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showInkAnnotation="0" codeName="ЭтаКнига" defaultThemeVersion="124226"/>
  <bookViews>
    <workbookView xWindow="-120" yWindow="-120" windowWidth="29040" windowHeight="15840" tabRatio="935" firstSheet="1" activeTab="4"/>
  </bookViews>
  <sheets>
    <sheet name="Zmist" sheetId="34" state="hidden" r:id="rId1"/>
    <sheet name="Д 2" sheetId="15" r:id="rId2"/>
    <sheet name="Д 3" sheetId="16" r:id="rId3"/>
    <sheet name="Д 4" sheetId="17" r:id="rId4"/>
    <sheet name="Д 5" sheetId="18" r:id="rId5"/>
    <sheet name="Д 11" sheetId="27" state="hidden" r:id="rId6"/>
    <sheet name="Д 14_ГВ" sheetId="30" state="hidden" r:id="rId7"/>
    <sheet name="Д 15" sheetId="31" state="hidden" r:id="rId8"/>
    <sheet name="Д 6" sheetId="26" state="hidden" r:id="rId9"/>
    <sheet name="2ст_ТЕвихдані" sheetId="49" state="hidden" r:id="rId10"/>
    <sheet name="ТЕ_2ст_тариф (Ком_по зм.част)" sheetId="58" state="hidden" r:id="rId11"/>
    <sheet name="ТЕ_2ст_вих" sheetId="46" state="hidden" r:id="rId12"/>
  </sheets>
  <externalReferences>
    <externalReference r:id="rId13"/>
    <externalReference r:id="rId14"/>
  </externalReferences>
  <definedNames>
    <definedName name="_wrn2" localSheetId="10" hidden="1">{#N/A,#N/A,FALSE,"9PS0"}</definedName>
    <definedName name="_wrn2" hidden="1">{#N/A,#N/A,FALSE,"9PS0"}</definedName>
    <definedName name="aaa" localSheetId="10" hidden="1">{#N/A,#N/A,FALSE,"9PS0"}</definedName>
    <definedName name="aaa" hidden="1">{#N/A,#N/A,FALSE,"9PS0"}</definedName>
    <definedName name="ab" localSheetId="10" hidden="1">{#N/A,#N/A,FALSE,"9PS0"}</definedName>
    <definedName name="ab" hidden="1">{#N/A,#N/A,FALSE,"9PS0"}</definedName>
    <definedName name="AccessDatabase" hidden="1">"C:\WINDOWS\Рабочий стол\Робота Лутчина\Ltke2new\Ltke22.mdb"</definedName>
    <definedName name="bbb" localSheetId="10" hidden="1">{#N/A,#N/A,FALSE,"9PS0"}</definedName>
    <definedName name="bbb" hidden="1">{#N/A,#N/A,FALSE,"9PS0"}</definedName>
    <definedName name="f" hidden="1">'[1]3 утв.'!$F$1:$H$65536,'[1]3 утв.'!$P$1:$AQ$65536</definedName>
    <definedName name="kot" localSheetId="10" hidden="1">{#N/A,#N/A,FALSE,"9PS0"}</definedName>
    <definedName name="kot" hidden="1">{#N/A,#N/A,FALSE,"9PS0"}</definedName>
    <definedName name="s" localSheetId="10" hidden="1">{#N/A,#N/A,FALSE,"9PS0"}</definedName>
    <definedName name="s" hidden="1">{#N/A,#N/A,FALSE,"9PS0"}</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10"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t" localSheetId="10" hidden="1">{#N/A,#N/A,FALSE,"9PS0"}</definedName>
    <definedName name="t" hidden="1">{#N/A,#N/A,FALSE,"9PS0"}</definedName>
    <definedName name="ver" localSheetId="10" hidden="1">{#N/A,#N/A,FALSE,"9PS0"}</definedName>
    <definedName name="ver" hidden="1">{#N/A,#N/A,FALSE,"9PS0"}</definedName>
    <definedName name="wrn.r1." localSheetId="10" hidden="1">{#N/A,#N/A,FALSE,"9PS0"}</definedName>
    <definedName name="wrn.r1." hidden="1">{#N/A,#N/A,FALSE,"9PS0"}</definedName>
    <definedName name="Z_2B9BA360_C094_11D4_BCAF_00C026C07CB6_.wvu.Cols" hidden="1">'[2]0'!$C$1:$L$65536,'[2]0'!$P$1:$AI$65536</definedName>
    <definedName name="Z_2B9BA361_C094_11D4_BCAF_00C026C07CB6_.wvu.Cols" hidden="1">'[2]1'!$D$1:$F$65536,'[2]1'!$L$1:$AQ$65536</definedName>
    <definedName name="Z_2B9BA362_C094_11D4_BCAF_00C026C07CB6_.wvu.Cols" hidden="1">'[2]1 кв'!$C$1:$E$65536,'[2]1 кв'!$N$1:$AX$65536</definedName>
    <definedName name="Z_2B9BA363_C094_11D4_BCAF_00C026C07CB6_.wvu.Cols" hidden="1">'[2]10'!$F$1:$H$65536,'[2]10'!$P$1:$AR$65536</definedName>
    <definedName name="Z_2B9BA364_C094_11D4_BCAF_00C026C07CB6_.wvu.Cols" hidden="1">'[2]10 міс.'!$C$1:$E$65536,'[2]10 міс.'!$N$1:$AX$65536</definedName>
    <definedName name="Z_2B9BA365_C094_11D4_BCAF_00C026C07CB6_.wvu.Cols" hidden="1">'[2]11'!$F$1:$H$65536,'[2]11'!$P$1:$AR$65536</definedName>
    <definedName name="Z_2B9BA366_C094_11D4_BCAF_00C026C07CB6_.wvu.Cols" hidden="1">'[2]11 міс.'!$C$1:$E$65536,'[2]11 міс.'!$N$1:$AX$65536</definedName>
    <definedName name="Z_2B9BA367_C094_11D4_BCAF_00C026C07CB6_.wvu.Cols" hidden="1">'[2]12'!$F$1:$H$65536,'[2]12'!$P$1:$AR$65536</definedName>
    <definedName name="Z_2B9BA368_C094_11D4_BCAF_00C026C07CB6_.wvu.Cols" hidden="1">'[2]12 міс.'!$C$1:$E$65536,'[2]12 міс.'!$N$1:$AX$65536</definedName>
    <definedName name="Z_2B9BA369_C094_11D4_BCAF_00C026C07CB6_.wvu.Cols" hidden="1">'[2]1998'!$C$1:$E$65536,'[2]1998'!$I$1:$AC$65536</definedName>
    <definedName name="Z_2B9BA36A_C094_11D4_BCAF_00C026C07CB6_.wvu.Cols" hidden="1">'[2]1півр'!$C$1:$E$65536,'[2]1півр'!$N$1:$AX$65536</definedName>
    <definedName name="Z_2B9BA36B_C094_11D4_BCAF_00C026C07CB6_.wvu.Cols" hidden="1">'[2]2'!$F$1:$H$65536,'[2]2'!$P$1:$AQ$65536</definedName>
    <definedName name="Z_2B9BA36C_C094_11D4_BCAF_00C026C07CB6_.wvu.Cols" hidden="1">'[2]2 кв'!$C$1:$E$65536,'[2]2 кв'!$M$1:$AW$65536</definedName>
    <definedName name="Z_2B9BA36D_C094_11D4_BCAF_00C026C07CB6_.wvu.Cols" hidden="1">'[2]2 утв'!$F$1:$H$65536,'[2]2 утв'!$P$1:$AM$65536</definedName>
    <definedName name="Z_2B9BA36E_C094_11D4_BCAF_00C026C07CB6_.wvu.Cols" hidden="1">'[2]3 не сокр.'!$F$1:$H$65536,'[2]3 не сокр.'!$P$1:$AQ$65536</definedName>
    <definedName name="Z_2B9BA36F_C094_11D4_BCAF_00C026C07CB6_.wvu.Cols" hidden="1">'[2]3 тар.'!$C$1:$E$65536,'[2]3 тар.'!$I$1:$AO$65536</definedName>
    <definedName name="Z_2B9BA370_C094_11D4_BCAF_00C026C07CB6_.wvu.Cols" hidden="1">'[2]3 утв.'!$F$1:$H$65536,'[2]3 утв.'!$P$1:$AQ$65536</definedName>
    <definedName name="Z_2B9BA371_C094_11D4_BCAF_00C026C07CB6_.wvu.Cols" hidden="1">'[2]3кв'!$C$1:$E$65536,'[2]3кв'!$N$1:$AX$65536</definedName>
    <definedName name="Z_2B9BA372_C094_11D4_BCAF_00C026C07CB6_.wvu.Cols" hidden="1">'[2]3кв '!$C$1:$E$65536,'[2]3кв '!$I$1:$AA$65536</definedName>
    <definedName name="Z_2B9BA373_C094_11D4_BCAF_00C026C07CB6_.wvu.Cols" hidden="1">'[2]4 утв'!$F$1:$H$65536,'[2]4 утв'!$P$1:$AR$65536</definedName>
    <definedName name="Z_2B9BA374_C094_11D4_BCAF_00C026C07CB6_.wvu.Cols" hidden="1">'[2]5'!$F$1:$H$65536,'[2]5'!$P$1:$AR$65536</definedName>
    <definedName name="Z_2B9BA375_C094_11D4_BCAF_00C026C07CB6_.wvu.Cols" hidden="1">'[2]6'!$F$1:$H$65536,'[2]6'!$P$1:$AR$65536</definedName>
    <definedName name="Z_2B9BA376_C094_11D4_BCAF_00C026C07CB6_.wvu.Cols" hidden="1">'[2]7'!$F$1:$H$65536,'[2]7'!$P$1:$AR$65536</definedName>
    <definedName name="Z_2B9BA377_C094_11D4_BCAF_00C026C07CB6_.wvu.Cols" hidden="1">'[2]7 міс'!$C$1:$E$65536,'[2]7 міс'!$N$1:$AX$65536</definedName>
    <definedName name="Z_2B9BA378_C094_11D4_BCAF_00C026C07CB6_.wvu.Cols" hidden="1">'[2]8'!$F$1:$H$65536,'[2]8'!$P$1:$AR$65536</definedName>
    <definedName name="Z_2B9BA379_C094_11D4_BCAF_00C026C07CB6_.wvu.Cols" hidden="1">'[2]8 міс.'!$C$1:$E$65536,'[2]8 міс.'!$N$1:$AX$65536</definedName>
    <definedName name="Z_2B9BA37A_C094_11D4_BCAF_00C026C07CB6_.wvu.Cols" hidden="1">'[2]812'!$F$1:$H$65536,'[2]812'!$P$1:$AM$65536</definedName>
    <definedName name="Z_2B9BA37B_C094_11D4_BCAF_00C026C07CB6_.wvu.Cols" hidden="1">'[2]812 (2)'!$F$1:$H$65536,'[2]812 (2)'!$P$1:$AL$65536</definedName>
    <definedName name="Z_2B9BA37C_C094_11D4_BCAF_00C026C07CB6_.wvu.Cols" hidden="1">'[2]9'!$F$1:$H$65536,'[2]9'!$P$1:$AP$65536</definedName>
    <definedName name="Z_2B9BA37D_C094_11D4_BCAF_00C026C07CB6_.wvu.Cols" hidden="1">'[2]9 (2)'!$C$1:$E$65536,'[2]9 (2)'!$I$1:$AF$65536</definedName>
    <definedName name="Z_2B9BA37E_C094_11D4_BCAF_00C026C07CB6_.wvu.Cols" hidden="1">'[2]9 міс.'!$C$1:$E$65536,'[2]9 міс.'!$N$1:$AX$65536</definedName>
    <definedName name="Z_F5654560_D292_11D4_BCAF_00C026C07CB6_.wvu.Cols" hidden="1">'[2]0'!$C$1:$L$65536,'[2]0'!$P$1:$AI$65536</definedName>
    <definedName name="Z_F5654561_D292_11D4_BCAF_00C026C07CB6_.wvu.Cols" hidden="1">'[2]1'!$D$1:$F$65536,'[2]1'!$L$1:$AQ$65536</definedName>
    <definedName name="Z_F5654562_D292_11D4_BCAF_00C026C07CB6_.wvu.Cols" hidden="1">'[2]1 кв'!$C$1:$E$65536,'[2]1 кв'!$N$1:$AX$65536</definedName>
    <definedName name="Z_F5654563_D292_11D4_BCAF_00C026C07CB6_.wvu.Cols" hidden="1">'[2]10'!$F$1:$H$65536,'[2]10'!$P$1:$AR$65536</definedName>
    <definedName name="Z_F5654564_D292_11D4_BCAF_00C026C07CB6_.wvu.Cols" hidden="1">'[2]10 міс.'!$C$1:$E$65536,'[2]10 міс.'!$N$1:$AX$65536</definedName>
    <definedName name="Z_F5654565_D292_11D4_BCAF_00C026C07CB6_.wvu.Cols" hidden="1">'[2]11'!$F$1:$H$65536,'[2]11'!$P$1:$AR$65536</definedName>
    <definedName name="Z_F5654566_D292_11D4_BCAF_00C026C07CB6_.wvu.Cols" hidden="1">'[2]11 міс.'!$C$1:$E$65536,'[2]11 міс.'!$N$1:$AX$65536</definedName>
    <definedName name="Z_F5654567_D292_11D4_BCAF_00C026C07CB6_.wvu.Cols" hidden="1">'[2]12'!$F$1:$H$65536,'[2]12'!$P$1:$AR$65536</definedName>
    <definedName name="Z_F5654568_D292_11D4_BCAF_00C026C07CB6_.wvu.Cols" hidden="1">'[2]12 міс.'!$C$1:$E$65536,'[2]12 міс.'!$N$1:$AX$65536</definedName>
    <definedName name="Z_F5654569_D292_11D4_BCAF_00C026C07CB6_.wvu.Cols" hidden="1">'[2]1998'!$C$1:$E$65536,'[2]1998'!$I$1:$AC$65536</definedName>
    <definedName name="Z_F565456A_D292_11D4_BCAF_00C026C07CB6_.wvu.Cols" hidden="1">'[2]1півр'!$C$1:$E$65536,'[2]1півр'!$N$1:$AX$65536</definedName>
    <definedName name="Z_F565456B_D292_11D4_BCAF_00C026C07CB6_.wvu.Cols" hidden="1">'[2]2'!$F$1:$H$65536,'[2]2'!$P$1:$AQ$65536</definedName>
    <definedName name="Z_F565456C_D292_11D4_BCAF_00C026C07CB6_.wvu.Cols" hidden="1">'[2]2 кв'!$C$1:$E$65536,'[2]2 кв'!$M$1:$AW$65536</definedName>
    <definedName name="Z_F565456D_D292_11D4_BCAF_00C026C07CB6_.wvu.Cols" hidden="1">'[2]2 утв'!$F$1:$H$65536,'[2]2 утв'!$P$1:$AM$65536</definedName>
    <definedName name="Z_F565456E_D292_11D4_BCAF_00C026C07CB6_.wvu.Cols" hidden="1">'[2]3 не сокр.'!$F$1:$H$65536,'[2]3 не сокр.'!$P$1:$AQ$65536</definedName>
    <definedName name="Z_F565456F_D292_11D4_BCAF_00C026C07CB6_.wvu.Cols" hidden="1">'[2]3 тар.'!$C$1:$E$65536,'[2]3 тар.'!$I$1:$AO$65536</definedName>
    <definedName name="Z_F5654570_D292_11D4_BCAF_00C026C07CB6_.wvu.Cols" hidden="1">'[2]3 утв.'!$F$1:$H$65536,'[2]3 утв.'!$P$1:$AQ$65536</definedName>
    <definedName name="Z_F5654571_D292_11D4_BCAF_00C026C07CB6_.wvu.Cols" hidden="1">'[2]3кв'!$C$1:$E$65536,'[2]3кв'!$N$1:$AX$65536</definedName>
    <definedName name="Z_F5654572_D292_11D4_BCAF_00C026C07CB6_.wvu.Cols" hidden="1">'[2]3кв '!$C$1:$E$65536,'[2]3кв '!$I$1:$AA$65536</definedName>
    <definedName name="Z_F5654573_D292_11D4_BCAF_00C026C07CB6_.wvu.Cols" hidden="1">'[2]4 утв'!$F$1:$H$65536,'[2]4 утв'!$P$1:$AR$65536</definedName>
    <definedName name="Z_F5654574_D292_11D4_BCAF_00C026C07CB6_.wvu.Cols" hidden="1">'[2]5'!$F$1:$H$65536,'[2]5'!$P$1:$AR$65536</definedName>
    <definedName name="Z_F5654575_D292_11D4_BCAF_00C026C07CB6_.wvu.Cols" hidden="1">'[2]6'!$F$1:$H$65536,'[2]6'!$P$1:$AR$65536</definedName>
    <definedName name="Z_F5654576_D292_11D4_BCAF_00C026C07CB6_.wvu.Cols" hidden="1">'[2]7'!$F$1:$H$65536,'[2]7'!$P$1:$AR$65536</definedName>
    <definedName name="Z_F5654577_D292_11D4_BCAF_00C026C07CB6_.wvu.Cols" hidden="1">'[2]7 міс'!$C$1:$E$65536,'[2]7 міс'!$N$1:$AX$65536</definedName>
    <definedName name="Z_F5654578_D292_11D4_BCAF_00C026C07CB6_.wvu.Cols" hidden="1">'[2]8'!$F$1:$H$65536,'[2]8'!$P$1:$AR$65536</definedName>
    <definedName name="Z_F5654579_D292_11D4_BCAF_00C026C07CB6_.wvu.Cols" hidden="1">'[2]8 міс.'!$C$1:$E$65536,'[2]8 міс.'!$N$1:$AX$65536</definedName>
    <definedName name="Z_F565457A_D292_11D4_BCAF_00C026C07CB6_.wvu.Cols" hidden="1">'[2]812'!$F$1:$H$65536,'[2]812'!$P$1:$AM$65536</definedName>
    <definedName name="Z_F565457B_D292_11D4_BCAF_00C026C07CB6_.wvu.Cols" hidden="1">'[2]812 (2)'!$F$1:$H$65536,'[2]812 (2)'!$P$1:$AL$65536</definedName>
    <definedName name="Z_F565457C_D292_11D4_BCAF_00C026C07CB6_.wvu.Cols" hidden="1">'[2]9'!$F$1:$H$65536,'[2]9'!$P$1:$AP$65536</definedName>
    <definedName name="Z_F565457D_D292_11D4_BCAF_00C026C07CB6_.wvu.Cols" hidden="1">'[2]9 (2)'!$C$1:$E$65536,'[2]9 (2)'!$I$1:$AF$65536</definedName>
    <definedName name="Z_F565457E_D292_11D4_BCAF_00C026C07CB6_.wvu.Cols" hidden="1">'[2]9 міс.'!$C$1:$E$65536,'[2]9 міс.'!$N$1:$AX$65536</definedName>
    <definedName name="ГРУДЕНЬ" localSheetId="10" hidden="1">{#N/A,#N/A,FALSE,"9PS0"}</definedName>
    <definedName name="ГРУДЕНЬ" hidden="1">{#N/A,#N/A,FALSE,"9PS0"}</definedName>
    <definedName name="ДепЕЗ" localSheetId="10" hidden="1">{#N/A,#N/A,FALSE,"9PS0"}</definedName>
    <definedName name="ДепЕЗ" hidden="1">{#N/A,#N/A,FALSE,"9PS0"}</definedName>
    <definedName name="жовтень" localSheetId="10" hidden="1">{#N/A,#N/A,FALSE,"9PS0"}</definedName>
    <definedName name="жовтень" hidden="1">{#N/A,#N/A,FALSE,"9PS0"}</definedName>
    <definedName name="зарплатаБ" localSheetId="10" hidden="1">{#N/A,#N/A,FALSE,"9PS0"}</definedName>
    <definedName name="зарплатаБ" hidden="1">{#N/A,#N/A,FALSE,"9PS0"}</definedName>
    <definedName name="ло" localSheetId="10" hidden="1">{#N/A,#N/A,FALSE,"9PS0"}</definedName>
    <definedName name="ло" hidden="1">{#N/A,#N/A,FALSE,"9PS0"}</definedName>
    <definedName name="лютий" localSheetId="10" hidden="1">{#N/A,#N/A,FALSE,"9PS0"}</definedName>
    <definedName name="лютий" hidden="1">{#N/A,#N/A,FALSE,"9PS0"}</definedName>
    <definedName name="_xlnm.Print_Area" localSheetId="1">'Д 2'!$B$1:$AB$59</definedName>
    <definedName name="_xlnm.Print_Area" localSheetId="2">'Д 3'!$A$1:$K$67</definedName>
    <definedName name="_xlnm.Print_Area" localSheetId="3">'Д 4'!$A$1:$G$51</definedName>
    <definedName name="_xlnm.Print_Area" localSheetId="4">'Д 5'!$A$1:$H$41</definedName>
    <definedName name="план" localSheetId="10" hidden="1">{#N/A,#N/A,FALSE,"9PS0"}</definedName>
    <definedName name="план" hidden="1">{#N/A,#N/A,FALSE,"9PS0"}</definedName>
    <definedName name="рік" localSheetId="10" hidden="1">{#N/A,#N/A,FALSE,"9PS0"}</definedName>
    <definedName name="рік" hidden="1">{#N/A,#N/A,FALSE,"9PS0"}</definedName>
    <definedName name="рое" localSheetId="10" hidden="1">{#N/A,#N/A,FALSE,"9PS0"}</definedName>
    <definedName name="рое" hidden="1">{#N/A,#N/A,FALSE,"9PS0"}</definedName>
    <definedName name="СЕРПЕНЬ" localSheetId="10" hidden="1">{#N/A,#N/A,FALSE,"9PS0"}</definedName>
    <definedName name="СЕРПЕНЬ" hidden="1">{#N/A,#N/A,FALSE,"9PS0"}</definedName>
    <definedName name="травень" localSheetId="10" hidden="1">{#N/A,#N/A,FALSE,"9PS0"}</definedName>
    <definedName name="травень" hidden="1">{#N/A,#N/A,FALSE,"9PS0"}</definedName>
  </definedNames>
  <calcPr calcId="125725"/>
</workbook>
</file>

<file path=xl/calcChain.xml><?xml version="1.0" encoding="utf-8"?>
<calcChain xmlns="http://schemas.openxmlformats.org/spreadsheetml/2006/main">
  <c r="H59" i="49"/>
  <c r="F59"/>
  <c r="G59" l="1"/>
  <c r="I59"/>
  <c r="H69" i="58" l="1"/>
  <c r="H70"/>
  <c r="H71"/>
  <c r="I106"/>
  <c r="R102"/>
  <c r="O102"/>
  <c r="L102"/>
  <c r="R98"/>
  <c r="O98"/>
  <c r="L98"/>
  <c r="I98"/>
  <c r="I102"/>
  <c r="U250" l="1"/>
  <c r="U251"/>
  <c r="U235"/>
  <c r="U249" s="1"/>
  <c r="B8" i="49" l="1"/>
  <c r="B9"/>
  <c r="R246" i="58" l="1"/>
  <c r="R259" s="1"/>
  <c r="O246"/>
  <c r="O259" s="1"/>
  <c r="L246"/>
  <c r="L259" s="1"/>
  <c r="I246"/>
  <c r="I259" s="1"/>
  <c r="F246"/>
  <c r="F259" s="1"/>
  <c r="R243"/>
  <c r="O243"/>
  <c r="L243"/>
  <c r="L256" s="1"/>
  <c r="I243"/>
  <c r="I256" s="1"/>
  <c r="F243"/>
  <c r="F256" s="1"/>
  <c r="R242"/>
  <c r="R255" s="1"/>
  <c r="O242"/>
  <c r="O255" s="1"/>
  <c r="L242"/>
  <c r="L255" s="1"/>
  <c r="I242"/>
  <c r="I255" s="1"/>
  <c r="F242"/>
  <c r="F255" s="1"/>
  <c r="R241"/>
  <c r="R254" s="1"/>
  <c r="O241"/>
  <c r="O254" s="1"/>
  <c r="L241"/>
  <c r="L254" s="1"/>
  <c r="I241"/>
  <c r="I254" s="1"/>
  <c r="F241"/>
  <c r="F254" s="1"/>
  <c r="S239"/>
  <c r="S252" s="1"/>
  <c r="R239"/>
  <c r="R252" s="1"/>
  <c r="Q239"/>
  <c r="Q252" s="1"/>
  <c r="P239"/>
  <c r="P252" s="1"/>
  <c r="O239"/>
  <c r="O252" s="1"/>
  <c r="N239"/>
  <c r="N252" s="1"/>
  <c r="M239"/>
  <c r="M252" s="1"/>
  <c r="L239"/>
  <c r="L252" s="1"/>
  <c r="K239"/>
  <c r="K252" s="1"/>
  <c r="J239"/>
  <c r="J252" s="1"/>
  <c r="I239"/>
  <c r="I252" s="1"/>
  <c r="H239"/>
  <c r="H252" s="1"/>
  <c r="F239"/>
  <c r="F252" s="1"/>
  <c r="G239"/>
  <c r="G252" s="1"/>
  <c r="E239"/>
  <c r="E252" s="1"/>
  <c r="S238"/>
  <c r="S251" s="1"/>
  <c r="P238"/>
  <c r="P251" s="1"/>
  <c r="M238"/>
  <c r="J238"/>
  <c r="J251" s="1"/>
  <c r="G238"/>
  <c r="G251" s="1"/>
  <c r="S237"/>
  <c r="S250" s="1"/>
  <c r="P237"/>
  <c r="P250" s="1"/>
  <c r="M237"/>
  <c r="M250" s="1"/>
  <c r="J237"/>
  <c r="J250" s="1"/>
  <c r="G237"/>
  <c r="G250" s="1"/>
  <c r="R256"/>
  <c r="O256"/>
  <c r="M251"/>
  <c r="R214" l="1"/>
  <c r="R213"/>
  <c r="R212"/>
  <c r="R211"/>
  <c r="R210"/>
  <c r="R208"/>
  <c r="R206"/>
  <c r="R205"/>
  <c r="R204"/>
  <c r="R203"/>
  <c r="R202"/>
  <c r="R200"/>
  <c r="R199"/>
  <c r="R198"/>
  <c r="R196"/>
  <c r="R195"/>
  <c r="R194"/>
  <c r="R192"/>
  <c r="R191"/>
  <c r="R190"/>
  <c r="R189"/>
  <c r="R188"/>
  <c r="R187"/>
  <c r="R186"/>
  <c r="R185"/>
  <c r="R184"/>
  <c r="Q184"/>
  <c r="S183"/>
  <c r="R183"/>
  <c r="Q183"/>
  <c r="S182"/>
  <c r="R182"/>
  <c r="Q182"/>
  <c r="S181"/>
  <c r="R181"/>
  <c r="S180"/>
  <c r="R179"/>
  <c r="S178"/>
  <c r="S177"/>
  <c r="S314"/>
  <c r="P268"/>
  <c r="C268"/>
  <c r="R257"/>
  <c r="O257"/>
  <c r="L257"/>
  <c r="I257"/>
  <c r="F257"/>
  <c r="R253"/>
  <c r="O253"/>
  <c r="L253"/>
  <c r="I253"/>
  <c r="F253"/>
  <c r="S249"/>
  <c r="P249"/>
  <c r="M249"/>
  <c r="J249"/>
  <c r="G249"/>
  <c r="S248"/>
  <c r="R248"/>
  <c r="Q248"/>
  <c r="P248"/>
  <c r="O248"/>
  <c r="N248"/>
  <c r="M248"/>
  <c r="L248"/>
  <c r="K248"/>
  <c r="J248"/>
  <c r="I248"/>
  <c r="H248"/>
  <c r="G248"/>
  <c r="F248"/>
  <c r="E248"/>
  <c r="S236"/>
  <c r="P236"/>
  <c r="M236"/>
  <c r="J236"/>
  <c r="G236"/>
  <c r="S235"/>
  <c r="R235"/>
  <c r="Q235"/>
  <c r="P235"/>
  <c r="O235"/>
  <c r="N235"/>
  <c r="M235"/>
  <c r="L235"/>
  <c r="K235"/>
  <c r="J235"/>
  <c r="I235"/>
  <c r="H235"/>
  <c r="G235"/>
  <c r="F235"/>
  <c r="E235"/>
  <c r="R221"/>
  <c r="O221"/>
  <c r="L221"/>
  <c r="I221"/>
  <c r="F221"/>
  <c r="O214"/>
  <c r="L214"/>
  <c r="I214"/>
  <c r="F214"/>
  <c r="O213"/>
  <c r="L213"/>
  <c r="I213"/>
  <c r="F213"/>
  <c r="O212"/>
  <c r="L212"/>
  <c r="I212"/>
  <c r="F212"/>
  <c r="O211"/>
  <c r="L211"/>
  <c r="I211"/>
  <c r="F211"/>
  <c r="O210"/>
  <c r="L210"/>
  <c r="I210"/>
  <c r="F210"/>
  <c r="O208"/>
  <c r="L208"/>
  <c r="I208"/>
  <c r="F208"/>
  <c r="O206"/>
  <c r="L206"/>
  <c r="I206"/>
  <c r="F206"/>
  <c r="O205"/>
  <c r="L205"/>
  <c r="I205"/>
  <c r="F205"/>
  <c r="O204"/>
  <c r="L204"/>
  <c r="I204"/>
  <c r="F204"/>
  <c r="O203"/>
  <c r="L203"/>
  <c r="I203"/>
  <c r="F203"/>
  <c r="O202"/>
  <c r="L202"/>
  <c r="I202"/>
  <c r="F202"/>
  <c r="O200"/>
  <c r="L200"/>
  <c r="I200"/>
  <c r="F200"/>
  <c r="O199"/>
  <c r="L199"/>
  <c r="I199"/>
  <c r="F199"/>
  <c r="O198"/>
  <c r="L198"/>
  <c r="I198"/>
  <c r="F198"/>
  <c r="O196"/>
  <c r="L196"/>
  <c r="I196"/>
  <c r="F196"/>
  <c r="O195"/>
  <c r="L195"/>
  <c r="I195"/>
  <c r="F195"/>
  <c r="O194"/>
  <c r="L194"/>
  <c r="I194"/>
  <c r="F194"/>
  <c r="O192"/>
  <c r="L192"/>
  <c r="I192"/>
  <c r="F192"/>
  <c r="O191"/>
  <c r="L191"/>
  <c r="I191"/>
  <c r="F191"/>
  <c r="O190"/>
  <c r="L190"/>
  <c r="I190"/>
  <c r="F190"/>
  <c r="O189"/>
  <c r="L189"/>
  <c r="I189"/>
  <c r="F189"/>
  <c r="O188"/>
  <c r="L188"/>
  <c r="I188"/>
  <c r="F188"/>
  <c r="O187"/>
  <c r="L187"/>
  <c r="I187"/>
  <c r="F187"/>
  <c r="O186"/>
  <c r="L186"/>
  <c r="I186"/>
  <c r="F186"/>
  <c r="O185"/>
  <c r="L185"/>
  <c r="I185"/>
  <c r="F185"/>
  <c r="O184"/>
  <c r="N184"/>
  <c r="L184"/>
  <c r="K184"/>
  <c r="I184"/>
  <c r="H184"/>
  <c r="G184"/>
  <c r="F184"/>
  <c r="E184"/>
  <c r="P183"/>
  <c r="O183"/>
  <c r="N183"/>
  <c r="M183"/>
  <c r="L183"/>
  <c r="K183"/>
  <c r="J183"/>
  <c r="I183"/>
  <c r="H183"/>
  <c r="G183"/>
  <c r="F183"/>
  <c r="E183"/>
  <c r="P182"/>
  <c r="O182"/>
  <c r="N182"/>
  <c r="M182"/>
  <c r="L182"/>
  <c r="K182"/>
  <c r="J182"/>
  <c r="I182"/>
  <c r="H182"/>
  <c r="G182"/>
  <c r="F182"/>
  <c r="E182"/>
  <c r="P181"/>
  <c r="O181"/>
  <c r="M181"/>
  <c r="L181"/>
  <c r="J181"/>
  <c r="I181"/>
  <c r="G181"/>
  <c r="F181"/>
  <c r="P180"/>
  <c r="M180"/>
  <c r="J180"/>
  <c r="G180"/>
  <c r="O179"/>
  <c r="L179"/>
  <c r="I179"/>
  <c r="P178"/>
  <c r="M178"/>
  <c r="J178"/>
  <c r="P177"/>
  <c r="M177"/>
  <c r="J177"/>
  <c r="R168"/>
  <c r="R247" s="1"/>
  <c r="R260" s="1"/>
  <c r="O168"/>
  <c r="O247" s="1"/>
  <c r="O260" s="1"/>
  <c r="L168"/>
  <c r="L247" s="1"/>
  <c r="L260" s="1"/>
  <c r="I168"/>
  <c r="I247" s="1"/>
  <c r="I260" s="1"/>
  <c r="F168"/>
  <c r="F247" s="1"/>
  <c r="F260" s="1"/>
  <c r="S160"/>
  <c r="Q159"/>
  <c r="N159"/>
  <c r="K159"/>
  <c r="H159"/>
  <c r="G159"/>
  <c r="E159" s="1"/>
  <c r="Q158"/>
  <c r="N158"/>
  <c r="K158"/>
  <c r="H158"/>
  <c r="G158"/>
  <c r="E158" s="1"/>
  <c r="Q153"/>
  <c r="N153"/>
  <c r="Q152"/>
  <c r="N152"/>
  <c r="G151"/>
  <c r="G150"/>
  <c r="G149"/>
  <c r="AC133"/>
  <c r="AB133"/>
  <c r="U133"/>
  <c r="T133"/>
  <c r="R127"/>
  <c r="O127"/>
  <c r="L127"/>
  <c r="I127"/>
  <c r="F127"/>
  <c r="R115"/>
  <c r="O115"/>
  <c r="L115"/>
  <c r="I115"/>
  <c r="F115"/>
  <c r="E111"/>
  <c r="E109"/>
  <c r="E108"/>
  <c r="E107"/>
  <c r="R106"/>
  <c r="R201" s="1"/>
  <c r="O106"/>
  <c r="O201" s="1"/>
  <c r="L106"/>
  <c r="I201"/>
  <c r="G106"/>
  <c r="F106"/>
  <c r="F201" s="1"/>
  <c r="R197"/>
  <c r="O197"/>
  <c r="L197"/>
  <c r="I197"/>
  <c r="F102"/>
  <c r="F197" s="1"/>
  <c r="R193"/>
  <c r="O193"/>
  <c r="L193"/>
  <c r="I193"/>
  <c r="F98"/>
  <c r="F193" s="1"/>
  <c r="G90"/>
  <c r="R84"/>
  <c r="O84"/>
  <c r="L84"/>
  <c r="I84"/>
  <c r="F84"/>
  <c r="R80"/>
  <c r="R245" s="1"/>
  <c r="R258" s="1"/>
  <c r="O80"/>
  <c r="O245" s="1"/>
  <c r="O258" s="1"/>
  <c r="L80"/>
  <c r="L245" s="1"/>
  <c r="L258" s="1"/>
  <c r="I80"/>
  <c r="I245" s="1"/>
  <c r="I258" s="1"/>
  <c r="F80"/>
  <c r="F245" s="1"/>
  <c r="F258" s="1"/>
  <c r="N71"/>
  <c r="Q70"/>
  <c r="N70"/>
  <c r="K70"/>
  <c r="Q69"/>
  <c r="N69"/>
  <c r="K69"/>
  <c r="R67"/>
  <c r="O67"/>
  <c r="L67"/>
  <c r="I67"/>
  <c r="F67"/>
  <c r="E64"/>
  <c r="E63"/>
  <c r="G62"/>
  <c r="E61"/>
  <c r="E60"/>
  <c r="E59"/>
  <c r="Q41"/>
  <c r="Q181" s="1"/>
  <c r="N41"/>
  <c r="N181" s="1"/>
  <c r="K41"/>
  <c r="K181" s="1"/>
  <c r="H41"/>
  <c r="H181" s="1"/>
  <c r="E41"/>
  <c r="E181" s="1"/>
  <c r="F39"/>
  <c r="G38"/>
  <c r="G178" s="1"/>
  <c r="G37"/>
  <c r="Q23"/>
  <c r="N23"/>
  <c r="K23"/>
  <c r="G23"/>
  <c r="Q22"/>
  <c r="N22"/>
  <c r="K22"/>
  <c r="H22"/>
  <c r="G22"/>
  <c r="Q21"/>
  <c r="N21"/>
  <c r="K21"/>
  <c r="H21"/>
  <c r="G21"/>
  <c r="S20"/>
  <c r="S18" s="1"/>
  <c r="P20"/>
  <c r="N20" s="1"/>
  <c r="M20"/>
  <c r="M18" s="1"/>
  <c r="J20"/>
  <c r="B7"/>
  <c r="B6"/>
  <c r="D33" i="49"/>
  <c r="E150" i="58" l="1"/>
  <c r="E203" s="1"/>
  <c r="H20"/>
  <c r="G177"/>
  <c r="E106"/>
  <c r="R209"/>
  <c r="Q71"/>
  <c r="P18"/>
  <c r="E22"/>
  <c r="E23"/>
  <c r="Q20"/>
  <c r="G203"/>
  <c r="E21"/>
  <c r="J18"/>
  <c r="K20"/>
  <c r="Q18"/>
  <c r="K18"/>
  <c r="F179"/>
  <c r="E90"/>
  <c r="F209"/>
  <c r="E151"/>
  <c r="E62"/>
  <c r="L201"/>
  <c r="G20"/>
  <c r="G204"/>
  <c r="O209"/>
  <c r="L209"/>
  <c r="G202"/>
  <c r="E149"/>
  <c r="E202" s="1"/>
  <c r="Q160"/>
  <c r="P160"/>
  <c r="I209"/>
  <c r="M338" l="1"/>
  <c r="O338"/>
  <c r="X338" s="1"/>
  <c r="H18"/>
  <c r="N18"/>
  <c r="E20"/>
  <c r="E204"/>
  <c r="G18"/>
  <c r="J90" s="1"/>
  <c r="N160"/>
  <c r="M160"/>
  <c r="K71"/>
  <c r="N338" l="1"/>
  <c r="L338"/>
  <c r="E18"/>
  <c r="N10" s="1"/>
  <c r="M90"/>
  <c r="K90" s="1"/>
  <c r="H90"/>
  <c r="P90"/>
  <c r="N90" s="1"/>
  <c r="S90"/>
  <c r="Q90" s="1"/>
  <c r="P89"/>
  <c r="P184" s="1"/>
  <c r="M89"/>
  <c r="M184" s="1"/>
  <c r="S89"/>
  <c r="S184" s="1"/>
  <c r="J89"/>
  <c r="J184" s="1"/>
  <c r="S155"/>
  <c r="S208" s="1"/>
  <c r="K160"/>
  <c r="J160"/>
  <c r="K338" l="1"/>
  <c r="P111"/>
  <c r="P107"/>
  <c r="N107" s="1"/>
  <c r="P63"/>
  <c r="N63" s="1"/>
  <c r="N205" s="1"/>
  <c r="P59"/>
  <c r="N59" s="1"/>
  <c r="P119"/>
  <c r="P110"/>
  <c r="P117"/>
  <c r="P118"/>
  <c r="P109"/>
  <c r="N109" s="1"/>
  <c r="P61"/>
  <c r="N61" s="1"/>
  <c r="P108"/>
  <c r="N108" s="1"/>
  <c r="P60"/>
  <c r="N60" s="1"/>
  <c r="P64"/>
  <c r="P62"/>
  <c r="P106"/>
  <c r="Q10"/>
  <c r="K10"/>
  <c r="H10"/>
  <c r="U90"/>
  <c r="U91"/>
  <c r="N64"/>
  <c r="H160"/>
  <c r="G160"/>
  <c r="Q155"/>
  <c r="Q208" s="1"/>
  <c r="P205" l="1"/>
  <c r="N106"/>
  <c r="J152"/>
  <c r="J111"/>
  <c r="J107"/>
  <c r="J64"/>
  <c r="J60"/>
  <c r="J153"/>
  <c r="J114"/>
  <c r="J110"/>
  <c r="J66"/>
  <c r="J63"/>
  <c r="H63" s="1"/>
  <c r="J59"/>
  <c r="J109"/>
  <c r="J108"/>
  <c r="J61"/>
  <c r="J149"/>
  <c r="J150"/>
  <c r="J151"/>
  <c r="J62"/>
  <c r="N206"/>
  <c r="M153"/>
  <c r="K153" s="1"/>
  <c r="M119"/>
  <c r="M108"/>
  <c r="K108" s="1"/>
  <c r="M61"/>
  <c r="M109"/>
  <c r="K109" s="1"/>
  <c r="M152"/>
  <c r="K152" s="1"/>
  <c r="M118"/>
  <c r="M111"/>
  <c r="M107"/>
  <c r="K107" s="1"/>
  <c r="M64"/>
  <c r="M60"/>
  <c r="M117"/>
  <c r="M110"/>
  <c r="M63"/>
  <c r="M59"/>
  <c r="M62"/>
  <c r="M150"/>
  <c r="K150" s="1"/>
  <c r="M151"/>
  <c r="K151" s="1"/>
  <c r="M106"/>
  <c r="M149"/>
  <c r="K149" s="1"/>
  <c r="P206"/>
  <c r="P213"/>
  <c r="N119"/>
  <c r="N213" s="1"/>
  <c r="S117"/>
  <c r="S110"/>
  <c r="S111"/>
  <c r="S109"/>
  <c r="Q109" s="1"/>
  <c r="S61"/>
  <c r="S107"/>
  <c r="Q107" s="1"/>
  <c r="S119"/>
  <c r="S108"/>
  <c r="Q108" s="1"/>
  <c r="S64"/>
  <c r="S60"/>
  <c r="S118"/>
  <c r="S63"/>
  <c r="S59"/>
  <c r="S106"/>
  <c r="S62"/>
  <c r="P212"/>
  <c r="N118"/>
  <c r="N212" s="1"/>
  <c r="P211"/>
  <c r="N117"/>
  <c r="N211" s="1"/>
  <c r="N62"/>
  <c r="P155"/>
  <c r="E160"/>
  <c r="J204" l="1"/>
  <c r="K106"/>
  <c r="H149"/>
  <c r="Q119"/>
  <c r="Q213" s="1"/>
  <c r="S213"/>
  <c r="Q60"/>
  <c r="Q106"/>
  <c r="K59"/>
  <c r="K60"/>
  <c r="K202" s="1"/>
  <c r="M202"/>
  <c r="H151"/>
  <c r="H108"/>
  <c r="U109"/>
  <c r="H60"/>
  <c r="J202"/>
  <c r="Q63"/>
  <c r="Q205" s="1"/>
  <c r="S205"/>
  <c r="H59"/>
  <c r="U108"/>
  <c r="H107"/>
  <c r="Q118"/>
  <c r="Q212" s="1"/>
  <c r="S212"/>
  <c r="M204"/>
  <c r="K61"/>
  <c r="K203" s="1"/>
  <c r="M203"/>
  <c r="H61"/>
  <c r="J203"/>
  <c r="Q59"/>
  <c r="S206"/>
  <c r="Q64"/>
  <c r="Q61"/>
  <c r="Q117"/>
  <c r="Q211" s="1"/>
  <c r="S211"/>
  <c r="M205"/>
  <c r="K63"/>
  <c r="K205" s="1"/>
  <c r="K64"/>
  <c r="M206"/>
  <c r="H150"/>
  <c r="J106"/>
  <c r="U107" s="1"/>
  <c r="U110"/>
  <c r="H109"/>
  <c r="U111"/>
  <c r="H64"/>
  <c r="P208"/>
  <c r="N155"/>
  <c r="H202" l="1"/>
  <c r="H203"/>
  <c r="Q62"/>
  <c r="H62"/>
  <c r="H204" s="1"/>
  <c r="K62"/>
  <c r="K204" s="1"/>
  <c r="K206"/>
  <c r="Q206"/>
  <c r="H106"/>
  <c r="N208"/>
  <c r="M155"/>
  <c r="M208" l="1"/>
  <c r="K155"/>
  <c r="K208" l="1"/>
  <c r="J155"/>
  <c r="J208" l="1"/>
  <c r="H155"/>
  <c r="H208" l="1"/>
  <c r="G155"/>
  <c r="G208" l="1"/>
  <c r="E155"/>
  <c r="E208" l="1"/>
  <c r="E64" i="49" l="1"/>
  <c r="I64" s="1"/>
  <c r="G47"/>
  <c r="D48"/>
  <c r="E50"/>
  <c r="E51"/>
  <c r="M47" l="1"/>
  <c r="J47"/>
  <c r="H64"/>
  <c r="I47"/>
  <c r="F47"/>
  <c r="G64"/>
  <c r="E48"/>
  <c r="L47"/>
  <c r="H47"/>
  <c r="F64"/>
  <c r="K47"/>
  <c r="H48" l="1"/>
  <c r="L48"/>
  <c r="I48"/>
  <c r="M48"/>
  <c r="G48"/>
  <c r="K48"/>
  <c r="J48"/>
  <c r="F48"/>
  <c r="G97" i="58" l="1"/>
  <c r="S97" l="1"/>
  <c r="Q97" s="1"/>
  <c r="P97"/>
  <c r="N97" s="1"/>
  <c r="J97"/>
  <c r="H97" s="1"/>
  <c r="M97"/>
  <c r="K97" s="1"/>
  <c r="E97"/>
  <c r="G135"/>
  <c r="G134"/>
  <c r="G137"/>
  <c r="G96"/>
  <c r="G138" l="1"/>
  <c r="M138" s="1"/>
  <c r="K138" s="1"/>
  <c r="J96"/>
  <c r="H96" s="1"/>
  <c r="M96"/>
  <c r="K96" s="1"/>
  <c r="S96"/>
  <c r="Q96" s="1"/>
  <c r="P96"/>
  <c r="N96" s="1"/>
  <c r="E96"/>
  <c r="E137"/>
  <c r="J137"/>
  <c r="H137" s="1"/>
  <c r="M137"/>
  <c r="K137" s="1"/>
  <c r="E134"/>
  <c r="S134"/>
  <c r="J134"/>
  <c r="M134"/>
  <c r="U98"/>
  <c r="G93"/>
  <c r="G95"/>
  <c r="G94"/>
  <c r="E135"/>
  <c r="J135"/>
  <c r="H135" s="1"/>
  <c r="M135"/>
  <c r="K135" s="1"/>
  <c r="G139"/>
  <c r="E138" l="1"/>
  <c r="J138"/>
  <c r="H138" s="1"/>
  <c r="Q134"/>
  <c r="E139"/>
  <c r="J139"/>
  <c r="H139" s="1"/>
  <c r="M139"/>
  <c r="K139" s="1"/>
  <c r="S93"/>
  <c r="Q93" s="1"/>
  <c r="J93"/>
  <c r="H93" s="1"/>
  <c r="P93"/>
  <c r="N93" s="1"/>
  <c r="M93"/>
  <c r="E93"/>
  <c r="M95"/>
  <c r="K95" s="1"/>
  <c r="K94" s="1"/>
  <c r="J95"/>
  <c r="H95" s="1"/>
  <c r="H94" s="1"/>
  <c r="S95"/>
  <c r="Q95" s="1"/>
  <c r="Q94" s="1"/>
  <c r="P95"/>
  <c r="E95"/>
  <c r="E94" s="1"/>
  <c r="H134"/>
  <c r="P94"/>
  <c r="S94"/>
  <c r="M94"/>
  <c r="J94"/>
  <c r="K134"/>
  <c r="U97"/>
  <c r="U95" l="1"/>
  <c r="N95"/>
  <c r="N94" s="1"/>
  <c r="U96"/>
  <c r="K93"/>
  <c r="U94"/>
  <c r="G49" l="1"/>
  <c r="G46"/>
  <c r="G44"/>
  <c r="S46" l="1"/>
  <c r="P46"/>
  <c r="M46"/>
  <c r="J46"/>
  <c r="G188"/>
  <c r="E46"/>
  <c r="E188" s="1"/>
  <c r="J44"/>
  <c r="M44"/>
  <c r="S44"/>
  <c r="P44"/>
  <c r="E44"/>
  <c r="E185" s="1"/>
  <c r="G185"/>
  <c r="M49"/>
  <c r="S49"/>
  <c r="P49"/>
  <c r="J49"/>
  <c r="E49"/>
  <c r="E191" s="1"/>
  <c r="G191"/>
  <c r="Q49" l="1"/>
  <c r="M191"/>
  <c r="K49"/>
  <c r="K191" s="1"/>
  <c r="H44"/>
  <c r="H185" s="1"/>
  <c r="J185"/>
  <c r="P185"/>
  <c r="N44"/>
  <c r="N185" s="1"/>
  <c r="N46"/>
  <c r="M185"/>
  <c r="K44"/>
  <c r="K185" s="1"/>
  <c r="J188"/>
  <c r="H46"/>
  <c r="H188" s="1"/>
  <c r="K46"/>
  <c r="K188" s="1"/>
  <c r="M188"/>
  <c r="H49"/>
  <c r="H191" s="1"/>
  <c r="J191"/>
  <c r="N49"/>
  <c r="Q44"/>
  <c r="Q185" s="1"/>
  <c r="S185"/>
  <c r="Q46"/>
  <c r="G48"/>
  <c r="J48" l="1"/>
  <c r="M48"/>
  <c r="S48"/>
  <c r="P48"/>
  <c r="G190"/>
  <c r="E48"/>
  <c r="E190" l="1"/>
  <c r="K48"/>
  <c r="M190"/>
  <c r="N48"/>
  <c r="Q48"/>
  <c r="J190"/>
  <c r="H48"/>
  <c r="K190" l="1"/>
  <c r="H190"/>
  <c r="E62" i="49" l="1"/>
  <c r="G62" l="1"/>
  <c r="F62"/>
  <c r="I62"/>
  <c r="H62"/>
  <c r="I70" l="1"/>
  <c r="G70"/>
  <c r="I73"/>
  <c r="H73"/>
  <c r="G73" l="1"/>
  <c r="F73"/>
  <c r="G69" l="1"/>
  <c r="H70"/>
  <c r="L26" i="58" l="1"/>
  <c r="K26" s="1"/>
  <c r="G65" i="49"/>
  <c r="H69"/>
  <c r="F70"/>
  <c r="E70" s="1"/>
  <c r="F69"/>
  <c r="I69"/>
  <c r="O26" i="58" l="1"/>
  <c r="N26" s="1"/>
  <c r="I65" i="49"/>
  <c r="H65"/>
  <c r="I26" i="58"/>
  <c r="R26"/>
  <c r="Q26" s="1"/>
  <c r="H282"/>
  <c r="H283"/>
  <c r="H284"/>
  <c r="H285"/>
  <c r="H286" l="1"/>
  <c r="E69" i="49"/>
  <c r="F65"/>
  <c r="E65" s="1"/>
  <c r="H26" i="58"/>
  <c r="E26" s="1"/>
  <c r="F26"/>
  <c r="E38" i="49" l="1"/>
  <c r="E39" l="1"/>
  <c r="D39"/>
  <c r="F38"/>
  <c r="D25"/>
  <c r="D23" i="46"/>
  <c r="I15" i="49"/>
  <c r="H15"/>
  <c r="G15"/>
  <c r="G14" s="1"/>
  <c r="F15"/>
  <c r="H76"/>
  <c r="B76"/>
  <c r="E12"/>
  <c r="D12"/>
  <c r="E10" i="46"/>
  <c r="D10"/>
  <c r="G72" i="49" l="1"/>
  <c r="G38"/>
  <c r="G39" s="1"/>
  <c r="F14"/>
  <c r="F72" s="1"/>
  <c r="H14"/>
  <c r="H72" s="1"/>
  <c r="I14"/>
  <c r="I72" s="1"/>
  <c r="F39"/>
  <c r="H38" l="1"/>
  <c r="H39" s="1"/>
  <c r="I38" l="1"/>
  <c r="I39" s="1"/>
  <c r="E68" i="46"/>
  <c r="G80"/>
  <c r="B80"/>
  <c r="D57"/>
  <c r="E57"/>
  <c r="E44"/>
  <c r="D42"/>
  <c r="E41"/>
  <c r="I41" s="1"/>
  <c r="I42" s="1"/>
  <c r="A7"/>
  <c r="A6"/>
  <c r="I13"/>
  <c r="I12" s="1"/>
  <c r="H13"/>
  <c r="H12" s="1"/>
  <c r="G13"/>
  <c r="G12" s="1"/>
  <c r="F13"/>
  <c r="E45"/>
  <c r="E43"/>
  <c r="F43" s="1"/>
  <c r="G43" s="1"/>
  <c r="H43" s="1"/>
  <c r="I43" s="1"/>
  <c r="E13" l="1"/>
  <c r="E12" s="1"/>
  <c r="E76"/>
  <c r="F41"/>
  <c r="F42" s="1"/>
  <c r="G41"/>
  <c r="G42" s="1"/>
  <c r="E42"/>
  <c r="H41"/>
  <c r="H42" s="1"/>
  <c r="F35"/>
  <c r="F12"/>
  <c r="G35" l="1"/>
  <c r="H35" l="1"/>
  <c r="I35" l="1"/>
  <c r="R17" i="58" l="1"/>
  <c r="R24" l="1"/>
  <c r="Q24" s="1"/>
  <c r="Q17"/>
  <c r="O337"/>
  <c r="X337" s="1"/>
  <c r="D73" i="49" l="1"/>
  <c r="E73"/>
  <c r="E43" l="1"/>
  <c r="E63" i="46" l="1"/>
  <c r="F63" s="1"/>
  <c r="G63" s="1"/>
  <c r="H63" s="1"/>
  <c r="I63" s="1"/>
  <c r="E60" i="49"/>
  <c r="E64" i="46"/>
  <c r="F64" s="1"/>
  <c r="G64" s="1"/>
  <c r="H64" s="1"/>
  <c r="I64" s="1"/>
  <c r="E61" i="49"/>
  <c r="H61" l="1"/>
  <c r="G61"/>
  <c r="F61"/>
  <c r="I61"/>
  <c r="F60"/>
  <c r="H60"/>
  <c r="I60"/>
  <c r="G60"/>
  <c r="G62" i="46"/>
  <c r="H62"/>
  <c r="I62"/>
  <c r="F62"/>
  <c r="E54" i="49"/>
  <c r="I58" l="1"/>
  <c r="F58"/>
  <c r="G58"/>
  <c r="H58"/>
  <c r="E62" i="46"/>
  <c r="E28" i="49" l="1"/>
  <c r="E25" l="1"/>
  <c r="E23" i="46"/>
  <c r="F283" i="58"/>
  <c r="F284"/>
  <c r="F285"/>
  <c r="F282" l="1"/>
  <c r="F286" s="1"/>
  <c r="L17"/>
  <c r="I17"/>
  <c r="O17"/>
  <c r="F21" i="49"/>
  <c r="F19" s="1"/>
  <c r="F71" s="1"/>
  <c r="F19" i="46"/>
  <c r="F17" s="1"/>
  <c r="G21" i="49"/>
  <c r="G19" s="1"/>
  <c r="G71" s="1"/>
  <c r="G19" i="46"/>
  <c r="H21" i="49"/>
  <c r="H19" s="1"/>
  <c r="H71" s="1"/>
  <c r="H19" i="46"/>
  <c r="I21" i="49"/>
  <c r="I19" i="46"/>
  <c r="O24" i="58" l="1"/>
  <c r="N24" s="1"/>
  <c r="N17"/>
  <c r="H17"/>
  <c r="I24"/>
  <c r="F17"/>
  <c r="K17"/>
  <c r="L24"/>
  <c r="K24" s="1"/>
  <c r="H29" i="49"/>
  <c r="F29"/>
  <c r="G29"/>
  <c r="F27" i="46"/>
  <c r="G17"/>
  <c r="G27" s="1"/>
  <c r="H17"/>
  <c r="H27" s="1"/>
  <c r="I17"/>
  <c r="I27" s="1"/>
  <c r="E19"/>
  <c r="E17" s="1"/>
  <c r="I19" i="49"/>
  <c r="I71" s="1"/>
  <c r="E21"/>
  <c r="E19" s="1"/>
  <c r="E71" s="1"/>
  <c r="N337" i="58" l="1"/>
  <c r="M337"/>
  <c r="S151"/>
  <c r="P149"/>
  <c r="S149"/>
  <c r="P151"/>
  <c r="P150"/>
  <c r="S150"/>
  <c r="S138"/>
  <c r="S137"/>
  <c r="S135"/>
  <c r="P134"/>
  <c r="P138"/>
  <c r="P137"/>
  <c r="P135"/>
  <c r="P139"/>
  <c r="S139"/>
  <c r="H24"/>
  <c r="E24" s="1"/>
  <c r="F24"/>
  <c r="L337"/>
  <c r="E17"/>
  <c r="Q9" s="1"/>
  <c r="G43" i="49"/>
  <c r="I43"/>
  <c r="F43"/>
  <c r="H43"/>
  <c r="I29"/>
  <c r="E29"/>
  <c r="E27"/>
  <c r="E30" s="1"/>
  <c r="E27" i="46"/>
  <c r="E25"/>
  <c r="K337" i="58" l="1"/>
  <c r="Q139"/>
  <c r="N135"/>
  <c r="N188" s="1"/>
  <c r="U136"/>
  <c r="P188"/>
  <c r="Q135"/>
  <c r="S188"/>
  <c r="Q149"/>
  <c r="Q202" s="1"/>
  <c r="S202"/>
  <c r="H9"/>
  <c r="N139"/>
  <c r="U140"/>
  <c r="Q150"/>
  <c r="Q203" s="1"/>
  <c r="S203"/>
  <c r="N149"/>
  <c r="N202" s="1"/>
  <c r="P202"/>
  <c r="U150"/>
  <c r="N9"/>
  <c r="N137"/>
  <c r="N190" s="1"/>
  <c r="U138"/>
  <c r="P190"/>
  <c r="N134"/>
  <c r="U135"/>
  <c r="Q137"/>
  <c r="Q190" s="1"/>
  <c r="S190"/>
  <c r="N150"/>
  <c r="N203" s="1"/>
  <c r="P203"/>
  <c r="U151"/>
  <c r="Q151"/>
  <c r="Q204" s="1"/>
  <c r="S204"/>
  <c r="N138"/>
  <c r="N191" s="1"/>
  <c r="U139"/>
  <c r="P191"/>
  <c r="Q138"/>
  <c r="Q191" s="1"/>
  <c r="S191"/>
  <c r="N151"/>
  <c r="N204" s="1"/>
  <c r="P204"/>
  <c r="U152"/>
  <c r="K9"/>
  <c r="E37" i="49"/>
  <c r="E34" i="46"/>
  <c r="E28"/>
  <c r="E38"/>
  <c r="Q188" i="58" l="1"/>
  <c r="G136" l="1"/>
  <c r="G148"/>
  <c r="M136" l="1"/>
  <c r="J136"/>
  <c r="E136"/>
  <c r="S136"/>
  <c r="P136"/>
  <c r="J148"/>
  <c r="M148"/>
  <c r="G201"/>
  <c r="E148"/>
  <c r="E201" s="1"/>
  <c r="P148"/>
  <c r="S148"/>
  <c r="U149" l="1"/>
  <c r="Q136"/>
  <c r="Q148"/>
  <c r="Q201" s="1"/>
  <c r="S201"/>
  <c r="K148"/>
  <c r="K201" s="1"/>
  <c r="M201"/>
  <c r="U137"/>
  <c r="H136"/>
  <c r="N148"/>
  <c r="N201" s="1"/>
  <c r="P201"/>
  <c r="H148"/>
  <c r="H201" s="1"/>
  <c r="J201"/>
  <c r="N136"/>
  <c r="K136"/>
  <c r="F40" l="1"/>
  <c r="E40" l="1"/>
  <c r="E43" i="26"/>
  <c r="B43"/>
  <c r="K26" i="46" l="1"/>
  <c r="M26"/>
  <c r="J26"/>
  <c r="L26"/>
  <c r="A6" i="31"/>
  <c r="E15" i="49" l="1"/>
  <c r="D15"/>
  <c r="D14" s="1"/>
  <c r="D13" i="46"/>
  <c r="D12" s="1"/>
  <c r="E14" i="49" l="1"/>
  <c r="E72" s="1"/>
  <c r="D21" l="1"/>
  <c r="D19" s="1"/>
  <c r="D19" i="46"/>
  <c r="D17" s="1"/>
  <c r="D28" i="49" l="1"/>
  <c r="D27" s="1"/>
  <c r="D30" s="1"/>
  <c r="D25" i="46"/>
  <c r="D27"/>
  <c r="D29" i="49"/>
  <c r="D37" l="1"/>
  <c r="D34" i="46"/>
  <c r="D28"/>
  <c r="D38"/>
  <c r="F88" i="58" l="1"/>
  <c r="F87" l="1"/>
  <c r="F86" s="1"/>
  <c r="F112" s="1"/>
  <c r="F121" s="1"/>
  <c r="F125" s="1"/>
  <c r="E88"/>
  <c r="L88"/>
  <c r="I88"/>
  <c r="R88"/>
  <c r="O88"/>
  <c r="F180"/>
  <c r="E65" i="46"/>
  <c r="I87" i="58" l="1"/>
  <c r="I86" s="1"/>
  <c r="I112" s="1"/>
  <c r="I121" s="1"/>
  <c r="I125" s="1"/>
  <c r="H88"/>
  <c r="K88"/>
  <c r="L87"/>
  <c r="L86" s="1"/>
  <c r="L112" s="1"/>
  <c r="L121" s="1"/>
  <c r="L125" s="1"/>
  <c r="R87"/>
  <c r="R86" s="1"/>
  <c r="R112" s="1"/>
  <c r="R121" s="1"/>
  <c r="R125" s="1"/>
  <c r="Q88"/>
  <c r="N88"/>
  <c r="O87"/>
  <c r="O86" s="1"/>
  <c r="O112" s="1"/>
  <c r="O121" s="1"/>
  <c r="O125" s="1"/>
  <c r="T180"/>
  <c r="E180"/>
  <c r="F129"/>
  <c r="F238"/>
  <c r="F251" s="1"/>
  <c r="E125"/>
  <c r="E238" l="1"/>
  <c r="E251" s="1"/>
  <c r="E129"/>
  <c r="O238"/>
  <c r="O251" s="1"/>
  <c r="N125"/>
  <c r="O129"/>
  <c r="Q125"/>
  <c r="R238"/>
  <c r="R251" s="1"/>
  <c r="R129"/>
  <c r="L238"/>
  <c r="L251" s="1"/>
  <c r="K125"/>
  <c r="L129"/>
  <c r="I238"/>
  <c r="I251" s="1"/>
  <c r="I129"/>
  <c r="H125"/>
  <c r="H238" l="1"/>
  <c r="H251" s="1"/>
  <c r="F303"/>
  <c r="F305" s="1"/>
  <c r="H129"/>
  <c r="N238"/>
  <c r="N251" s="1"/>
  <c r="H303"/>
  <c r="H305" s="1"/>
  <c r="N129"/>
  <c r="K238"/>
  <c r="K251" s="1"/>
  <c r="K129"/>
  <c r="G303"/>
  <c r="G305" s="1"/>
  <c r="Q238"/>
  <c r="Q251" s="1"/>
  <c r="I303"/>
  <c r="I305" s="1"/>
  <c r="Q129"/>
  <c r="J305" l="1"/>
  <c r="X344" l="1"/>
  <c r="X341"/>
  <c r="G69" l="1"/>
  <c r="E69" l="1"/>
  <c r="G70" l="1"/>
  <c r="E70" l="1"/>
  <c r="G71" l="1"/>
  <c r="E71" l="1"/>
  <c r="M212" l="1"/>
  <c r="M211"/>
  <c r="M213"/>
  <c r="K118"/>
  <c r="K212" s="1"/>
  <c r="K119"/>
  <c r="K213" s="1"/>
  <c r="K117"/>
  <c r="K211" s="1"/>
  <c r="G211" l="1"/>
  <c r="E117"/>
  <c r="J117"/>
  <c r="H117" l="1"/>
  <c r="E211"/>
  <c r="J211"/>
  <c r="H211" l="1"/>
  <c r="G212"/>
  <c r="E118"/>
  <c r="E212" s="1"/>
  <c r="J118"/>
  <c r="J212" l="1"/>
  <c r="H118"/>
  <c r="H212" l="1"/>
  <c r="G213"/>
  <c r="E119"/>
  <c r="E213" s="1"/>
  <c r="J119"/>
  <c r="H119" s="1"/>
  <c r="H213" l="1"/>
  <c r="J213"/>
  <c r="G205" l="1"/>
  <c r="E152"/>
  <c r="E205" s="1"/>
  <c r="U153"/>
  <c r="H152" l="1"/>
  <c r="H205" s="1"/>
  <c r="J205"/>
  <c r="G206"/>
  <c r="E153"/>
  <c r="E206" s="1"/>
  <c r="J206" l="1"/>
  <c r="H153"/>
  <c r="H206" s="1"/>
  <c r="R27" l="1"/>
  <c r="Q27" s="1"/>
  <c r="O27"/>
  <c r="N27" s="1"/>
  <c r="L27" l="1"/>
  <c r="K27" s="1"/>
  <c r="I27"/>
  <c r="H27" s="1"/>
  <c r="I27" i="49"/>
  <c r="I30" s="1"/>
  <c r="I25" i="46"/>
  <c r="H27" i="49"/>
  <c r="H30" s="1"/>
  <c r="H25" i="46"/>
  <c r="F27" i="49" l="1"/>
  <c r="F30" s="1"/>
  <c r="G25" i="46"/>
  <c r="G34" s="1"/>
  <c r="F25"/>
  <c r="F34" s="1"/>
  <c r="G27" i="49"/>
  <c r="G30" s="1"/>
  <c r="F27" i="58"/>
  <c r="I34" i="46"/>
  <c r="I28"/>
  <c r="I26"/>
  <c r="M27" s="1"/>
  <c r="E44" i="49"/>
  <c r="E27" i="58"/>
  <c r="H34" i="46"/>
  <c r="H28"/>
  <c r="H26"/>
  <c r="L27" s="1"/>
  <c r="F28"/>
  <c r="F26"/>
  <c r="J27" s="1"/>
  <c r="I37" i="49"/>
  <c r="I28"/>
  <c r="I25" s="1"/>
  <c r="H28"/>
  <c r="H25" s="1"/>
  <c r="H37"/>
  <c r="G26" i="46" l="1"/>
  <c r="K27" s="1"/>
  <c r="F37" i="49"/>
  <c r="G28" i="46"/>
  <c r="O27" i="49"/>
  <c r="G37"/>
  <c r="G28"/>
  <c r="G25" s="1"/>
  <c r="F28"/>
  <c r="H23" i="46"/>
  <c r="I23"/>
  <c r="G30"/>
  <c r="G33" i="49"/>
  <c r="F33"/>
  <c r="F30" i="46"/>
  <c r="N8" i="58"/>
  <c r="O40" s="1"/>
  <c r="K8"/>
  <c r="L40" s="1"/>
  <c r="Q8"/>
  <c r="R40" s="1"/>
  <c r="I33" i="49"/>
  <c r="I30" i="46"/>
  <c r="H44" i="49"/>
  <c r="I44"/>
  <c r="F44"/>
  <c r="G44"/>
  <c r="H30" i="46"/>
  <c r="H33" i="49"/>
  <c r="F23" i="46"/>
  <c r="F25" i="49"/>
  <c r="O25" s="1"/>
  <c r="H8" i="58"/>
  <c r="I40" s="1"/>
  <c r="G23" i="46" l="1"/>
  <c r="O28" i="49"/>
  <c r="G39" i="58"/>
  <c r="P39" s="1"/>
  <c r="I37"/>
  <c r="I180"/>
  <c r="H40"/>
  <c r="H180" s="1"/>
  <c r="Q40"/>
  <c r="Q180" s="1"/>
  <c r="R180"/>
  <c r="N40"/>
  <c r="N180" s="1"/>
  <c r="O180"/>
  <c r="E30" i="46"/>
  <c r="L180" i="58"/>
  <c r="K40"/>
  <c r="K180" s="1"/>
  <c r="I38"/>
  <c r="E33" i="49"/>
  <c r="J39" i="58" l="1"/>
  <c r="J179" s="1"/>
  <c r="J176" s="1"/>
  <c r="G36"/>
  <c r="G179"/>
  <c r="G176" s="1"/>
  <c r="E39"/>
  <c r="E179" s="1"/>
  <c r="S39"/>
  <c r="Q39" s="1"/>
  <c r="Q179" s="1"/>
  <c r="M39"/>
  <c r="K39" s="1"/>
  <c r="K179" s="1"/>
  <c r="F38"/>
  <c r="A39" s="1"/>
  <c r="N39"/>
  <c r="N179" s="1"/>
  <c r="P36"/>
  <c r="P179"/>
  <c r="P176" s="1"/>
  <c r="F37"/>
  <c r="I178"/>
  <c r="H38"/>
  <c r="H178" s="1"/>
  <c r="I36"/>
  <c r="I35" s="1"/>
  <c r="I34" s="1"/>
  <c r="I177"/>
  <c r="H37"/>
  <c r="J36" l="1"/>
  <c r="H39"/>
  <c r="H179" s="1"/>
  <c r="S36"/>
  <c r="M179"/>
  <c r="M176" s="1"/>
  <c r="M36"/>
  <c r="S179"/>
  <c r="S176" s="1"/>
  <c r="F36"/>
  <c r="F35" s="1"/>
  <c r="F34" s="1"/>
  <c r="F177"/>
  <c r="E37"/>
  <c r="R37"/>
  <c r="L37"/>
  <c r="O37"/>
  <c r="E38"/>
  <c r="E178" s="1"/>
  <c r="F178"/>
  <c r="O38"/>
  <c r="R38"/>
  <c r="L38"/>
  <c r="I176"/>
  <c r="I175" s="1"/>
  <c r="I174" s="1"/>
  <c r="I207" s="1"/>
  <c r="I215" s="1"/>
  <c r="I65"/>
  <c r="I73" s="1"/>
  <c r="I78" s="1"/>
  <c r="H177"/>
  <c r="H36" l="1"/>
  <c r="H176"/>
  <c r="R177"/>
  <c r="R36"/>
  <c r="R35" s="1"/>
  <c r="R34" s="1"/>
  <c r="Q37"/>
  <c r="K38"/>
  <c r="K178" s="1"/>
  <c r="L178"/>
  <c r="E177"/>
  <c r="E176" s="1"/>
  <c r="E36"/>
  <c r="R178"/>
  <c r="Q38"/>
  <c r="Q178" s="1"/>
  <c r="O177"/>
  <c r="N37"/>
  <c r="O36"/>
  <c r="O35" s="1"/>
  <c r="O34" s="1"/>
  <c r="F176"/>
  <c r="F175" s="1"/>
  <c r="F174" s="1"/>
  <c r="F207" s="1"/>
  <c r="F215" s="1"/>
  <c r="O178"/>
  <c r="N38"/>
  <c r="N178" s="1"/>
  <c r="L177"/>
  <c r="L36"/>
  <c r="L35" s="1"/>
  <c r="L34" s="1"/>
  <c r="K37"/>
  <c r="F65"/>
  <c r="F73" s="1"/>
  <c r="F78" s="1"/>
  <c r="I82"/>
  <c r="I237"/>
  <c r="I250" s="1"/>
  <c r="H78"/>
  <c r="I219"/>
  <c r="F82" l="1"/>
  <c r="G92"/>
  <c r="R176"/>
  <c r="R175" s="1"/>
  <c r="R174" s="1"/>
  <c r="R207" s="1"/>
  <c r="R215" s="1"/>
  <c r="F237"/>
  <c r="F250" s="1"/>
  <c r="E78"/>
  <c r="F219"/>
  <c r="N177"/>
  <c r="N176" s="1"/>
  <c r="N36"/>
  <c r="R65"/>
  <c r="R73" s="1"/>
  <c r="R78" s="1"/>
  <c r="K36"/>
  <c r="K177"/>
  <c r="K176" s="1"/>
  <c r="O176"/>
  <c r="O175" s="1"/>
  <c r="O174" s="1"/>
  <c r="O207" s="1"/>
  <c r="O215" s="1"/>
  <c r="L65"/>
  <c r="L73" s="1"/>
  <c r="L78" s="1"/>
  <c r="T176"/>
  <c r="L176"/>
  <c r="L175" s="1"/>
  <c r="L174" s="1"/>
  <c r="L207" s="1"/>
  <c r="L215" s="1"/>
  <c r="O65"/>
  <c r="O73" s="1"/>
  <c r="O78" s="1"/>
  <c r="Q177"/>
  <c r="Q176" s="1"/>
  <c r="Q36"/>
  <c r="I236"/>
  <c r="I223"/>
  <c r="I249" s="1"/>
  <c r="H219"/>
  <c r="H82"/>
  <c r="H237"/>
  <c r="H250" s="1"/>
  <c r="F292"/>
  <c r="F294" s="1"/>
  <c r="J294" s="1"/>
  <c r="O219" l="1"/>
  <c r="N78"/>
  <c r="O82"/>
  <c r="O237"/>
  <c r="O250" s="1"/>
  <c r="P92"/>
  <c r="G187"/>
  <c r="J92"/>
  <c r="S92"/>
  <c r="E92"/>
  <c r="E187" s="1"/>
  <c r="M92"/>
  <c r="Q78"/>
  <c r="R82"/>
  <c r="R219"/>
  <c r="R237"/>
  <c r="R250" s="1"/>
  <c r="E82"/>
  <c r="E237"/>
  <c r="E250" s="1"/>
  <c r="L237"/>
  <c r="L250" s="1"/>
  <c r="K78"/>
  <c r="L82"/>
  <c r="L219"/>
  <c r="F236"/>
  <c r="E219"/>
  <c r="F223"/>
  <c r="F249" s="1"/>
  <c r="H236"/>
  <c r="F326" s="1"/>
  <c r="F328" s="1"/>
  <c r="J328" s="1"/>
  <c r="H223"/>
  <c r="H249" s="1"/>
  <c r="U93" l="1"/>
  <c r="K82"/>
  <c r="G292"/>
  <c r="G294" s="1"/>
  <c r="K237"/>
  <c r="K250" s="1"/>
  <c r="J187"/>
  <c r="H92"/>
  <c r="H187" s="1"/>
  <c r="I292"/>
  <c r="I294" s="1"/>
  <c r="Q237"/>
  <c r="Q250" s="1"/>
  <c r="Q82"/>
  <c r="R236"/>
  <c r="R223"/>
  <c r="R249" s="1"/>
  <c r="Q219"/>
  <c r="K92"/>
  <c r="K187" s="1"/>
  <c r="M187"/>
  <c r="N237"/>
  <c r="N250" s="1"/>
  <c r="H292"/>
  <c r="H294" s="1"/>
  <c r="N82"/>
  <c r="Q92"/>
  <c r="Q187" s="1"/>
  <c r="S187"/>
  <c r="E236"/>
  <c r="E223"/>
  <c r="E249" s="1"/>
  <c r="L236"/>
  <c r="L223"/>
  <c r="L249" s="1"/>
  <c r="K219"/>
  <c r="N92"/>
  <c r="N187" s="1"/>
  <c r="P187"/>
  <c r="O236"/>
  <c r="O223"/>
  <c r="O249" s="1"/>
  <c r="N219"/>
  <c r="K236" l="1"/>
  <c r="G326" s="1"/>
  <c r="G328" s="1"/>
  <c r="K223"/>
  <c r="K249" s="1"/>
  <c r="Q223"/>
  <c r="Q249" s="1"/>
  <c r="Q236"/>
  <c r="I326" s="1"/>
  <c r="I328" s="1"/>
  <c r="N223"/>
  <c r="N249" s="1"/>
  <c r="N236"/>
  <c r="H326" s="1"/>
  <c r="H328" s="1"/>
  <c r="G103" l="1"/>
  <c r="G104"/>
  <c r="S104" l="1"/>
  <c r="Q104" s="1"/>
  <c r="E104"/>
  <c r="J104"/>
  <c r="H104" s="1"/>
  <c r="M104"/>
  <c r="K104" s="1"/>
  <c r="P104"/>
  <c r="N104" s="1"/>
  <c r="P103"/>
  <c r="M103"/>
  <c r="S103"/>
  <c r="J103"/>
  <c r="E103"/>
  <c r="H103" l="1"/>
  <c r="Q103"/>
  <c r="K103"/>
  <c r="N103"/>
  <c r="U105"/>
  <c r="U104"/>
  <c r="G102" l="1"/>
  <c r="G105" l="1"/>
  <c r="J105" l="1"/>
  <c r="M105"/>
  <c r="S105"/>
  <c r="P105"/>
  <c r="E105"/>
  <c r="E102" s="1"/>
  <c r="N105" l="1"/>
  <c r="N102" s="1"/>
  <c r="P102"/>
  <c r="Q105"/>
  <c r="Q102" s="1"/>
  <c r="S102"/>
  <c r="U106"/>
  <c r="K105"/>
  <c r="K102" s="1"/>
  <c r="M102"/>
  <c r="H105"/>
  <c r="H102" s="1"/>
  <c r="J102"/>
  <c r="U103" l="1"/>
  <c r="G50" l="1"/>
  <c r="M50" l="1"/>
  <c r="S50"/>
  <c r="E50"/>
  <c r="G192"/>
  <c r="J50"/>
  <c r="P50"/>
  <c r="G47"/>
  <c r="J47" l="1"/>
  <c r="J189" s="1"/>
  <c r="M47"/>
  <c r="M189" s="1"/>
  <c r="S47"/>
  <c r="S189" s="1"/>
  <c r="G189"/>
  <c r="P47"/>
  <c r="P189" s="1"/>
  <c r="N50"/>
  <c r="P192"/>
  <c r="J192"/>
  <c r="H50"/>
  <c r="K50"/>
  <c r="M192"/>
  <c r="E47"/>
  <c r="E189" s="1"/>
  <c r="E192"/>
  <c r="S192"/>
  <c r="Q50"/>
  <c r="K47" l="1"/>
  <c r="K189" s="1"/>
  <c r="K192"/>
  <c r="N192"/>
  <c r="N47"/>
  <c r="N189" s="1"/>
  <c r="Q47"/>
  <c r="Q189" s="1"/>
  <c r="Q192"/>
  <c r="H47"/>
  <c r="H189" s="1"/>
  <c r="H192"/>
  <c r="G45" l="1"/>
  <c r="P45" l="1"/>
  <c r="J45"/>
  <c r="S45"/>
  <c r="E45"/>
  <c r="M45"/>
  <c r="G35"/>
  <c r="H45" l="1"/>
  <c r="J35"/>
  <c r="Q45"/>
  <c r="S35"/>
  <c r="N45"/>
  <c r="P35"/>
  <c r="K45"/>
  <c r="M35"/>
  <c r="E35"/>
  <c r="Q35" l="1"/>
  <c r="K35"/>
  <c r="N35"/>
  <c r="H35"/>
  <c r="G100" l="1"/>
  <c r="G98" l="1"/>
  <c r="G99"/>
  <c r="J100"/>
  <c r="H100" s="1"/>
  <c r="E100"/>
  <c r="M100"/>
  <c r="K100" s="1"/>
  <c r="S100"/>
  <c r="Q100" s="1"/>
  <c r="P100"/>
  <c r="N100" s="1"/>
  <c r="G142"/>
  <c r="G53"/>
  <c r="G141"/>
  <c r="G52"/>
  <c r="G51" l="1"/>
  <c r="M141"/>
  <c r="K141" s="1"/>
  <c r="J141"/>
  <c r="H141" s="1"/>
  <c r="E141"/>
  <c r="P141"/>
  <c r="N141" s="1"/>
  <c r="S141"/>
  <c r="Q141" s="1"/>
  <c r="S53"/>
  <c r="E53"/>
  <c r="J53"/>
  <c r="M53"/>
  <c r="G195"/>
  <c r="P53"/>
  <c r="E142"/>
  <c r="S142"/>
  <c r="Q142" s="1"/>
  <c r="M142"/>
  <c r="K142" s="1"/>
  <c r="J142"/>
  <c r="H142" s="1"/>
  <c r="P142"/>
  <c r="N142" s="1"/>
  <c r="G143"/>
  <c r="S99"/>
  <c r="E99"/>
  <c r="J99"/>
  <c r="M99"/>
  <c r="P99"/>
  <c r="J52"/>
  <c r="M52"/>
  <c r="E52"/>
  <c r="G194"/>
  <c r="P52"/>
  <c r="S52"/>
  <c r="G101"/>
  <c r="G140"/>
  <c r="U101"/>
  <c r="U143" l="1"/>
  <c r="E194"/>
  <c r="U142"/>
  <c r="J101"/>
  <c r="H101" s="1"/>
  <c r="E101"/>
  <c r="E98" s="1"/>
  <c r="P101"/>
  <c r="N101" s="1"/>
  <c r="S101"/>
  <c r="Q101" s="1"/>
  <c r="M101"/>
  <c r="K101" s="1"/>
  <c r="U100"/>
  <c r="H99"/>
  <c r="M195"/>
  <c r="K53"/>
  <c r="K195" s="1"/>
  <c r="S194"/>
  <c r="Q52"/>
  <c r="K52"/>
  <c r="M194"/>
  <c r="H53"/>
  <c r="H195" s="1"/>
  <c r="J195"/>
  <c r="P194"/>
  <c r="N52"/>
  <c r="H52"/>
  <c r="J194"/>
  <c r="N99"/>
  <c r="Q99"/>
  <c r="S98"/>
  <c r="J143"/>
  <c r="H143" s="1"/>
  <c r="S143"/>
  <c r="Q143" s="1"/>
  <c r="E143"/>
  <c r="M143"/>
  <c r="K143" s="1"/>
  <c r="P143"/>
  <c r="N143" s="1"/>
  <c r="P195"/>
  <c r="N53"/>
  <c r="N195" s="1"/>
  <c r="E195"/>
  <c r="G193"/>
  <c r="S51"/>
  <c r="G54"/>
  <c r="J51"/>
  <c r="M51"/>
  <c r="E51"/>
  <c r="P51"/>
  <c r="G34"/>
  <c r="E34" s="1"/>
  <c r="J140"/>
  <c r="G133"/>
  <c r="P140"/>
  <c r="E140"/>
  <c r="E133" s="1"/>
  <c r="M140"/>
  <c r="S140"/>
  <c r="K99"/>
  <c r="M98"/>
  <c r="Q53"/>
  <c r="Q195" s="1"/>
  <c r="S195"/>
  <c r="J98" l="1"/>
  <c r="P98"/>
  <c r="P193" s="1"/>
  <c r="U141"/>
  <c r="H194"/>
  <c r="K140"/>
  <c r="K133" s="1"/>
  <c r="M133"/>
  <c r="J133"/>
  <c r="H140"/>
  <c r="H133" s="1"/>
  <c r="E54"/>
  <c r="E196" s="1"/>
  <c r="E193"/>
  <c r="Q51"/>
  <c r="S34"/>
  <c r="Q34" s="1"/>
  <c r="Q98"/>
  <c r="M193"/>
  <c r="K51"/>
  <c r="M34"/>
  <c r="K34" s="1"/>
  <c r="U144"/>
  <c r="S193"/>
  <c r="N98"/>
  <c r="N140"/>
  <c r="N133" s="1"/>
  <c r="P133"/>
  <c r="J193"/>
  <c r="H51"/>
  <c r="J34"/>
  <c r="H34" s="1"/>
  <c r="K194"/>
  <c r="U102"/>
  <c r="S133"/>
  <c r="Q140"/>
  <c r="Q133" s="1"/>
  <c r="N51"/>
  <c r="P34"/>
  <c r="N34" s="1"/>
  <c r="G196"/>
  <c r="M54"/>
  <c r="M196" s="1"/>
  <c r="P54"/>
  <c r="P196" s="1"/>
  <c r="S54"/>
  <c r="S196" s="1"/>
  <c r="J54"/>
  <c r="J196" s="1"/>
  <c r="N194"/>
  <c r="Q194"/>
  <c r="K98"/>
  <c r="H98"/>
  <c r="U99" l="1"/>
  <c r="K54"/>
  <c r="K196" s="1"/>
  <c r="K193"/>
  <c r="Q193"/>
  <c r="Q54"/>
  <c r="Q196" s="1"/>
  <c r="N54"/>
  <c r="N196" s="1"/>
  <c r="N193"/>
  <c r="H193"/>
  <c r="H54"/>
  <c r="H196" s="1"/>
  <c r="G145" l="1"/>
  <c r="G56"/>
  <c r="G57"/>
  <c r="G146"/>
  <c r="P57" l="1"/>
  <c r="G199"/>
  <c r="S57"/>
  <c r="M57"/>
  <c r="E57"/>
  <c r="J57"/>
  <c r="G144"/>
  <c r="G147"/>
  <c r="J146"/>
  <c r="H146" s="1"/>
  <c r="S146"/>
  <c r="Q146" s="1"/>
  <c r="E146"/>
  <c r="P146"/>
  <c r="N146" s="1"/>
  <c r="M146"/>
  <c r="K146" s="1"/>
  <c r="P56"/>
  <c r="J56"/>
  <c r="G198"/>
  <c r="M56"/>
  <c r="S56"/>
  <c r="E56"/>
  <c r="E145"/>
  <c r="P145"/>
  <c r="N145" s="1"/>
  <c r="M145"/>
  <c r="K145" s="1"/>
  <c r="J145"/>
  <c r="H145" s="1"/>
  <c r="S145"/>
  <c r="Q145" s="1"/>
  <c r="G55"/>
  <c r="K57" l="1"/>
  <c r="K199" s="1"/>
  <c r="M199"/>
  <c r="P55"/>
  <c r="G65"/>
  <c r="J55"/>
  <c r="G58"/>
  <c r="S55"/>
  <c r="E55"/>
  <c r="G197"/>
  <c r="M55"/>
  <c r="E198"/>
  <c r="J198"/>
  <c r="H56"/>
  <c r="H198" s="1"/>
  <c r="U147"/>
  <c r="T154"/>
  <c r="Q57"/>
  <c r="Q199" s="1"/>
  <c r="S199"/>
  <c r="S198"/>
  <c r="Q56"/>
  <c r="Q198" s="1"/>
  <c r="P198"/>
  <c r="N56"/>
  <c r="N198" s="1"/>
  <c r="P147"/>
  <c r="N147" s="1"/>
  <c r="S147"/>
  <c r="Q147" s="1"/>
  <c r="E147"/>
  <c r="J147"/>
  <c r="H147" s="1"/>
  <c r="M147"/>
  <c r="K147" s="1"/>
  <c r="S144"/>
  <c r="J144"/>
  <c r="M144"/>
  <c r="E144"/>
  <c r="G154"/>
  <c r="P144"/>
  <c r="J199"/>
  <c r="H57"/>
  <c r="H199" s="1"/>
  <c r="U146"/>
  <c r="M198"/>
  <c r="K56"/>
  <c r="K198" s="1"/>
  <c r="E199"/>
  <c r="N57"/>
  <c r="N199" s="1"/>
  <c r="P199"/>
  <c r="E197" l="1"/>
  <c r="U145"/>
  <c r="N144"/>
  <c r="P154"/>
  <c r="J154"/>
  <c r="H144"/>
  <c r="T156"/>
  <c r="Q55"/>
  <c r="S197"/>
  <c r="S65"/>
  <c r="P65"/>
  <c r="N55"/>
  <c r="P197"/>
  <c r="G161"/>
  <c r="E154"/>
  <c r="S154"/>
  <c r="Q144"/>
  <c r="T162"/>
  <c r="M65"/>
  <c r="K55"/>
  <c r="M197"/>
  <c r="P58"/>
  <c r="P200" s="1"/>
  <c r="S58"/>
  <c r="S200" s="1"/>
  <c r="G200"/>
  <c r="M58"/>
  <c r="M200" s="1"/>
  <c r="J58"/>
  <c r="J200" s="1"/>
  <c r="U148"/>
  <c r="J65"/>
  <c r="H55"/>
  <c r="J197"/>
  <c r="K144"/>
  <c r="M154"/>
  <c r="E58"/>
  <c r="E200" s="1"/>
  <c r="E65"/>
  <c r="K197" l="1"/>
  <c r="H58"/>
  <c r="H200" s="1"/>
  <c r="H65"/>
  <c r="F297" s="1"/>
  <c r="U154"/>
  <c r="J316"/>
  <c r="N197"/>
  <c r="N65"/>
  <c r="H297" s="1"/>
  <c r="N58"/>
  <c r="N200" s="1"/>
  <c r="Q58"/>
  <c r="Q200" s="1"/>
  <c r="Q65"/>
  <c r="I297" s="1"/>
  <c r="Q197"/>
  <c r="K58"/>
  <c r="K200" s="1"/>
  <c r="K65"/>
  <c r="G297" s="1"/>
  <c r="S161"/>
  <c r="M161"/>
  <c r="E161"/>
  <c r="J161"/>
  <c r="G157"/>
  <c r="P161"/>
  <c r="H197"/>
  <c r="Q154"/>
  <c r="K74"/>
  <c r="H154"/>
  <c r="F316"/>
  <c r="J297"/>
  <c r="G72"/>
  <c r="K154"/>
  <c r="T163"/>
  <c r="N154"/>
  <c r="H316" l="1"/>
  <c r="P157"/>
  <c r="M157"/>
  <c r="S157"/>
  <c r="J157"/>
  <c r="E157"/>
  <c r="G156"/>
  <c r="Q161"/>
  <c r="G316"/>
  <c r="H161"/>
  <c r="J72"/>
  <c r="H72" s="1"/>
  <c r="P72"/>
  <c r="N72" s="1"/>
  <c r="G68"/>
  <c r="M72"/>
  <c r="K72" s="1"/>
  <c r="E72"/>
  <c r="S72"/>
  <c r="Q72" s="1"/>
  <c r="K297"/>
  <c r="I316"/>
  <c r="N161"/>
  <c r="K161"/>
  <c r="G162" l="1"/>
  <c r="G167" s="1"/>
  <c r="K157"/>
  <c r="M156"/>
  <c r="T161"/>
  <c r="K316"/>
  <c r="E156"/>
  <c r="P156"/>
  <c r="N157"/>
  <c r="G67"/>
  <c r="G73" s="1"/>
  <c r="G79" s="1"/>
  <c r="M68"/>
  <c r="E68"/>
  <c r="E67" s="1"/>
  <c r="J68"/>
  <c r="P68"/>
  <c r="S68"/>
  <c r="J156"/>
  <c r="H157"/>
  <c r="Q157"/>
  <c r="S156"/>
  <c r="Q68" l="1"/>
  <c r="Q67" s="1"/>
  <c r="S67"/>
  <c r="S73" s="1"/>
  <c r="S79" s="1"/>
  <c r="K68"/>
  <c r="K67" s="1"/>
  <c r="M67"/>
  <c r="M73" s="1"/>
  <c r="M79" s="1"/>
  <c r="P162"/>
  <c r="P167" s="1"/>
  <c r="S162"/>
  <c r="S167" s="1"/>
  <c r="P67"/>
  <c r="P73" s="1"/>
  <c r="P79" s="1"/>
  <c r="N68"/>
  <c r="N67" s="1"/>
  <c r="E79"/>
  <c r="G83"/>
  <c r="G84" s="1"/>
  <c r="G241"/>
  <c r="G254" s="1"/>
  <c r="G80"/>
  <c r="G245" s="1"/>
  <c r="G258" s="1"/>
  <c r="M162"/>
  <c r="M167" s="1"/>
  <c r="Q156"/>
  <c r="H156"/>
  <c r="J67"/>
  <c r="J73" s="1"/>
  <c r="J79" s="1"/>
  <c r="H68"/>
  <c r="H67" s="1"/>
  <c r="J317"/>
  <c r="U156"/>
  <c r="E162"/>
  <c r="K156"/>
  <c r="F317"/>
  <c r="J162"/>
  <c r="J167" s="1"/>
  <c r="J298"/>
  <c r="E73"/>
  <c r="E75" s="1"/>
  <c r="N156"/>
  <c r="G171"/>
  <c r="G168"/>
  <c r="E167"/>
  <c r="G243"/>
  <c r="G256" s="1"/>
  <c r="E243" l="1"/>
  <c r="E256" s="1"/>
  <c r="E168"/>
  <c r="E171"/>
  <c r="H317"/>
  <c r="N162"/>
  <c r="N163" s="1"/>
  <c r="J318"/>
  <c r="H73"/>
  <c r="F298"/>
  <c r="N73"/>
  <c r="H298"/>
  <c r="N167"/>
  <c r="P168"/>
  <c r="P171"/>
  <c r="P243"/>
  <c r="P256" s="1"/>
  <c r="S241"/>
  <c r="S254" s="1"/>
  <c r="Q79"/>
  <c r="S83"/>
  <c r="S84" s="1"/>
  <c r="S80"/>
  <c r="S245" s="1"/>
  <c r="S258" s="1"/>
  <c r="G172"/>
  <c r="G247"/>
  <c r="G260" s="1"/>
  <c r="T87"/>
  <c r="E228"/>
  <c r="E232" s="1"/>
  <c r="E76"/>
  <c r="G317"/>
  <c r="K162"/>
  <c r="K163" s="1"/>
  <c r="U162"/>
  <c r="E163"/>
  <c r="H79"/>
  <c r="J80"/>
  <c r="J245" s="1"/>
  <c r="J258" s="1"/>
  <c r="J241"/>
  <c r="J254" s="1"/>
  <c r="J83"/>
  <c r="J84" s="1"/>
  <c r="I317"/>
  <c r="Q162"/>
  <c r="Q163" s="1"/>
  <c r="P80"/>
  <c r="P245" s="1"/>
  <c r="P258" s="1"/>
  <c r="N79"/>
  <c r="P241"/>
  <c r="P254" s="1"/>
  <c r="P83"/>
  <c r="P84" s="1"/>
  <c r="Q167"/>
  <c r="S243"/>
  <c r="S256" s="1"/>
  <c r="R314"/>
  <c r="S171"/>
  <c r="S168"/>
  <c r="Q73"/>
  <c r="I298"/>
  <c r="J299"/>
  <c r="M171"/>
  <c r="M243"/>
  <c r="M256" s="1"/>
  <c r="M168"/>
  <c r="K167"/>
  <c r="E74"/>
  <c r="M83"/>
  <c r="M84" s="1"/>
  <c r="K79"/>
  <c r="M80"/>
  <c r="M245" s="1"/>
  <c r="M258" s="1"/>
  <c r="M241"/>
  <c r="M254" s="1"/>
  <c r="J243"/>
  <c r="J256" s="1"/>
  <c r="F314"/>
  <c r="F315" s="1"/>
  <c r="J315" s="1"/>
  <c r="K318" s="1"/>
  <c r="J168"/>
  <c r="H167"/>
  <c r="J171"/>
  <c r="H162"/>
  <c r="H163" s="1"/>
  <c r="E80"/>
  <c r="E245" s="1"/>
  <c r="E258" s="1"/>
  <c r="E83"/>
  <c r="E84" s="1"/>
  <c r="E241"/>
  <c r="E254" s="1"/>
  <c r="G298"/>
  <c r="K73"/>
  <c r="K317" l="1"/>
  <c r="H171"/>
  <c r="H243"/>
  <c r="H256" s="1"/>
  <c r="H168"/>
  <c r="Q75"/>
  <c r="Q74"/>
  <c r="N83"/>
  <c r="N84" s="1"/>
  <c r="H293"/>
  <c r="H295" s="1"/>
  <c r="N80"/>
  <c r="N245" s="1"/>
  <c r="N258" s="1"/>
  <c r="N241"/>
  <c r="N254" s="1"/>
  <c r="H80"/>
  <c r="H245" s="1"/>
  <c r="H258" s="1"/>
  <c r="F293"/>
  <c r="F295" s="1"/>
  <c r="J295" s="1"/>
  <c r="J296" s="1"/>
  <c r="H83"/>
  <c r="H84" s="1"/>
  <c r="H241"/>
  <c r="H254" s="1"/>
  <c r="K75"/>
  <c r="L74"/>
  <c r="J247"/>
  <c r="J260" s="1"/>
  <c r="J172"/>
  <c r="K168"/>
  <c r="K171"/>
  <c r="K243"/>
  <c r="K256" s="1"/>
  <c r="G314"/>
  <c r="G315" s="1"/>
  <c r="S247"/>
  <c r="S260" s="1"/>
  <c r="S172"/>
  <c r="Q243"/>
  <c r="Q256" s="1"/>
  <c r="I314"/>
  <c r="I315" s="1"/>
  <c r="Q168"/>
  <c r="Q171"/>
  <c r="U163"/>
  <c r="E230"/>
  <c r="E234" s="1"/>
  <c r="E164"/>
  <c r="N75"/>
  <c r="N74"/>
  <c r="G293"/>
  <c r="G295" s="1"/>
  <c r="K241"/>
  <c r="K254" s="1"/>
  <c r="K83"/>
  <c r="K84" s="1"/>
  <c r="K80"/>
  <c r="K245" s="1"/>
  <c r="K258" s="1"/>
  <c r="M247"/>
  <c r="M260" s="1"/>
  <c r="M172"/>
  <c r="Q230"/>
  <c r="Q234" s="1"/>
  <c r="Q164"/>
  <c r="Q83"/>
  <c r="Q84" s="1"/>
  <c r="Q80"/>
  <c r="Q245" s="1"/>
  <c r="Q258" s="1"/>
  <c r="I293"/>
  <c r="I295" s="1"/>
  <c r="Q241"/>
  <c r="Q254" s="1"/>
  <c r="P247"/>
  <c r="P260" s="1"/>
  <c r="P172"/>
  <c r="K298"/>
  <c r="N230"/>
  <c r="N234" s="1"/>
  <c r="N164"/>
  <c r="E172"/>
  <c r="E247"/>
  <c r="E260" s="1"/>
  <c r="H164"/>
  <c r="H230"/>
  <c r="H234" s="1"/>
  <c r="K164"/>
  <c r="K230"/>
  <c r="K234" s="1"/>
  <c r="N168"/>
  <c r="N243"/>
  <c r="N256" s="1"/>
  <c r="N171"/>
  <c r="H314"/>
  <c r="H315" s="1"/>
  <c r="H75"/>
  <c r="H74"/>
  <c r="N228" l="1"/>
  <c r="N232" s="1"/>
  <c r="N76"/>
  <c r="G91"/>
  <c r="Q172"/>
  <c r="Q247"/>
  <c r="Q260" s="1"/>
  <c r="K247"/>
  <c r="K260" s="1"/>
  <c r="K172"/>
  <c r="Q76"/>
  <c r="Q228"/>
  <c r="Q232" s="1"/>
  <c r="H228"/>
  <c r="H232" s="1"/>
  <c r="H76"/>
  <c r="N172"/>
  <c r="N247"/>
  <c r="N260" s="1"/>
  <c r="K299"/>
  <c r="H247"/>
  <c r="H260" s="1"/>
  <c r="H172"/>
  <c r="K228"/>
  <c r="K232" s="1"/>
  <c r="K76"/>
  <c r="M91" l="1"/>
  <c r="G87"/>
  <c r="G86" s="1"/>
  <c r="G112" s="1"/>
  <c r="P91"/>
  <c r="J91"/>
  <c r="E91"/>
  <c r="S91"/>
  <c r="G186"/>
  <c r="G175" s="1"/>
  <c r="G174" s="1"/>
  <c r="G207" s="1"/>
  <c r="U92" l="1"/>
  <c r="E113"/>
  <c r="T112"/>
  <c r="P87"/>
  <c r="P86" s="1"/>
  <c r="P112" s="1"/>
  <c r="N91"/>
  <c r="P186"/>
  <c r="P175" s="1"/>
  <c r="P174" s="1"/>
  <c r="P207" s="1"/>
  <c r="Q91"/>
  <c r="S87"/>
  <c r="S86" s="1"/>
  <c r="S112" s="1"/>
  <c r="S186"/>
  <c r="S175" s="1"/>
  <c r="S174" s="1"/>
  <c r="S207" s="1"/>
  <c r="E87"/>
  <c r="E86" s="1"/>
  <c r="E186"/>
  <c r="E175" s="1"/>
  <c r="E174" s="1"/>
  <c r="E207" s="1"/>
  <c r="K91"/>
  <c r="M87"/>
  <c r="M86" s="1"/>
  <c r="M112" s="1"/>
  <c r="M186"/>
  <c r="M175" s="1"/>
  <c r="M174" s="1"/>
  <c r="M207" s="1"/>
  <c r="H91"/>
  <c r="J87"/>
  <c r="J86" s="1"/>
  <c r="J112" s="1"/>
  <c r="J186"/>
  <c r="J175" s="1"/>
  <c r="J174" s="1"/>
  <c r="J207" s="1"/>
  <c r="H87" l="1"/>
  <c r="H86" s="1"/>
  <c r="H112" s="1"/>
  <c r="F308" s="1"/>
  <c r="H186"/>
  <c r="H175" s="1"/>
  <c r="H174" s="1"/>
  <c r="H207" s="1"/>
  <c r="F331" s="1"/>
  <c r="K87"/>
  <c r="K86" s="1"/>
  <c r="K112" s="1"/>
  <c r="G308" s="1"/>
  <c r="K186"/>
  <c r="K175" s="1"/>
  <c r="K174" s="1"/>
  <c r="K207" s="1"/>
  <c r="G331" s="1"/>
  <c r="J331"/>
  <c r="Q87"/>
  <c r="Q86" s="1"/>
  <c r="Q112" s="1"/>
  <c r="I308" s="1"/>
  <c r="Q186"/>
  <c r="Q175" s="1"/>
  <c r="Q174" s="1"/>
  <c r="Q207" s="1"/>
  <c r="I331" s="1"/>
  <c r="T209"/>
  <c r="E112"/>
  <c r="T86"/>
  <c r="U87" s="1"/>
  <c r="N87"/>
  <c r="N86" s="1"/>
  <c r="N112" s="1"/>
  <c r="H308" s="1"/>
  <c r="N186"/>
  <c r="N175" s="1"/>
  <c r="N174" s="1"/>
  <c r="N207" s="1"/>
  <c r="H331" s="1"/>
  <c r="G120" l="1"/>
  <c r="J308"/>
  <c r="U112"/>
  <c r="T115"/>
  <c r="X112"/>
  <c r="S120" l="1"/>
  <c r="G116"/>
  <c r="P120"/>
  <c r="E120"/>
  <c r="E214" s="1"/>
  <c r="J120"/>
  <c r="M120"/>
  <c r="G214"/>
  <c r="T121"/>
  <c r="K308"/>
  <c r="L308" s="1"/>
  <c r="J321"/>
  <c r="K120" l="1"/>
  <c r="K214" s="1"/>
  <c r="M214"/>
  <c r="H120"/>
  <c r="H214" s="1"/>
  <c r="J214"/>
  <c r="Q120"/>
  <c r="Q214" s="1"/>
  <c r="S214"/>
  <c r="T207"/>
  <c r="E116"/>
  <c r="S116"/>
  <c r="M116"/>
  <c r="J116"/>
  <c r="G115"/>
  <c r="P116"/>
  <c r="G210"/>
  <c r="N120"/>
  <c r="N214" s="1"/>
  <c r="P214"/>
  <c r="H116" l="1"/>
  <c r="J115"/>
  <c r="J210"/>
  <c r="U215"/>
  <c r="K116"/>
  <c r="M115"/>
  <c r="M210"/>
  <c r="T215"/>
  <c r="X207"/>
  <c r="T216"/>
  <c r="N116"/>
  <c r="P115"/>
  <c r="P210"/>
  <c r="Q116"/>
  <c r="S115"/>
  <c r="S210"/>
  <c r="G121"/>
  <c r="G126" s="1"/>
  <c r="G209"/>
  <c r="G215" s="1"/>
  <c r="G220" s="1"/>
  <c r="E115"/>
  <c r="E210"/>
  <c r="U115" l="1"/>
  <c r="J309"/>
  <c r="E121"/>
  <c r="E209"/>
  <c r="X115"/>
  <c r="P121"/>
  <c r="P126" s="1"/>
  <c r="P209"/>
  <c r="P215" s="1"/>
  <c r="P220" s="1"/>
  <c r="K115"/>
  <c r="K210"/>
  <c r="G224"/>
  <c r="G253" s="1"/>
  <c r="G240"/>
  <c r="G244" s="1"/>
  <c r="E220"/>
  <c r="G221"/>
  <c r="G225" s="1"/>
  <c r="G257" s="1"/>
  <c r="S121"/>
  <c r="S126" s="1"/>
  <c r="S209"/>
  <c r="S215" s="1"/>
  <c r="S220" s="1"/>
  <c r="N115"/>
  <c r="N210"/>
  <c r="G130"/>
  <c r="G242"/>
  <c r="G255" s="1"/>
  <c r="G127"/>
  <c r="G131" s="1"/>
  <c r="G246" s="1"/>
  <c r="G259" s="1"/>
  <c r="E126"/>
  <c r="Q115"/>
  <c r="Q210"/>
  <c r="J121"/>
  <c r="J126" s="1"/>
  <c r="J209"/>
  <c r="J215" s="1"/>
  <c r="J220" s="1"/>
  <c r="M121"/>
  <c r="M126" s="1"/>
  <c r="M209"/>
  <c r="M215" s="1"/>
  <c r="M220" s="1"/>
  <c r="H115"/>
  <c r="H210"/>
  <c r="J130" l="1"/>
  <c r="H126"/>
  <c r="J242"/>
  <c r="J255" s="1"/>
  <c r="J127"/>
  <c r="J131" s="1"/>
  <c r="J246" s="1"/>
  <c r="J259" s="1"/>
  <c r="H309"/>
  <c r="N121"/>
  <c r="N122" s="1"/>
  <c r="N209"/>
  <c r="E224"/>
  <c r="E253" s="1"/>
  <c r="E240"/>
  <c r="E244" s="1"/>
  <c r="E221"/>
  <c r="E225" s="1"/>
  <c r="E257" s="1"/>
  <c r="K121"/>
  <c r="K122" s="1"/>
  <c r="G309"/>
  <c r="K209"/>
  <c r="X209"/>
  <c r="E215"/>
  <c r="X215" s="1"/>
  <c r="J332"/>
  <c r="J333" s="1"/>
  <c r="Q220"/>
  <c r="S224"/>
  <c r="S253" s="1"/>
  <c r="S221"/>
  <c r="S225" s="1"/>
  <c r="S257" s="1"/>
  <c r="S240"/>
  <c r="S244" s="1"/>
  <c r="P224"/>
  <c r="P253" s="1"/>
  <c r="P221"/>
  <c r="P225" s="1"/>
  <c r="P257" s="1"/>
  <c r="P240"/>
  <c r="P244" s="1"/>
  <c r="N220"/>
  <c r="U121"/>
  <c r="E122"/>
  <c r="X121"/>
  <c r="K220"/>
  <c r="M221"/>
  <c r="M225" s="1"/>
  <c r="M257" s="1"/>
  <c r="M240"/>
  <c r="M244" s="1"/>
  <c r="M224"/>
  <c r="M253" s="1"/>
  <c r="I309"/>
  <c r="Q121"/>
  <c r="Q122" s="1"/>
  <c r="Q209"/>
  <c r="S130"/>
  <c r="S242"/>
  <c r="S255" s="1"/>
  <c r="Q126"/>
  <c r="S127"/>
  <c r="S131" s="1"/>
  <c r="S246" s="1"/>
  <c r="S259" s="1"/>
  <c r="P127"/>
  <c r="P131" s="1"/>
  <c r="P246" s="1"/>
  <c r="P259" s="1"/>
  <c r="P130"/>
  <c r="N126"/>
  <c r="P242"/>
  <c r="P255" s="1"/>
  <c r="J322"/>
  <c r="J310"/>
  <c r="J323" s="1"/>
  <c r="K333" s="1"/>
  <c r="F309"/>
  <c r="K309" s="1"/>
  <c r="H121"/>
  <c r="H122" s="1"/>
  <c r="H209"/>
  <c r="M127"/>
  <c r="M131" s="1"/>
  <c r="M246" s="1"/>
  <c r="M259" s="1"/>
  <c r="K126"/>
  <c r="M242"/>
  <c r="M255" s="1"/>
  <c r="M130"/>
  <c r="J240"/>
  <c r="J244" s="1"/>
  <c r="H220"/>
  <c r="J221"/>
  <c r="J225" s="1"/>
  <c r="J257" s="1"/>
  <c r="J224"/>
  <c r="J253" s="1"/>
  <c r="E130"/>
  <c r="E127"/>
  <c r="E131" s="1"/>
  <c r="E246" s="1"/>
  <c r="E259" s="1"/>
  <c r="E242"/>
  <c r="E255" s="1"/>
  <c r="H215" l="1"/>
  <c r="F332"/>
  <c r="K224"/>
  <c r="K253" s="1"/>
  <c r="K240"/>
  <c r="K221"/>
  <c r="K225" s="1"/>
  <c r="K257" s="1"/>
  <c r="N224"/>
  <c r="N253" s="1"/>
  <c r="N240"/>
  <c r="N221"/>
  <c r="N225" s="1"/>
  <c r="N257" s="1"/>
  <c r="K229"/>
  <c r="K233" s="1"/>
  <c r="K123"/>
  <c r="K216"/>
  <c r="H332"/>
  <c r="N215"/>
  <c r="H221"/>
  <c r="H225" s="1"/>
  <c r="H257" s="1"/>
  <c r="H240"/>
  <c r="H224"/>
  <c r="H253" s="1"/>
  <c r="K130"/>
  <c r="K127"/>
  <c r="K131" s="1"/>
  <c r="K246" s="1"/>
  <c r="K259" s="1"/>
  <c r="G304"/>
  <c r="G306" s="1"/>
  <c r="K242"/>
  <c r="K255" s="1"/>
  <c r="Q215"/>
  <c r="I332"/>
  <c r="E229"/>
  <c r="E233" s="1"/>
  <c r="E123"/>
  <c r="E216"/>
  <c r="N229"/>
  <c r="N233" s="1"/>
  <c r="N123"/>
  <c r="N216"/>
  <c r="F304"/>
  <c r="F306" s="1"/>
  <c r="J306" s="1"/>
  <c r="J307" s="1"/>
  <c r="H130"/>
  <c r="H127"/>
  <c r="H131" s="1"/>
  <c r="H246" s="1"/>
  <c r="H259" s="1"/>
  <c r="H242"/>
  <c r="H255" s="1"/>
  <c r="H229"/>
  <c r="H233" s="1"/>
  <c r="H123"/>
  <c r="H216"/>
  <c r="H304"/>
  <c r="H306" s="1"/>
  <c r="N130"/>
  <c r="N127"/>
  <c r="N131" s="1"/>
  <c r="N246" s="1"/>
  <c r="N259" s="1"/>
  <c r="N242"/>
  <c r="N255" s="1"/>
  <c r="I304"/>
  <c r="I306" s="1"/>
  <c r="Q127"/>
  <c r="Q131" s="1"/>
  <c r="Q246" s="1"/>
  <c r="Q259" s="1"/>
  <c r="Q130"/>
  <c r="Q242"/>
  <c r="Q255" s="1"/>
  <c r="Q123"/>
  <c r="Q229"/>
  <c r="Q233" s="1"/>
  <c r="Q216"/>
  <c r="Q224"/>
  <c r="Q253" s="1"/>
  <c r="Q240"/>
  <c r="Q221"/>
  <c r="Q225" s="1"/>
  <c r="Q257" s="1"/>
  <c r="G332"/>
  <c r="K215"/>
  <c r="Q244" l="1"/>
  <c r="I327"/>
  <c r="I329" s="1"/>
  <c r="N217"/>
  <c r="N227"/>
  <c r="N231" s="1"/>
  <c r="Y217"/>
  <c r="G327"/>
  <c r="G329" s="1"/>
  <c r="K244"/>
  <c r="H217"/>
  <c r="H227"/>
  <c r="H231" s="1"/>
  <c r="U217"/>
  <c r="F327"/>
  <c r="F329" s="1"/>
  <c r="J329" s="1"/>
  <c r="J330" s="1"/>
  <c r="L330" s="1"/>
  <c r="H244"/>
  <c r="K217"/>
  <c r="K227"/>
  <c r="K231" s="1"/>
  <c r="X217"/>
  <c r="H327"/>
  <c r="H329" s="1"/>
  <c r="N244"/>
  <c r="Q227"/>
  <c r="Q231" s="1"/>
  <c r="Q217"/>
  <c r="Z217"/>
  <c r="K310"/>
  <c r="J320"/>
  <c r="E227"/>
  <c r="E231" s="1"/>
  <c r="E217"/>
  <c r="U216"/>
  <c r="K330" l="1"/>
</calcChain>
</file>

<file path=xl/sharedStrings.xml><?xml version="1.0" encoding="utf-8"?>
<sst xmlns="http://schemas.openxmlformats.org/spreadsheetml/2006/main" count="2985" uniqueCount="701">
  <si>
    <t>Виробництво теплової енергії</t>
  </si>
  <si>
    <t>Постачання теплової енергії</t>
  </si>
  <si>
    <t>населення</t>
  </si>
  <si>
    <t>%</t>
  </si>
  <si>
    <t>Фінансові витрати</t>
  </si>
  <si>
    <t>ПОГОДЖЕНО</t>
  </si>
  <si>
    <t>№ з/п</t>
  </si>
  <si>
    <t>Показники</t>
  </si>
  <si>
    <t>Гкал</t>
  </si>
  <si>
    <t>1.1</t>
  </si>
  <si>
    <t>1.2</t>
  </si>
  <si>
    <t>2.1</t>
  </si>
  <si>
    <t>2.2</t>
  </si>
  <si>
    <t>4.1</t>
  </si>
  <si>
    <t>5.1</t>
  </si>
  <si>
    <t>5.2</t>
  </si>
  <si>
    <t>5.3</t>
  </si>
  <si>
    <t>Гкал/год</t>
  </si>
  <si>
    <t>6.1</t>
  </si>
  <si>
    <t>6.2</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</si>
  <si>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</si>
  <si>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</si>
  <si>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</si>
  <si>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</si>
  <si>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</si>
  <si>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</si>
  <si>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</si>
  <si>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паливо</t>
  </si>
  <si>
    <t>1.1.2</t>
  </si>
  <si>
    <t>електроенергія</t>
  </si>
  <si>
    <t>1.1.3</t>
  </si>
  <si>
    <t>1.1.4</t>
  </si>
  <si>
    <t>вода для технологічних потреб та водовідведення</t>
  </si>
  <si>
    <t>1.1.5</t>
  </si>
  <si>
    <t>матеріали, запасні  частини та інші матеріальні ресурси</t>
  </si>
  <si>
    <t>прямі витрати на оплату праці</t>
  </si>
  <si>
    <t>1.3</t>
  </si>
  <si>
    <t>1.3.1</t>
  </si>
  <si>
    <t xml:space="preserve"> відрахування  на соціальні заходи</t>
  </si>
  <si>
    <t>1.3.2</t>
  </si>
  <si>
    <t xml:space="preserve"> амортизаційні відрахування</t>
  </si>
  <si>
    <t>1.3.3</t>
  </si>
  <si>
    <t xml:space="preserve"> інші прямі витрати</t>
  </si>
  <si>
    <t>1.4</t>
  </si>
  <si>
    <t>1.4.1</t>
  </si>
  <si>
    <t>витрати на оплату праці</t>
  </si>
  <si>
    <t>1.4.2</t>
  </si>
  <si>
    <t>відрахування  на соціальні заходи</t>
  </si>
  <si>
    <t>1.4.3</t>
  </si>
  <si>
    <t>інші витрати</t>
  </si>
  <si>
    <t>відрахування на соціальні заходи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</si>
  <si>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</si>
  <si>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</si>
  <si>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</si>
  <si>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</si>
  <si>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</si>
  <si>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</si>
  <si>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</si>
  <si>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</si>
  <si>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</si>
  <si>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</si>
  <si>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</si>
  <si>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</si>
  <si>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</si>
  <si>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</si>
  <si>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 xml:space="preserve"> інше використання  прибутку</t>
  </si>
  <si>
    <t>Вартість виробництва теплової енергії за відповідними тарифами</t>
  </si>
  <si>
    <t>грн/Гкал</t>
  </si>
  <si>
    <t>Реалізація  теплової енергії власним споживачам</t>
  </si>
  <si>
    <t>Обсяг покупної теплової енергії</t>
  </si>
  <si>
    <t>Ціна покупної теплової енергії</t>
  </si>
  <si>
    <t>* Без урахування списання безнадійної дебіторської заборгованості та нарахування резерву сумнівних боргів.</t>
  </si>
  <si>
    <t>Усього</t>
  </si>
  <si>
    <t>транспортування  теплової енергії тепловими мережами інших підприємств</t>
  </si>
  <si>
    <t>вода для технологічних потреб  та водовідведення</t>
  </si>
  <si>
    <t>Прямі витрати на оплату праці</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</si>
  <si>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</si>
  <si>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</si>
  <si>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</si>
  <si>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</si>
  <si>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</si>
  <si>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</si>
  <si>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</si>
  <si>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</si>
  <si>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</si>
  <si>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</si>
  <si>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</si>
  <si>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</si>
  <si>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</si>
  <si>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</si>
  <si>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</si>
  <si>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</si>
  <si>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</si>
  <si>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Обсяг транспортування теплової енергії ліцензіата мережами іншого(их) транспортувальника(ів)</t>
  </si>
  <si>
    <t>__________________</t>
  </si>
  <si>
    <t xml:space="preserve"> (підпис)</t>
  </si>
  <si>
    <t>прямі матеріальні витрати</t>
  </si>
  <si>
    <t xml:space="preserve"> амортизаційні відрахування </t>
  </si>
  <si>
    <t xml:space="preserve">Інші  операційні витрати*  </t>
  </si>
  <si>
    <t>Вартість постачання теплової енергії за відповідними тарифами</t>
  </si>
  <si>
    <t>10.3</t>
  </si>
  <si>
    <t>інших  споживачів</t>
  </si>
  <si>
    <t>Найменування показника</t>
  </si>
  <si>
    <t>Сумарні та середньозва-жені показники</t>
  </si>
  <si>
    <t>плановий прибуток</t>
  </si>
  <si>
    <t>повна планова  собівартість  транспортування теплової енергії</t>
  </si>
  <si>
    <t>повна планова  собівартість  постачання теплової енергії</t>
  </si>
  <si>
    <t>повна планова  собівартість  теплової енергії</t>
  </si>
  <si>
    <t>4.2</t>
  </si>
  <si>
    <t>повна планова  собівартість виробництва, транспортування, постачання  теплової енергії</t>
  </si>
  <si>
    <t>плановий прибуток від виробництва, транспортування, постачання  теплової енергії</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</si>
  <si>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</si>
  <si>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</si>
  <si>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</si>
  <si>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</si>
  <si>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</si>
  <si>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</si>
  <si>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</si>
  <si>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</si>
  <si>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</si>
  <si>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</si>
  <si>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</si>
  <si>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</si>
  <si>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теплоенергії інших власників для транспортування мережами ліцензіата</t>
  </si>
  <si>
    <t>9.1</t>
  </si>
  <si>
    <t>інші споживачі</t>
  </si>
  <si>
    <t>4.3</t>
  </si>
  <si>
    <t>Виробництво теплової енергії для  потреб релігійних організацій</t>
  </si>
  <si>
    <t>релігійних організацій</t>
  </si>
  <si>
    <t>5</t>
  </si>
  <si>
    <t>6</t>
  </si>
  <si>
    <t>7</t>
  </si>
  <si>
    <t>8</t>
  </si>
  <si>
    <t>покупна теплова енергія *</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</si>
  <si>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</si>
  <si>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</si>
  <si>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</si>
  <si>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</si>
  <si>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</si>
  <si>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повна планова  собівартість  виробництва теплової енергії</t>
  </si>
  <si>
    <t>9</t>
  </si>
  <si>
    <t>10</t>
  </si>
  <si>
    <t>11</t>
  </si>
  <si>
    <t>12</t>
  </si>
  <si>
    <t>13</t>
  </si>
  <si>
    <t>14</t>
  </si>
  <si>
    <t>15</t>
  </si>
  <si>
    <t>16.1</t>
  </si>
  <si>
    <t>16.2</t>
  </si>
  <si>
    <t xml:space="preserve">Виробництво теплової енергії для  потреб бюджетних установ та інших споживачів, усього </t>
  </si>
  <si>
    <t xml:space="preserve"> плановий період</t>
  </si>
  <si>
    <t>плановий  період</t>
  </si>
  <si>
    <t>9.</t>
  </si>
  <si>
    <t>9.2</t>
  </si>
  <si>
    <t>(підпис)</t>
  </si>
  <si>
    <t>тарифів на виробництво теплової енергії</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</si>
  <si>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</si>
  <si>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</si>
  <si>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</si>
  <si>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</si>
  <si>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</si>
  <si>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</si>
  <si>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</si>
  <si>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</si>
  <si>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</si>
  <si>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</si>
  <si>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</si>
  <si>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</si>
  <si>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</si>
  <si>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</si>
  <si>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</si>
  <si>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</si>
  <si>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</si>
  <si>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</si>
  <si>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</si>
  <si>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</si>
  <si>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</si>
  <si>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Виробнича собівартість,  зокрема:</t>
  </si>
  <si>
    <t>амортизаційні відрахування</t>
  </si>
  <si>
    <t>інші витрати*</t>
  </si>
  <si>
    <t xml:space="preserve">Витрати на відшкодування втрат </t>
  </si>
  <si>
    <t>Розрахунковий прибуток*, усього,  зокрема:</t>
  </si>
  <si>
    <t>Обсяг надходження теплової енергії до мережі ліцензіата, зокрема:</t>
  </si>
  <si>
    <t>Втрати теплової енергії в мережах ліцензіата, всього, зокрема:</t>
  </si>
  <si>
    <t>теплової енергії інших власників для транспортування мережами ліцензіата</t>
  </si>
  <si>
    <t>13.1</t>
  </si>
  <si>
    <t>13.2</t>
  </si>
  <si>
    <t>13.3</t>
  </si>
  <si>
    <t>13.3.1</t>
  </si>
  <si>
    <t>13.3.2</t>
  </si>
  <si>
    <t>13.3.3</t>
  </si>
  <si>
    <t>13.3.4</t>
  </si>
  <si>
    <t xml:space="preserve">Тариф(и) іншого(их) транспортувальника(ів) на транспортування теплової енергії </t>
  </si>
  <si>
    <t>Корисний відпуск теплової енергії з мереж ліцензіата, усього, зокрема:</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</si>
  <si>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</si>
  <si>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</si>
  <si>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</si>
  <si>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___________________</t>
  </si>
  <si>
    <t xml:space="preserve">тарифів на постачання теплової енергії </t>
  </si>
  <si>
    <t>період, що передує базовому (факт)</t>
  </si>
  <si>
    <t>загальновиробничі витрати, зоркема:</t>
  </si>
  <si>
    <t>Розрахунковий прибуток, усього, зокрема:</t>
  </si>
  <si>
    <t>Обсяг реалізованої теплової енергії власним споживачам,  зокрема на потреби:</t>
  </si>
  <si>
    <t>11.3</t>
  </si>
  <si>
    <t>11.4</t>
  </si>
  <si>
    <t>На потреби споживачів</t>
  </si>
  <si>
    <t>Тариф на виробництво теплової енергії, зокрема:</t>
  </si>
  <si>
    <t>витрати на відшкодування втрат втрат</t>
  </si>
  <si>
    <t>витрати на відшкодування втрат</t>
  </si>
  <si>
    <t>Тариф на теплову енергію, зокрема:</t>
  </si>
  <si>
    <t>Плановий корисний відпуск з мереж ліцензіата теплової енергії власним споживачам та теплової енергії інших власників,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</si>
  <si>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</si>
  <si>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</si>
  <si>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</si>
  <si>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</si>
  <si>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</si>
  <si>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</si>
  <si>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</si>
  <si>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</si>
  <si>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______________________________</t>
  </si>
  <si>
    <t xml:space="preserve"> втрат суб’єктів господарювання у сфері теплопостачання, які виникли протягом періоду </t>
  </si>
  <si>
    <t xml:space="preserve">розгляду розрахунків тарифів на теплову енергію, її виробництво, транспортування та </t>
  </si>
  <si>
    <t xml:space="preserve"> місцевого самоврядування* </t>
  </si>
  <si>
    <t>постачання для відповідної категорії споживачів, встановлення та їх оприлюднення органом</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</si>
  <si>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</si>
  <si>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</si>
  <si>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</si>
  <si>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</si>
  <si>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</si>
  <si>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</si>
  <si>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</si>
  <si>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</si>
  <si>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</si>
  <si>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виробництва теплової енергії
(Гкал)
</t>
  </si>
  <si>
    <t xml:space="preserve">транспортування теплової енергії
(Гкал)
</t>
  </si>
  <si>
    <t xml:space="preserve">постачання теплової енергії
(Гкал)
</t>
  </si>
  <si>
    <t xml:space="preserve">       ___________</t>
  </si>
  <si>
    <t xml:space="preserve">        (підпис)</t>
  </si>
  <si>
    <t>* Розрахунок втрат для подальшого внесення їх до складу тарифів здійснюється суб’єктом господарювання у випадку невідшкодування таких втрат органом місцевого самоврядування за рахунок коштів відповідного місцевого бюджету.</t>
  </si>
  <si>
    <t>Розрахунок втрат здійснюється окремо для кожної категорії споживачів.</t>
  </si>
  <si>
    <t>Вимоги щодо визначення тривалості періоду розгляду розрахунків тарифів, встановлення та їх оприлюднення органом місцевого самоврядування, а також вимоги щодо здійснення розрахунку втрат суб’єктом господарювання передбачено чинними нормативно-правовими актами з питань формування тарифів.</t>
  </si>
  <si>
    <t>____________________</t>
  </si>
  <si>
    <t>______________________</t>
  </si>
  <si>
    <t>ПРИМІРНА ФОРМА</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</si>
  <si>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</si>
  <si>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</si>
  <si>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</si>
  <si>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</si>
  <si>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</si>
  <si>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внески на соціальні заходи</t>
  </si>
  <si>
    <t>інші витрати абонентської служби</t>
  </si>
  <si>
    <t>Витрати на придбання холодної води для надання послуги з постачання гарячої води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</si>
  <si>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</si>
  <si>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</si>
  <si>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</si>
  <si>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</si>
  <si>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</si>
  <si>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Вартість послуги</t>
  </si>
  <si>
    <t>х</t>
  </si>
  <si>
    <t>Плановані тарифи на послуги з постачання гарячої води</t>
  </si>
  <si>
    <t>Плановані тарифи на послуги з ПДВ, усього, зокрема:</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</si>
  <si>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</si>
  <si>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</si>
  <si>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</si>
  <si>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</si>
  <si>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</si>
  <si>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</si>
  <si>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</si>
  <si>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</si>
  <si>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</si>
  <si>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</si>
  <si>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</si>
  <si>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</si>
  <si>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</si>
  <si>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</si>
  <si>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</si>
  <si>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</si>
  <si>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r>
      <t>грн/м</t>
    </r>
    <r>
      <rPr>
        <vertAlign val="superscript"/>
        <sz val="11"/>
        <color theme="1"/>
        <rFont val="Times New Roman"/>
        <family val="1"/>
        <charset val="204"/>
      </rPr>
      <t xml:space="preserve"> 3</t>
    </r>
  </si>
  <si>
    <t>для відповідної категорії споживачів</t>
  </si>
  <si>
    <t>__________________________________________________________________</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</si>
  <si>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</si>
  <si>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</si>
  <si>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</si>
  <si>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</si>
  <si>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 xml:space="preserve">       (керівник)</t>
  </si>
  <si>
    <t>Примітка.</t>
  </si>
  <si>
    <t>Зокрема</t>
  </si>
  <si>
    <t>9.3</t>
  </si>
  <si>
    <t>Показник</t>
  </si>
  <si>
    <t>________________________________________________________________________</t>
  </si>
  <si>
    <t>(найменування суб’єкта господарювання - виконавця послуг)</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</si>
  <si>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</si>
  <si>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</si>
  <si>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</si>
  <si>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</si>
  <si>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</si>
  <si>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</si>
  <si>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</si>
  <si>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</si>
  <si>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</si>
  <si>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</si>
  <si>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Планований обсяг використання споживачами відповідної категорії гарячої води на розрахунковий період, м </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</si>
  <si>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 </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</si>
  <si>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 </t>
    </r>
    <r>
      <rPr>
        <b/>
        <vertAlign val="superscript"/>
        <sz val="11"/>
        <color rgb="FF000000"/>
        <rFont val="Times New Roman"/>
        <family val="1"/>
        <charset val="204"/>
      </rPr>
      <t>-3</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</si>
  <si>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</si>
  <si>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</si>
  <si>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</si>
  <si>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Планований обсяг використання споживачами гарячої води, м -3 на рік</t>
  </si>
  <si>
    <t>Нормативна кількість теплової енергії, потрібної  для підігріву 1 м-3 холодної води, Гкал/м -3</t>
  </si>
  <si>
    <t>* Розраховується за кожною затвердженою органом місцевого самоврядування нормою споживання гарячої води, м -3 на місяць.</t>
  </si>
  <si>
    <t xml:space="preserve">Примітка. </t>
  </si>
  <si>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</si>
  <si>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_______________                                       _______________</t>
  </si>
  <si>
    <t xml:space="preserve">     (керівник)                                                        (підпис)</t>
  </si>
  <si>
    <t xml:space="preserve">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(підпункт 4 пункту 4 розділу ІІ)
</t>
  </si>
  <si>
    <t>надання інформації щодо планованих обсягів теплової енергії та води</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</si>
  <si>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</si>
  <si>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</si>
  <si>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</si>
  <si>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</si>
  <si>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</si>
  <si>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</si>
  <si>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</si>
  <si>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</si>
  <si>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</si>
  <si>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</si>
  <si>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</si>
  <si>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</si>
  <si>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</si>
  <si>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</si>
  <si>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</si>
  <si>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</si>
  <si>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</si>
  <si>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</si>
  <si>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</si>
  <si>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</si>
  <si>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</si>
  <si>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</si>
  <si>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</si>
  <si>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</si>
  <si>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</si>
  <si>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</si>
  <si>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</si>
  <si>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</si>
  <si>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</si>
  <si>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</si>
  <si>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</si>
  <si>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</si>
  <si>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</si>
  <si>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</si>
  <si>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</si>
  <si>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</si>
  <si>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</si>
  <si>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Директор</t>
  </si>
  <si>
    <t>-</t>
  </si>
  <si>
    <t>3.</t>
  </si>
  <si>
    <t>4.</t>
  </si>
  <si>
    <t>5.</t>
  </si>
  <si>
    <t>6.</t>
  </si>
  <si>
    <t>7.</t>
  </si>
  <si>
    <t>8.</t>
  </si>
  <si>
    <t>10.</t>
  </si>
  <si>
    <t>11.</t>
  </si>
  <si>
    <t>12.</t>
  </si>
  <si>
    <t>13.</t>
  </si>
  <si>
    <t>14.</t>
  </si>
  <si>
    <t>15.</t>
  </si>
  <si>
    <t>16.</t>
  </si>
  <si>
    <t>17.</t>
  </si>
  <si>
    <t>18.</t>
  </si>
  <si>
    <t>19.</t>
  </si>
  <si>
    <t>20.</t>
  </si>
  <si>
    <t>21.</t>
  </si>
  <si>
    <t>22.</t>
  </si>
  <si>
    <t>23.</t>
  </si>
  <si>
    <t>24.</t>
  </si>
  <si>
    <t>25.</t>
  </si>
  <si>
    <t>26.</t>
  </si>
  <si>
    <t>27.</t>
  </si>
  <si>
    <t>28.</t>
  </si>
  <si>
    <t>РОЗРАХУНОК</t>
  </si>
  <si>
    <t xml:space="preserve">Додаток 2
</t>
  </si>
  <si>
    <t>Розрахунок</t>
  </si>
  <si>
    <t xml:space="preserve">Додаток 4
</t>
  </si>
  <si>
    <t xml:space="preserve">Додаток 5
</t>
  </si>
  <si>
    <t xml:space="preserve">Додаток 6
</t>
  </si>
  <si>
    <t xml:space="preserve">Додаток 11
</t>
  </si>
  <si>
    <t xml:space="preserve">одноставкових тарифів на послуги з постачання гарячої води </t>
  </si>
  <si>
    <t xml:space="preserve">Додаток 15
</t>
  </si>
  <si>
    <t xml:space="preserve">що подаються для встановлення тарифів на теплову енергію, </t>
  </si>
  <si>
    <t>її виробництво, транспортування та постачання, послуги з постачання теплової енергії</t>
  </si>
  <si>
    <t>у цьому разі не задіяне</t>
  </si>
  <si>
    <t>  </t>
  </si>
  <si>
    <t>бюджетні установи</t>
  </si>
  <si>
    <t xml:space="preserve">бюджетних установ </t>
  </si>
  <si>
    <t>інші прямі матеріальні витрати</t>
  </si>
  <si>
    <t>у т.ч. витрати на покриття втрат теплової енергії в телових мережах:</t>
  </si>
  <si>
    <t>Вартість транспортування теплової енергії:</t>
  </si>
  <si>
    <t>1.1.4.1.</t>
  </si>
  <si>
    <t>Тариф на  постачання теплової енергії, зокрема:</t>
  </si>
  <si>
    <t xml:space="preserve"> амортизація</t>
  </si>
  <si>
    <t>2</t>
  </si>
  <si>
    <t>амортизація</t>
  </si>
  <si>
    <t xml:space="preserve">Середньозважений тариф на постачання теплової енергії   </t>
  </si>
  <si>
    <t xml:space="preserve">Середньозважений тариф на транспортування теплової енергії для потреб власних споживачів </t>
  </si>
  <si>
    <t>тарифів на теплову енергію власним споживачам</t>
  </si>
  <si>
    <t>Відпуск теплової енергії з колекторів власних котелень (без господарських потреб  ліцензованої діяльності суб’єкта господарювання)</t>
  </si>
  <si>
    <t>тарифів на транспортування теплової енергії власним споживачам</t>
  </si>
  <si>
    <t>Вихідні дані та техніко-економічні показники</t>
  </si>
  <si>
    <t>змінено</t>
  </si>
  <si>
    <t>для розрахунку двоставкових тарифів на теплову енергію, послуги з постачання теплової енергії</t>
  </si>
  <si>
    <t>Найменування показника </t>
  </si>
  <si>
    <t>населення </t>
  </si>
  <si>
    <t>релігійні
організації</t>
  </si>
  <si>
    <t>1</t>
  </si>
  <si>
    <t>1.</t>
  </si>
  <si>
    <t>Теплове навантаження системи: </t>
  </si>
  <si>
    <t>Гкал/г </t>
  </si>
  <si>
    <t>опалення </t>
  </si>
  <si>
    <t>- " - </t>
  </si>
  <si>
    <t>без ГП</t>
  </si>
  <si>
    <t>вентиляції </t>
  </si>
  <si>
    <t>постачання гарячої води</t>
  </si>
  <si>
    <t>постачання технологічної пари </t>
  </si>
  <si>
    <t>2.</t>
  </si>
  <si>
    <t>Реалізація теплової енергії споживачам, усього </t>
  </si>
  <si>
    <t>тис. Гкал </t>
  </si>
  <si>
    <t>у тому числі: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</si>
  <si>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</si>
  <si>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</si>
  <si>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</si>
  <si>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</si>
  <si>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</si>
  <si>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</si>
  <si>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</si>
  <si>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</si>
  <si>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</si>
  <si>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</si>
  <si>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</si>
  <si>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</si>
  <si>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</si>
  <si>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</si>
  <si>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</si>
  <si>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</si>
  <si>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9.4</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</si>
  <si>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</si>
  <si>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</si>
  <si>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</si>
  <si>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</si>
  <si>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</si>
  <si>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</si>
  <si>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</si>
  <si>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</si>
  <si>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</si>
  <si>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Витрати води на технологічні потреби </t>
  </si>
  <si>
    <t>тис. куб. метрів </t>
  </si>
  <si>
    <t>Витрати електричної енергії на централізоване постачання гарячої води </t>
  </si>
  <si>
    <t>Тривалість опалювального періоду </t>
  </si>
  <si>
    <t>діб </t>
  </si>
  <si>
    <t>Тривалість міжопалювального періоду </t>
  </si>
  <si>
    <t>Середня розрахункова температура внутрішнього повітря опалюваних будівель</t>
  </si>
  <si>
    <t>°C </t>
  </si>
  <si>
    <t>Середня температура зовнішнього повітря за опалювальний період </t>
  </si>
  <si>
    <t>Розрахункова температура зовнішнього повітря для проектування системи опалення </t>
  </si>
  <si>
    <t>Розрахункова температура зовнішнього повітря для проектування систем вентиляції </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</si>
  <si>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</si>
  <si>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</si>
  <si>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</si>
  <si>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</si>
  <si>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</si>
  <si>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</si>
  <si>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</si>
  <si>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</si>
  <si>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</si>
  <si>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Споживання холодної води для потреб постачання гарячої води </t>
  </si>
  <si>
    <t>куб. метрів/г </t>
  </si>
  <si>
    <t>Норма витрати холодної води на гаряче водопостачання </t>
  </si>
  <si>
    <t>літрів на добу </t>
  </si>
  <si>
    <t>Температура холодної (водопровідної) води: </t>
  </si>
  <si>
    <t>26.1</t>
  </si>
  <si>
    <t>в опалювальний період </t>
  </si>
  <si>
    <t>26.2</t>
  </si>
  <si>
    <t>в міжопалювальний період </t>
  </si>
  <si>
    <t>Нижня теплота згорання натурального палива: </t>
  </si>
  <si>
    <t>20.1</t>
  </si>
  <si>
    <t>ккал/куб. метр (ккал/кг) </t>
  </si>
  <si>
    <t>20.2</t>
  </si>
  <si>
    <t>20.3</t>
  </si>
  <si>
    <t>20.4</t>
  </si>
  <si>
    <t>Вартість палива (без урахування податку на додану вартість) </t>
  </si>
  <si>
    <t>грн/ тис. куб. метрів* </t>
  </si>
  <si>
    <t>21.1</t>
  </si>
  <si>
    <t>постачання</t>
  </si>
  <si>
    <t>21.2</t>
  </si>
  <si>
    <t>транспортування</t>
  </si>
  <si>
    <t>21.3</t>
  </si>
  <si>
    <t>розподіл</t>
  </si>
  <si>
    <t>Вартість електроенергії в середньому за рік </t>
  </si>
  <si>
    <t>Вартість води на потреби гарячого водопостачання </t>
  </si>
  <si>
    <t>гривень/куб. метр </t>
  </si>
  <si>
    <t>Вартість покупної теплової енергії </t>
  </si>
  <si>
    <t>гривень/ Гкал </t>
  </si>
  <si>
    <t>Вартість води та водовідведення для технологічних потреб</t>
  </si>
  <si>
    <t>гривень/  куб. метр </t>
  </si>
  <si>
    <t>Загальна опалювана площа будівель усіх категорій споживачів </t>
  </si>
  <si>
    <t>тис. кв. метрів </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</si>
  <si>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</si>
  <si>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</si>
  <si>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29.</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</si>
  <si>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</si>
  <si>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</si>
  <si>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30.</t>
  </si>
  <si>
    <t>Питоме теплове навантаження системи опалення </t>
  </si>
  <si>
    <t>Гкал/г/кв. метр</t>
  </si>
  <si>
    <t>31.</t>
  </si>
  <si>
    <t>Кількість квартир з централізованим постачанням теплової енергії</t>
  </si>
  <si>
    <t>тис. квартир </t>
  </si>
  <si>
    <t>32.</t>
  </si>
  <si>
    <t>Кількість квартир з централізованим постачанням гарячої води </t>
  </si>
  <si>
    <t>33.</t>
  </si>
  <si>
    <t>Кількість споживачів (абонентів), яким надається послуга з постачання теплової енергії</t>
  </si>
  <si>
    <t>один.</t>
  </si>
  <si>
    <t>34.</t>
  </si>
  <si>
    <t xml:space="preserve">Кількість споживачів (абонентів), яким надається послуга з постачання гарячої води </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</si>
  <si>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</si>
  <si>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</si>
  <si>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</si>
  <si>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</si>
  <si>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умовно-змінної та умовно-постійної частин витрат на виробництво, транспортування та постачання теплової енергії, послуги з  постачання теплової енергії</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</si>
  <si>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</si>
  <si>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</si>
  <si>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</si>
  <si>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</si>
  <si>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</si>
  <si>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</si>
  <si>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</si>
  <si>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</si>
  <si>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Обсяг реалізації теплової енергії споживачам всього, у т.ч.</t>
  </si>
  <si>
    <t>тис. Гкал</t>
  </si>
  <si>
    <t xml:space="preserve">Приєднане теплове навантаження  </t>
  </si>
  <si>
    <t>споживачів, які користуються централізованим опаленням</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</si>
  <si>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</si>
  <si>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</si>
  <si>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</si>
  <si>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</si>
  <si>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</si>
  <si>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</si>
  <si>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паливо всього, у т.ч.:</t>
  </si>
  <si>
    <t>1.1.1.1</t>
  </si>
  <si>
    <t>природний газ</t>
  </si>
  <si>
    <t>1.1.1.2</t>
  </si>
  <si>
    <t>транспортування природного газу</t>
  </si>
  <si>
    <t>1.1.1.3</t>
  </si>
  <si>
    <t>розподіл природного газу</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</si>
  <si>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</si>
  <si>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</si>
  <si>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</si>
  <si>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</si>
  <si>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</si>
  <si>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холодна вода для технологічних потреб та водовідведення</t>
  </si>
  <si>
    <t>єдиний внесок на загальнообов’язкове державне соціальне страхування працівників</t>
  </si>
  <si>
    <t>Одноставковий тариф на виробництво теплової енергії без ПДВ</t>
  </si>
  <si>
    <t>Одноставковий тариф на виробництво теплової енергії з ПДВ</t>
  </si>
  <si>
    <t>Двоставковий тариф на виробництво теплової енергії без ПДВ</t>
  </si>
  <si>
    <t>умовно-змінна частина  </t>
  </si>
  <si>
    <t>грн/Гкал </t>
  </si>
  <si>
    <t>грн/ Гкал/год</t>
  </si>
  <si>
    <t>Двоставковий тариф на виробництво теплової енергії з ПДВ</t>
  </si>
  <si>
    <t>транспортування теплової енергії іншими субєктами господарювання</t>
  </si>
  <si>
    <t>холодна вода для технологічних потреб  та водовідведення</t>
  </si>
  <si>
    <t>1.1.4.1</t>
  </si>
  <si>
    <t>у т.ч. витрати на покриття втрат теплової енергії в телових мережах</t>
  </si>
  <si>
    <t>Вартість транспортування теплової енергії за відповідними тарифами</t>
  </si>
  <si>
    <t>Одноставковий тариф на транспортування теплової енергії без ПДВ</t>
  </si>
  <si>
    <t>Одноставковий тариф на транспортування теплової енергії з ПДВ</t>
  </si>
  <si>
    <t>Двоставковий тариф на транспортування теплової енергії без ПДВ</t>
  </si>
  <si>
    <t>Двоставковий тариф на транспортування теплової енергії з ПДВ</t>
  </si>
  <si>
    <t>Одноставковий тариф на постачання теплової енергії без ПДВ</t>
  </si>
  <si>
    <t>Одноставковий тариф на постачання теплової енергії з ПДВ</t>
  </si>
  <si>
    <t>Двоставковий тариф на постачання теплової енергії без ПДВ</t>
  </si>
  <si>
    <t>Двоставковий тариф на постачання теплової енергії з ПДВ</t>
  </si>
  <si>
    <t>Теплова енергія (виробництво, транспортування, постачання) </t>
  </si>
  <si>
    <t>1.1.5.1</t>
  </si>
  <si>
    <t>Вартість виробництва, транспортування, постачання теплової енергії за відповідними тарифами</t>
  </si>
  <si>
    <t>Одноставковий тариф на теплову енергію без ПДВ</t>
  </si>
  <si>
    <t>Одноставковий тариф на теплову енергії з ПДВ</t>
  </si>
  <si>
    <t>Двоставковий тариф на теплову енергії без ПДВ</t>
  </si>
  <si>
    <t>Двоставковий тариф на теплову енергію з ПДВ</t>
  </si>
  <si>
    <t>Одноставковий тариф на послугу з постачання теплової енергії без ПДВ</t>
  </si>
  <si>
    <t>Одноставковий тариф на послугу з постачання теплової енергії з ПДВ</t>
  </si>
  <si>
    <t>16</t>
  </si>
  <si>
    <t>Двоставковий тариф на послугу з постачання теплової енергії без ПДВ</t>
  </si>
  <si>
    <t>17</t>
  </si>
  <si>
    <t>Двоставковий тариф на послугу з постачання теплової енергії з ПДВ</t>
  </si>
  <si>
    <t>17.1</t>
  </si>
  <si>
    <t>17.2</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</si>
  <si>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</si>
  <si>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</si>
  <si>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</si>
  <si>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</si>
  <si>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</si>
  <si>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</si>
  <si>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 xml:space="preserve">Додаток ххх
до рішення виконавчого комітету міської ради від ___.___ 2020 р. №_____
</t>
  </si>
  <si>
    <t>поміняли місцями</t>
  </si>
  <si>
    <t>Базовий період (факт)</t>
  </si>
  <si>
    <t>Плановий період (усього) </t>
  </si>
  <si>
    <t>Настя</t>
  </si>
  <si>
    <t>гривень/ кВт·г </t>
  </si>
  <si>
    <t>ЖЕНЯ заповнити на листку ДАТА</t>
  </si>
  <si>
    <t xml:space="preserve">ЛЄ: перевірити Одиниці виміру </t>
  </si>
  <si>
    <t xml:space="preserve">ЛЄ: перевірити посилання </t>
  </si>
  <si>
    <t>Вихідні дані та техніко-економічні показники,</t>
  </si>
  <si>
    <t>необхідні для розрахунку двоставкових тарифів на теплову енергію, послуги з постачання теплової енергії</t>
  </si>
  <si>
    <t>гривень/ тис. куб. метрів* </t>
  </si>
  <si>
    <t>Вартість води для технологічних потреб</t>
  </si>
  <si>
    <t>40.</t>
  </si>
  <si>
    <t>Теплова енергія, відпущена з колекторів</t>
  </si>
  <si>
    <t xml:space="preserve">     (прізвище, ім'я та по батькові)</t>
  </si>
  <si>
    <t>релігійні</t>
  </si>
  <si>
    <t>розрахунковий прибуток</t>
  </si>
  <si>
    <t>Обсяг відпуску з колекторів</t>
  </si>
  <si>
    <t>Витрати</t>
  </si>
  <si>
    <t>Прибуток</t>
  </si>
  <si>
    <t xml:space="preserve">(керівник)                                                                    </t>
  </si>
  <si>
    <t>умовно-постійна частина (річна абонентська плата) </t>
  </si>
  <si>
    <t>умовно-постійна частина (місячна абонентська плата) </t>
  </si>
  <si>
    <t>Додаток ХХХХ</t>
  </si>
  <si>
    <t>без розподілу газу</t>
  </si>
  <si>
    <t>річна</t>
  </si>
  <si>
    <r>
      <t xml:space="preserve">умовно-постійна частина </t>
    </r>
    <r>
      <rPr>
        <sz val="12"/>
        <color rgb="FFFF0000"/>
        <rFont val="Times New Roman"/>
        <family val="1"/>
        <charset val="204"/>
      </rPr>
      <t>(річна</t>
    </r>
    <r>
      <rPr>
        <sz val="12"/>
        <rFont val="Times New Roman"/>
        <family val="1"/>
        <charset val="204"/>
      </rPr>
      <t xml:space="preserve"> абонентська плата) </t>
    </r>
  </si>
  <si>
    <t>місячна</t>
  </si>
  <si>
    <r>
      <t>умовно-постійна частина (</t>
    </r>
    <r>
      <rPr>
        <sz val="12"/>
        <color rgb="FFFF0000"/>
        <rFont val="Times New Roman"/>
        <family val="1"/>
        <charset val="204"/>
      </rPr>
      <t xml:space="preserve">місячна </t>
    </r>
    <r>
      <rPr>
        <sz val="12"/>
        <rFont val="Times New Roman"/>
        <family val="1"/>
        <charset val="204"/>
      </rPr>
      <t>абонентська плата) </t>
    </r>
  </si>
  <si>
    <r>
      <t>умовно-постійна частина (</t>
    </r>
    <r>
      <rPr>
        <sz val="12"/>
        <color rgb="FFFF0000"/>
        <rFont val="Times New Roman"/>
        <family val="1"/>
        <charset val="204"/>
      </rPr>
      <t>річна</t>
    </r>
    <r>
      <rPr>
        <sz val="12"/>
        <rFont val="Times New Roman"/>
        <family val="1"/>
        <charset val="204"/>
      </rPr>
      <t xml:space="preserve"> абонентська плата) </t>
    </r>
  </si>
  <si>
    <t>НОВА СХЕМА</t>
  </si>
  <si>
    <t xml:space="preserve">Транспортування теплової енергії </t>
  </si>
  <si>
    <t>17.3</t>
  </si>
  <si>
    <t>16.3</t>
  </si>
  <si>
    <t>насел</t>
  </si>
  <si>
    <t>рел</t>
  </si>
  <si>
    <t>бюд</t>
  </si>
  <si>
    <t>іші</t>
  </si>
  <si>
    <t>Обсяг реалізації теплової енергії</t>
  </si>
  <si>
    <t>Приєднане теплове навантаження</t>
  </si>
  <si>
    <t>Тариф на теплову енергію без ПДВ двоставковий:</t>
  </si>
  <si>
    <t>у т.ч. виробництво теплової енергіїї</t>
  </si>
  <si>
    <t>грн./Гкал/год</t>
  </si>
  <si>
    <t>Тариф на теплову енергію з ПДВ двоставковий:</t>
  </si>
  <si>
    <t xml:space="preserve">населення </t>
  </si>
  <si>
    <t>ЧИННІ ТАРИФИ</t>
  </si>
  <si>
    <t>Разом</t>
  </si>
  <si>
    <t>умовно-постійна частина у т.ч.:</t>
  </si>
  <si>
    <t>виробництво теплової енергіїї</t>
  </si>
  <si>
    <t>транспортування теплової енергіїї</t>
  </si>
  <si>
    <t>постачання теплової енергіїї</t>
  </si>
  <si>
    <t>умовно-змінна частина у т.ч.:</t>
  </si>
  <si>
    <t>Постачання ТЕ</t>
  </si>
  <si>
    <t>ум-пост</t>
  </si>
  <si>
    <t>ПЕРЕВІРКА ЧЕРЕЗ ДОХОДИ (2СТ ПОСТАЧАННЯ ТЕ)</t>
  </si>
  <si>
    <t>Вартість постачання ТЕ</t>
  </si>
  <si>
    <t>ТАРИФ</t>
  </si>
  <si>
    <t>ПЛАНОВАНИЙ Дохід</t>
  </si>
  <si>
    <t>ПЕРЕВІРКА ЧЕРЕЗ ДОХОДИ (2СТ ВИРОБНИЦТВО ТЕ)</t>
  </si>
  <si>
    <t>Виробництво ТЕ</t>
  </si>
  <si>
    <t>ум-зм</t>
  </si>
  <si>
    <t>Вартість виробництва ТЕ</t>
  </si>
  <si>
    <t>ПЕРЕВІРКА ЧЕРЕЗ ДОХОДИ (2СТ транспортування ТЕ)</t>
  </si>
  <si>
    <t>Вартість транспортування ТЕ</t>
  </si>
  <si>
    <t>ПЕРЕВІРКА ЧЕРЕЗ ДОХОДИ (2СТ на ТЕ сума тарифів)</t>
  </si>
  <si>
    <t>Вартість ТЕ</t>
  </si>
  <si>
    <t>Навантаження</t>
  </si>
  <si>
    <t>Реалізація</t>
  </si>
  <si>
    <t>компенсация втрат ТЕ</t>
  </si>
  <si>
    <t>а</t>
  </si>
  <si>
    <t>постійна частина компенсації</t>
  </si>
  <si>
    <t>виробництво телової енергії</t>
  </si>
  <si>
    <t>транспортування теплової енергії</t>
  </si>
  <si>
    <t>постачаня теплової енергії</t>
  </si>
  <si>
    <t>23.4</t>
  </si>
  <si>
    <t>Загальна опалювана площа будівель, у яких встановлено вузли комерційного обліку теплової енергії</t>
  </si>
  <si>
    <t>13.3.</t>
  </si>
  <si>
    <r>
      <t xml:space="preserve">умовно-постійна частина </t>
    </r>
    <r>
      <rPr>
        <b/>
        <sz val="12"/>
        <color rgb="FFFF0000"/>
        <rFont val="Times New Roman"/>
        <family val="1"/>
        <charset val="204"/>
      </rPr>
      <t>(річна</t>
    </r>
    <r>
      <rPr>
        <b/>
        <sz val="12"/>
        <rFont val="Times New Roman"/>
        <family val="1"/>
        <charset val="204"/>
      </rPr>
      <t xml:space="preserve"> абонентська плата) </t>
    </r>
  </si>
  <si>
    <r>
      <t>умовно-постійна частина (</t>
    </r>
    <r>
      <rPr>
        <b/>
        <sz val="12"/>
        <color rgb="FFFF0000"/>
        <rFont val="Times New Roman"/>
        <family val="1"/>
        <charset val="204"/>
      </rPr>
      <t xml:space="preserve">місячна </t>
    </r>
    <r>
      <rPr>
        <b/>
        <sz val="12"/>
        <rFont val="Times New Roman"/>
        <family val="1"/>
        <charset val="204"/>
      </rPr>
      <t>абонентська плата) </t>
    </r>
  </si>
  <si>
    <t>ПОСЛУГА З ПОСТАЧАННЯ ТЕПЛОВОЇ ЕНЕРГІЇ</t>
  </si>
  <si>
    <t>необов'язково!</t>
  </si>
  <si>
    <t>ПЕРЕВІРКА!</t>
  </si>
  <si>
    <t>Обсяг реалізації</t>
  </si>
  <si>
    <t>2021-2022</t>
  </si>
  <si>
    <t>КОМУНАЛЬНО-ПОБУТОВОГО ПІДПРИЄМСТВА "ТЕПЛОЕНЕРГОПОСТАЧ" ІРПІНСЬКОЇ МІСЬКОЇ РАДИ</t>
  </si>
  <si>
    <t>по УМОВНО-ЗМІННІЙ!</t>
  </si>
  <si>
    <t xml:space="preserve">Обсяг відпуску теплової енергії з колекторів власних генеруючих джерел всього </t>
  </si>
  <si>
    <t>у т.ч. на потреби споживачів</t>
  </si>
  <si>
    <t>18; 20</t>
  </si>
  <si>
    <t>Тариф на транспортування теплової енергії, зокрема:</t>
  </si>
  <si>
    <t>Річні планові доходи від виробництва, транспортування, постачання теплової енергії, усього, зокрема:</t>
  </si>
  <si>
    <t>Тарифи на виробництво теплової енергії, зокрема:</t>
  </si>
  <si>
    <t xml:space="preserve">Додаток 3
</t>
  </si>
  <si>
    <t>Олександр КОСТЮК</t>
  </si>
  <si>
    <t>2023-2024</t>
  </si>
  <si>
    <t>на 2023-2024 рр.</t>
  </si>
  <si>
    <t>0</t>
  </si>
  <si>
    <t>КОМУНАЛЬНО-ПОБУТОВОГО ПІДПРИЄМСТВА "ТЕПЛОЕНЕРГОПОСТАЧ" ІРПІНСЬКОЇ МІСЬКОЇ РАДИ на 2023-2024 рр.</t>
  </si>
</sst>
</file>

<file path=xl/styles.xml><?xml version="1.0" encoding="utf-8"?>
<styleSheet xmlns="http://schemas.openxmlformats.org/spreadsheetml/2006/main">
  <numFmts count="58">
    <numFmt numFmtId="164" formatCode="_-* #,##0_₴_-;\-* #,##0_₴_-;_-* &quot;-&quot;_₴_-;_-@_-"/>
    <numFmt numFmtId="165" formatCode="_-* #,##0.00_₴_-;\-* #,##0.00_₴_-;_-* &quot;-&quot;??_₴_-;_-@_-"/>
    <numFmt numFmtId="166" formatCode="_-* #,##0.00\ _₽_-;\-* #,##0.00\ _₽_-;_-* &quot;-&quot;??\ _₽_-;_-@_-"/>
    <numFmt numFmtId="167" formatCode="#,##0&quot;р.&quot;;[Red]\-#,##0&quot;р.&quot;"/>
    <numFmt numFmtId="168" formatCode="#,##0.00&quot;р.&quot;;\-#,##0.00&quot;р.&quot;"/>
    <numFmt numFmtId="169" formatCode="_-* #,##0.00&quot;р.&quot;_-;\-* #,##0.00&quot;р.&quot;_-;_-* &quot;-&quot;??&quot;р.&quot;_-;_-@_-"/>
    <numFmt numFmtId="170" formatCode="_-* #,##0.00_р_._-;\-* #,##0.00_р_._-;_-* &quot;-&quot;??_р_._-;_-@_-"/>
    <numFmt numFmtId="171" formatCode="_-* #,##0.00\ _г_р_н_._-;\-* #,##0.00\ _г_р_н_._-;_-* &quot;-&quot;??\ _г_р_н_._-;_-@_-"/>
    <numFmt numFmtId="172" formatCode="_(* #,##0.00_);_(* \(#,##0.00\);_(* &quot;-&quot;??_);_(@_)"/>
    <numFmt numFmtId="173" formatCode="0.0"/>
    <numFmt numFmtId="174" formatCode="0.00000000"/>
    <numFmt numFmtId="175" formatCode="_-* #,##0\ _к_._-;\-* #,##0\ _к_._-;_-* &quot;-&quot;\ _к_._-;_-@_-"/>
    <numFmt numFmtId="176" formatCode="_-* #,##0.0\ _г_р_н_._-;\-* #,##0.0\ _г_р_н_._-;_-* &quot;-&quot;??\ _г_р_н_._-;_-@_-"/>
    <numFmt numFmtId="177" formatCode="_(* #,##0.00_);_(* \(#,##0.00\);_(* \-??_);_(@_)"/>
    <numFmt numFmtId="178" formatCode="#,##0.000"/>
    <numFmt numFmtId="179" formatCode="0.000"/>
    <numFmt numFmtId="181" formatCode="0.0%"/>
    <numFmt numFmtId="182" formatCode="0.00000"/>
    <numFmt numFmtId="183" formatCode="0.0000"/>
    <numFmt numFmtId="184" formatCode="_(&quot;$&quot;* #,##0.00_);_(&quot;$&quot;* \(#,##0.00\);_(&quot;$&quot;* &quot;-&quot;??_);_(@_)"/>
    <numFmt numFmtId="185" formatCode="#,##0.00_ ;\-#,##0.00\ "/>
    <numFmt numFmtId="186" formatCode="_-* #,##0.00\ _г_р_н_._-;\-* #,##0.00\ _г_р_н_._-;_-* \-??\ _г_р_н_._-;_-@_-"/>
    <numFmt numFmtId="187" formatCode="&quot;$&quot;#,##0_);\(&quot;$&quot;#,##0\)"/>
    <numFmt numFmtId="188" formatCode="#,##0;\-#,##0;&quot;-&quot;"/>
    <numFmt numFmtId="189" formatCode="#,##0.00;\-#,##0.00;&quot;-&quot;"/>
    <numFmt numFmtId="190" formatCode="#,##0%;\-#,##0%;&quot;- &quot;"/>
    <numFmt numFmtId="191" formatCode="#,##0.0%;\-#,##0.0%;&quot;- &quot;"/>
    <numFmt numFmtId="192" formatCode="#,##0.00%;\-#,##0.00%;&quot;- &quot;"/>
    <numFmt numFmtId="193" formatCode="#,##0.0;\-#,##0.0;&quot;-&quot;"/>
    <numFmt numFmtId="194" formatCode="0%;\(0%\)"/>
    <numFmt numFmtId="195" formatCode="dd\ mmm\ yyyy_);;;&quot;  &quot;@"/>
    <numFmt numFmtId="196" formatCode="[Blue]#,##0;[Blue]\(#,##0\)"/>
    <numFmt numFmtId="197" formatCode="#,##0;\(#,##0\)"/>
    <numFmt numFmtId="198" formatCode="_([$€]* #,##0.00_);_([$€]* \(#,##0.00\);_([$€]* &quot;-&quot;??_);_(@_)"/>
    <numFmt numFmtId="199" formatCode="#,##0_);\(#,##0\);&quot;- &quot;;&quot;  &quot;@"/>
    <numFmt numFmtId="200" formatCode="###\ ##0.000"/>
    <numFmt numFmtId="201" formatCode="0.0_)"/>
    <numFmt numFmtId="202" formatCode="&quot;$&quot;#,##0;[Red]\-&quot;$&quot;#,##0"/>
    <numFmt numFmtId="203" formatCode="&quot;$&quot;#,##0.00;[Red]\-&quot;$&quot;#,##0.00"/>
    <numFmt numFmtId="204" formatCode="\ \ @"/>
    <numFmt numFmtId="205" formatCode="\ \ \ \ @"/>
    <numFmt numFmtId="206" formatCode="_-&quot;$&quot;* #,##0_-;\-&quot;$&quot;* #,##0_-;_-&quot;$&quot;* &quot;-&quot;_-;_-@_-"/>
    <numFmt numFmtId="207" formatCode="_-&quot;$&quot;* #,##0.00_-;\-&quot;$&quot;* #,##0.00_-;_-&quot;$&quot;* &quot;-&quot;??_-;_-@_-"/>
    <numFmt numFmtId="208" formatCode="_-* #,##0.00_₴_-;\-* #,##0.00_₴_-;_-* \-??_₴_-;_-@_-"/>
    <numFmt numFmtId="209" formatCode="0.0;\(0.0\);\ ;\-"/>
    <numFmt numFmtId="210" formatCode="\ #,##0.00&quot;         &quot;;\-#,##0.00&quot;         &quot;;&quot; -&quot;#&quot;         &quot;;@\ "/>
    <numFmt numFmtId="211" formatCode="\ #,##0.00\ ;&quot; (&quot;#,##0.00\);&quot; -&quot;#\ ;@\ "/>
    <numFmt numFmtId="212" formatCode="_(\$* #,##0.00_);_(\$* \(#,##0.00\);_(\$* \-??_);_(@_)"/>
    <numFmt numFmtId="213" formatCode="_-* #,##0.00_р_._-;\-* #,##0.00_р_._-;_-* \-??_р_._-;_-@_-"/>
    <numFmt numFmtId="214" formatCode="0.000000"/>
    <numFmt numFmtId="215" formatCode="0.000%"/>
    <numFmt numFmtId="216" formatCode="#,##0.0000"/>
    <numFmt numFmtId="219" formatCode="0.000000000"/>
    <numFmt numFmtId="220" formatCode="0.000000E+00"/>
    <numFmt numFmtId="221" formatCode="#,##0.00000"/>
    <numFmt numFmtId="222" formatCode="#,##0.00000000"/>
    <numFmt numFmtId="223" formatCode="#,##0.000000000"/>
    <numFmt numFmtId="224" formatCode="#,##0.000000000000"/>
  </numFmts>
  <fonts count="235">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9"/>
      <color theme="1"/>
      <name val="Calibri"/>
      <family val="2"/>
      <charset val="204"/>
      <scheme val="minor"/>
    </font>
    <font>
      <sz val="10"/>
      <name val="Arial Cyr"/>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10"/>
      <color theme="1"/>
      <name val="Times New Roman"/>
      <family val="1"/>
      <charset val="204"/>
    </font>
    <font>
      <b/>
      <sz val="7"/>
      <color theme="1"/>
      <name val="Times New Roman"/>
      <family val="1"/>
      <charset val="204"/>
    </font>
    <font>
      <sz val="10"/>
      <name val="Times New Roman"/>
      <family val="1"/>
      <charset val="204"/>
    </font>
    <font>
      <b/>
      <sz val="11"/>
      <color theme="1"/>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rgb="FFFF0000"/>
      <name val="Calibri"/>
      <family val="2"/>
      <charset val="204"/>
      <scheme val="minor"/>
    </font>
    <font>
      <b/>
      <sz val="11"/>
      <color theme="1"/>
      <name val="Calibri"/>
      <family val="2"/>
      <scheme val="minor"/>
    </font>
    <font>
      <b/>
      <sz val="12"/>
      <color theme="1"/>
      <name val="Times New Roman"/>
      <family val="1"/>
      <charset val="204"/>
    </font>
    <font>
      <sz val="14"/>
      <color theme="1"/>
      <name val="Times New Roman"/>
      <family val="1"/>
      <charset val="204"/>
    </font>
    <font>
      <sz val="10"/>
      <color rgb="FFFF0000"/>
      <name val="Times New Roman"/>
      <family val="1"/>
      <charset val="204"/>
    </font>
    <font>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color rgb="FFFF0000"/>
      <name val="Times New Roman"/>
      <family val="1"/>
      <charset val="204"/>
    </font>
    <font>
      <b/>
      <sz val="12"/>
      <color rgb="FFFF0000"/>
      <name val="Times New Roman"/>
      <family val="1"/>
      <charset val="204"/>
    </font>
    <font>
      <sz val="11"/>
      <name val="Times New Roman"/>
      <family val="1"/>
      <charset val="204"/>
    </font>
    <font>
      <sz val="11"/>
      <color rgb="FFFF0000"/>
      <name val="Times New Roman"/>
      <family val="1"/>
      <charset val="204"/>
    </font>
    <font>
      <b/>
      <sz val="11"/>
      <color rgb="FF0070C0"/>
      <name val="Times New Roman"/>
      <family val="1"/>
      <charset val="204"/>
    </font>
    <font>
      <b/>
      <u/>
      <sz val="12"/>
      <color theme="1"/>
      <name val="Times New Roman"/>
      <family val="1"/>
      <charset val="204"/>
    </font>
    <font>
      <b/>
      <sz val="11"/>
      <name val="Times New Roman"/>
      <family val="1"/>
      <charset val="204"/>
    </font>
    <font>
      <sz val="11"/>
      <color rgb="FF0070C0"/>
      <name val="Calibri"/>
      <family val="2"/>
      <charset val="204"/>
      <scheme val="minor"/>
    </font>
    <font>
      <sz val="8"/>
      <color rgb="FF0070C0"/>
      <name val="Times New Roman"/>
      <family val="1"/>
      <charset val="204"/>
    </font>
    <font>
      <b/>
      <sz val="24"/>
      <color indexed="8"/>
      <name val="Arial"/>
      <family val="2"/>
      <charset val="204"/>
    </font>
    <font>
      <sz val="18"/>
      <color indexed="8"/>
      <name val="Arial"/>
      <family val="2"/>
      <charset val="204"/>
    </font>
    <font>
      <sz val="12"/>
      <color indexed="8"/>
      <name val="Arial"/>
      <family val="2"/>
      <charset val="204"/>
    </font>
    <font>
      <sz val="10"/>
      <color indexed="63"/>
      <name val="Arial"/>
      <family val="2"/>
      <charset val="204"/>
    </font>
    <font>
      <i/>
      <sz val="10"/>
      <color indexed="23"/>
      <name val="Arial"/>
      <family val="2"/>
      <charset val="204"/>
    </font>
    <font>
      <sz val="10"/>
      <color indexed="17"/>
      <name val="Arial"/>
      <family val="2"/>
      <charset val="204"/>
    </font>
    <font>
      <sz val="10"/>
      <color indexed="19"/>
      <name val="Arial"/>
      <family val="2"/>
      <charset val="204"/>
    </font>
    <font>
      <sz val="10"/>
      <color indexed="16"/>
      <name val="Arial"/>
      <family val="2"/>
      <charset val="204"/>
    </font>
    <font>
      <b/>
      <sz val="10"/>
      <color indexed="9"/>
      <name val="Arial"/>
      <family val="2"/>
      <charset val="204"/>
    </font>
    <font>
      <b/>
      <sz val="10"/>
      <color indexed="8"/>
      <name val="Arial"/>
      <family val="2"/>
      <charset val="204"/>
    </font>
    <font>
      <sz val="10"/>
      <color indexed="9"/>
      <name val="Arial"/>
      <family val="2"/>
      <charset val="204"/>
    </font>
    <font>
      <sz val="7"/>
      <color rgb="FF0070C0"/>
      <name val="Times New Roman"/>
      <family val="1"/>
      <charset val="204"/>
    </font>
    <font>
      <b/>
      <sz val="7"/>
      <color rgb="FF0070C0"/>
      <name val="Times New Roman"/>
      <family val="1"/>
      <charset val="204"/>
    </font>
    <font>
      <sz val="11"/>
      <color rgb="FF0070C0"/>
      <name val="Times New Roman"/>
      <family val="1"/>
      <charset val="204"/>
    </font>
    <font>
      <b/>
      <i/>
      <sz val="10"/>
      <color theme="1"/>
      <name val="Times New Roman"/>
      <family val="1"/>
      <charset val="204"/>
    </font>
    <font>
      <sz val="11"/>
      <color rgb="FFFF0000"/>
      <name val="Calibri"/>
      <family val="2"/>
      <scheme val="minor"/>
    </font>
    <font>
      <sz val="11"/>
      <color rgb="FF0070C0"/>
      <name val="Calibri"/>
      <family val="2"/>
      <scheme val="minor"/>
    </font>
    <font>
      <sz val="8"/>
      <color rgb="FFFF0000"/>
      <name val="Times New Roman"/>
      <family val="1"/>
      <charset val="204"/>
    </font>
    <font>
      <sz val="10"/>
      <color indexed="8"/>
      <name val="Arial Cyr"/>
      <family val="2"/>
      <charset val="204"/>
    </font>
    <font>
      <i/>
      <sz val="11"/>
      <color theme="1"/>
      <name val="Calibri"/>
      <family val="2"/>
      <charset val="204"/>
      <scheme val="minor"/>
    </font>
    <font>
      <b/>
      <sz val="11"/>
      <color rgb="FFFF0000"/>
      <name val="Calibri"/>
      <family val="2"/>
      <charset val="204"/>
      <scheme val="minor"/>
    </font>
    <font>
      <sz val="10"/>
      <color rgb="FF00B050"/>
      <name val="Times New Roman"/>
      <family val="1"/>
      <charset val="204"/>
    </font>
    <font>
      <sz val="11"/>
      <color rgb="FF000000"/>
      <name val="Calibri"/>
      <family val="2"/>
      <charset val="204"/>
    </font>
    <font>
      <sz val="11"/>
      <name val="Calibri"/>
      <family val="2"/>
      <charset val="204"/>
      <scheme val="minor"/>
    </font>
    <font>
      <b/>
      <sz val="11"/>
      <name val="Calibri"/>
      <family val="2"/>
      <charset val="204"/>
      <scheme val="minor"/>
    </font>
    <font>
      <b/>
      <sz val="12"/>
      <name val="Times New Roman"/>
      <family val="1"/>
      <charset val="204"/>
    </font>
    <font>
      <sz val="12"/>
      <name val="Times New Roman"/>
      <family val="1"/>
      <charset val="204"/>
    </font>
    <font>
      <b/>
      <sz val="10"/>
      <name val="Times New Roman"/>
      <family val="1"/>
      <charset val="204"/>
    </font>
    <font>
      <u/>
      <sz val="10"/>
      <color indexed="12"/>
      <name val="Arial Cyr"/>
      <charset val="204"/>
    </font>
    <font>
      <b/>
      <sz val="10"/>
      <name val="Arial"/>
      <family val="2"/>
      <charset val="204"/>
    </font>
    <font>
      <sz val="9"/>
      <name val="Times New Roman"/>
      <family val="1"/>
      <charset val="204"/>
    </font>
    <font>
      <sz val="8"/>
      <name val="Times New Roman"/>
      <family val="1"/>
      <charset val="204"/>
    </font>
    <font>
      <i/>
      <sz val="9"/>
      <name val="Times New Roman"/>
      <family val="1"/>
      <charset val="204"/>
    </font>
    <font>
      <b/>
      <sz val="8"/>
      <name val="Times New Roman"/>
      <family val="1"/>
      <charset val="204"/>
    </font>
    <font>
      <b/>
      <sz val="11"/>
      <color rgb="FF0070C0"/>
      <name val="Calibri"/>
      <family val="2"/>
      <charset val="204"/>
      <scheme val="minor"/>
    </font>
    <font>
      <i/>
      <sz val="11"/>
      <color rgb="FF7F7F7F"/>
      <name val="Calibri"/>
      <family val="2"/>
      <charset val="204"/>
      <scheme val="minor"/>
    </font>
    <font>
      <sz val="9"/>
      <color indexed="8"/>
      <name val="Times New Roman"/>
      <family val="2"/>
      <charset val="204"/>
    </font>
    <font>
      <b/>
      <sz val="12"/>
      <name val="Arial CE"/>
      <family val="2"/>
      <charset val="238"/>
    </font>
    <font>
      <sz val="10"/>
      <name val="Arial"/>
      <family val="2"/>
    </font>
    <font>
      <sz val="11"/>
      <color indexed="8"/>
      <name val="Calibri"/>
      <family val="2"/>
      <charset val="1"/>
    </font>
    <font>
      <b/>
      <sz val="12"/>
      <name val="Arial"/>
      <family val="2"/>
      <charset val="204"/>
    </font>
    <font>
      <u/>
      <sz val="10"/>
      <color indexed="12"/>
      <name val="Arial"/>
      <family val="2"/>
      <charset val="204"/>
    </font>
    <font>
      <sz val="12"/>
      <name val="Arial"/>
      <family val="2"/>
      <charset val="204"/>
    </font>
    <font>
      <u/>
      <sz val="10"/>
      <color indexed="12"/>
      <name val="Arial Cyr"/>
      <family val="2"/>
      <charset val="204"/>
    </font>
    <font>
      <sz val="11"/>
      <name val="Arial"/>
      <family val="2"/>
      <charset val="204"/>
    </font>
    <font>
      <b/>
      <sz val="14"/>
      <name val="Arial"/>
      <family val="2"/>
      <charset val="204"/>
    </font>
    <font>
      <b/>
      <sz val="11"/>
      <name val="Arial"/>
      <family val="2"/>
      <charset val="204"/>
    </font>
    <font>
      <i/>
      <sz val="11"/>
      <name val="Arial"/>
      <family val="2"/>
      <charset val="204"/>
    </font>
    <font>
      <sz val="8"/>
      <name val="Arial"/>
      <family val="2"/>
      <charset val="204"/>
    </font>
    <font>
      <sz val="10"/>
      <name val="Helv"/>
    </font>
    <font>
      <sz val="10"/>
      <name val="Helv"/>
      <charset val="204"/>
    </font>
    <font>
      <b/>
      <sz val="10"/>
      <name val="MS Sans Serif"/>
      <family val="2"/>
      <charset val="204"/>
    </font>
    <font>
      <sz val="10"/>
      <color indexed="8"/>
      <name val="Arial"/>
      <family val="2"/>
    </font>
    <font>
      <sz val="10"/>
      <color indexed="0"/>
      <name val="MS Sans Serif"/>
      <family val="2"/>
      <charset val="204"/>
    </font>
    <font>
      <sz val="10"/>
      <color indexed="12"/>
      <name val="Arial"/>
      <family val="2"/>
    </font>
    <font>
      <sz val="10"/>
      <name val="FreeSet"/>
      <family val="2"/>
    </font>
    <font>
      <sz val="8"/>
      <name val="Arial"/>
      <family val="2"/>
    </font>
    <font>
      <b/>
      <sz val="12"/>
      <name val="Arial"/>
      <family val="2"/>
    </font>
    <font>
      <sz val="8"/>
      <color indexed="16"/>
      <name val="Arial MT"/>
    </font>
    <font>
      <sz val="10"/>
      <name val="PragmaticaCTT"/>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sz val="10"/>
      <color indexed="14"/>
      <name val="Arial"/>
      <family val="2"/>
    </font>
    <font>
      <sz val="8"/>
      <name val="Arial MT"/>
    </font>
    <font>
      <sz val="10"/>
      <color indexed="10"/>
      <name val="Arial"/>
      <family val="2"/>
    </font>
    <font>
      <sz val="9"/>
      <color indexed="8"/>
      <name val="Arial"/>
      <family val="2"/>
      <charset val="204"/>
    </font>
    <font>
      <sz val="8"/>
      <color indexed="8"/>
      <name val="Arial"/>
      <family val="2"/>
      <charset val="204"/>
    </font>
    <font>
      <sz val="8"/>
      <name val="Pragmatica"/>
    </font>
    <font>
      <sz val="11"/>
      <color indexed="28"/>
      <name val="Calibri"/>
      <family val="2"/>
      <charset val="204"/>
    </font>
    <font>
      <sz val="11"/>
      <color indexed="58"/>
      <name val="Calibri"/>
      <family val="2"/>
      <charset val="204"/>
    </font>
    <font>
      <b/>
      <sz val="15"/>
      <color indexed="21"/>
      <name val="Calibri"/>
      <family val="2"/>
      <charset val="204"/>
    </font>
    <font>
      <b/>
      <sz val="13"/>
      <color indexed="21"/>
      <name val="Calibri"/>
      <family val="2"/>
      <charset val="204"/>
    </font>
    <font>
      <b/>
      <sz val="11"/>
      <color indexed="21"/>
      <name val="Calibri"/>
      <family val="2"/>
      <charset val="204"/>
    </font>
    <font>
      <b/>
      <sz val="18"/>
      <color indexed="21"/>
      <name val="Cambria"/>
      <family val="2"/>
      <charset val="204"/>
    </font>
    <font>
      <b/>
      <sz val="18"/>
      <color indexed="56"/>
      <name val="Cambria"/>
      <family val="2"/>
    </font>
    <font>
      <b/>
      <sz val="18"/>
      <color indexed="62"/>
      <name val="Cambria"/>
      <family val="2"/>
      <charset val="204"/>
    </font>
    <font>
      <b/>
      <sz val="11"/>
      <color indexed="10"/>
      <name val="Calibri"/>
      <family val="2"/>
      <charset val="204"/>
    </font>
    <font>
      <sz val="11"/>
      <color indexed="20"/>
      <name val="Calibri"/>
      <family val="2"/>
    </font>
    <font>
      <sz val="11"/>
      <color indexed="19"/>
      <name val="Calibri"/>
      <family val="2"/>
      <charset val="204"/>
    </font>
    <font>
      <sz val="11"/>
      <name val="Times New Roman Cyr"/>
      <family val="1"/>
      <charset val="204"/>
    </font>
    <font>
      <sz val="12"/>
      <name val="Journal"/>
    </font>
    <font>
      <sz val="10"/>
      <name val="Tahoma"/>
      <family val="2"/>
      <charset val="204"/>
    </font>
    <font>
      <sz val="10"/>
      <name val="Petersburg"/>
    </font>
    <font>
      <b/>
      <sz val="12"/>
      <name val="Arial CE"/>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theme="1"/>
      <name val="Calibri"/>
      <family val="2"/>
      <charset val="1"/>
      <scheme val="minor"/>
    </font>
    <font>
      <sz val="9"/>
      <color theme="1"/>
      <name val="Times New Roman"/>
      <family val="2"/>
      <charset val="204"/>
    </font>
    <font>
      <b/>
      <sz val="7"/>
      <name val="Times New Roman"/>
      <family val="1"/>
      <charset val="204"/>
    </font>
    <font>
      <sz val="12"/>
      <color theme="1"/>
      <name val="Calibri"/>
      <family val="2"/>
      <charset val="204"/>
      <scheme val="minor"/>
    </font>
    <font>
      <b/>
      <sz val="13.5"/>
      <name val="Times New Roman"/>
      <family val="1"/>
      <charset val="204"/>
    </font>
    <font>
      <sz val="5"/>
      <name val="Times New Roman"/>
      <family val="1"/>
      <charset val="204"/>
    </font>
    <font>
      <sz val="13"/>
      <color theme="1"/>
      <name val="Times New Roman"/>
      <family val="1"/>
      <charset val="204"/>
    </font>
    <font>
      <sz val="13.5"/>
      <name val="Times New Roman"/>
      <family val="1"/>
      <charset val="204"/>
    </font>
    <font>
      <sz val="12"/>
      <color rgb="FF0070C0"/>
      <name val="Times New Roman"/>
      <family val="1"/>
      <charset val="204"/>
    </font>
    <font>
      <b/>
      <sz val="12"/>
      <color rgb="FF0070C0"/>
      <name val="Times New Roman"/>
      <family val="1"/>
      <charset val="204"/>
    </font>
    <font>
      <b/>
      <sz val="13.5"/>
      <color theme="1"/>
      <name val="Times New Roman"/>
      <family val="1"/>
      <charset val="204"/>
    </font>
    <font>
      <sz val="13.5"/>
      <name val="Calibri"/>
      <family val="2"/>
      <charset val="204"/>
      <scheme val="minor"/>
    </font>
    <font>
      <b/>
      <u/>
      <sz val="12"/>
      <name val="Times New Roman"/>
      <family val="1"/>
      <charset val="204"/>
    </font>
    <font>
      <sz val="13"/>
      <name val="Times New Roman"/>
      <family val="1"/>
      <charset val="204"/>
    </font>
    <font>
      <b/>
      <sz val="9"/>
      <name val="Times New Roman"/>
      <family val="1"/>
      <charset val="204"/>
    </font>
    <font>
      <sz val="11"/>
      <name val="Calibri"/>
      <family val="2"/>
      <scheme val="minor"/>
    </font>
    <font>
      <b/>
      <sz val="12"/>
      <name val="Arial Cyr"/>
      <family val="2"/>
      <charset val="204"/>
    </font>
    <font>
      <b/>
      <sz val="12"/>
      <name val="Arial Cyr"/>
      <charset val="204"/>
    </font>
    <font>
      <sz val="12"/>
      <name val="Arial Cyr"/>
      <charset val="204"/>
    </font>
    <font>
      <sz val="12"/>
      <color indexed="10"/>
      <name val="Arial Cyr"/>
      <family val="2"/>
      <charset val="204"/>
    </font>
    <font>
      <sz val="9"/>
      <color rgb="FF000000"/>
      <name val="Times New Roman"/>
      <family val="1"/>
      <charset val="204"/>
    </font>
    <font>
      <sz val="9"/>
      <color rgb="FF000000"/>
      <name val="Times New Roman"/>
      <family val="1"/>
    </font>
    <font>
      <sz val="12"/>
      <color rgb="FFFF0000"/>
      <name val="Times New Roman"/>
      <family val="1"/>
    </font>
    <font>
      <sz val="9"/>
      <color rgb="FF0070C0"/>
      <name val="Times New Roman"/>
      <family val="1"/>
      <charset val="204"/>
    </font>
    <font>
      <b/>
      <i/>
      <sz val="11"/>
      <color rgb="FF0070C0"/>
      <name val="Times New Roman"/>
      <family val="1"/>
      <charset val="204"/>
    </font>
    <font>
      <b/>
      <i/>
      <sz val="12"/>
      <color rgb="FF0070C0"/>
      <name val="Times New Roman"/>
      <family val="1"/>
      <charset val="204"/>
    </font>
    <font>
      <strike/>
      <sz val="11"/>
      <color theme="1"/>
      <name val="Calibri"/>
      <family val="2"/>
      <charset val="204"/>
      <scheme val="minor"/>
    </font>
    <font>
      <strike/>
      <sz val="11"/>
      <color theme="1"/>
      <name val="Times New Roman"/>
      <family val="1"/>
      <charset val="204"/>
    </font>
    <font>
      <b/>
      <strike/>
      <sz val="12"/>
      <name val="Times New Roman"/>
      <family val="1"/>
      <charset val="204"/>
    </font>
    <font>
      <b/>
      <strike/>
      <sz val="11"/>
      <color theme="1"/>
      <name val="Times New Roman"/>
      <family val="1"/>
      <charset val="204"/>
    </font>
    <font>
      <b/>
      <strike/>
      <sz val="10"/>
      <color theme="1"/>
      <name val="Times New Roman"/>
      <family val="1"/>
      <charset val="204"/>
    </font>
    <font>
      <strike/>
      <sz val="12"/>
      <name val="Times New Roman"/>
      <family val="1"/>
      <charset val="204"/>
    </font>
    <font>
      <strike/>
      <sz val="12"/>
      <color rgb="FF0070C0"/>
      <name val="Times New Roman"/>
      <family val="1"/>
      <charset val="204"/>
    </font>
    <font>
      <strike/>
      <sz val="10"/>
      <color theme="1"/>
      <name val="Times New Roman"/>
      <family val="1"/>
      <charset val="204"/>
    </font>
    <font>
      <b/>
      <strike/>
      <sz val="12"/>
      <color rgb="FF0070C0"/>
      <name val="Times New Roman"/>
      <family val="1"/>
      <charset val="204"/>
    </font>
    <font>
      <strike/>
      <sz val="11"/>
      <color rgb="FFFF0000"/>
      <name val="Calibri"/>
      <family val="2"/>
      <charset val="204"/>
      <scheme val="minor"/>
    </font>
    <font>
      <b/>
      <sz val="16"/>
      <color rgb="FFFF0000"/>
      <name val="Calibri"/>
      <family val="2"/>
      <charset val="204"/>
      <scheme val="minor"/>
    </font>
    <font>
      <b/>
      <sz val="13.5"/>
      <color rgb="FFFF0000"/>
      <name val="Times New Roman"/>
      <family val="1"/>
      <charset val="204"/>
    </font>
    <font>
      <b/>
      <sz val="13.5"/>
      <color rgb="FF00B0F0"/>
      <name val="Times New Roman"/>
      <family val="1"/>
      <charset val="204"/>
    </font>
    <font>
      <b/>
      <sz val="11"/>
      <color rgb="FF00B0F0"/>
      <name val="Calibri"/>
      <family val="2"/>
      <charset val="204"/>
      <scheme val="minor"/>
    </font>
    <font>
      <sz val="11"/>
      <color rgb="FF00B050"/>
      <name val="Calibri"/>
      <family val="2"/>
      <charset val="204"/>
      <scheme val="minor"/>
    </font>
    <font>
      <b/>
      <sz val="13.5"/>
      <color rgb="FF00B050"/>
      <name val="Times New Roman"/>
      <family val="1"/>
      <charset val="204"/>
    </font>
    <font>
      <sz val="12"/>
      <color rgb="FF00B050"/>
      <name val="Times New Roman"/>
      <family val="1"/>
      <charset val="204"/>
    </font>
    <font>
      <sz val="12"/>
      <name val="Times New Roman"/>
      <family val="1"/>
    </font>
    <font>
      <b/>
      <i/>
      <sz val="11"/>
      <color rgb="FFFF0000"/>
      <name val="Calibri"/>
      <family val="2"/>
      <charset val="204"/>
      <scheme val="minor"/>
    </font>
    <font>
      <b/>
      <sz val="8"/>
      <name val="Calibri"/>
      <family val="2"/>
      <charset val="204"/>
      <scheme val="minor"/>
    </font>
    <font>
      <b/>
      <sz val="14"/>
      <color rgb="FFFF0000"/>
      <name val="Calibri"/>
      <family val="2"/>
      <charset val="204"/>
      <scheme val="minor"/>
    </font>
    <font>
      <sz val="7"/>
      <name val="Times New Roman"/>
      <family val="1"/>
      <charset val="204"/>
    </font>
    <font>
      <sz val="8"/>
      <name val="Calibri"/>
      <family val="2"/>
      <charset val="204"/>
      <scheme val="minor"/>
    </font>
    <font>
      <b/>
      <sz val="8"/>
      <color rgb="FFFF0000"/>
      <name val="Times New Roman"/>
      <family val="1"/>
      <charset val="204"/>
    </font>
  </fonts>
  <fills count="110">
    <fill>
      <patternFill patternType="none"/>
    </fill>
    <fill>
      <patternFill patternType="gray125"/>
    </fill>
    <fill>
      <patternFill patternType="solid">
        <fgColor rgb="FFFFFF00"/>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FFC000"/>
        <bgColor indexed="64"/>
      </patternFill>
    </fill>
    <fill>
      <patternFill patternType="solid">
        <fgColor rgb="FF92D050"/>
        <bgColor indexed="64"/>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indexed="47"/>
        <bgColor indexed="31"/>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00B0F0"/>
        <bgColor indexed="64"/>
      </patternFill>
    </fill>
    <fill>
      <patternFill patternType="solid">
        <fgColor indexed="9"/>
        <bgColor indexed="26"/>
      </patternFill>
    </fill>
    <fill>
      <patternFill patternType="solid">
        <fgColor indexed="47"/>
        <bgColor indexed="41"/>
      </patternFill>
    </fill>
    <fill>
      <patternFill patternType="solid">
        <fgColor indexed="45"/>
        <bgColor indexed="29"/>
      </patternFill>
    </fill>
    <fill>
      <patternFill patternType="solid">
        <fgColor indexed="46"/>
        <bgColor indexed="24"/>
      </patternFill>
    </fill>
    <fill>
      <patternFill patternType="solid">
        <fgColor indexed="27"/>
        <bgColor indexed="42"/>
      </patternFill>
    </fill>
    <fill>
      <patternFill patternType="solid">
        <fgColor indexed="27"/>
        <bgColor indexed="41"/>
      </patternFill>
    </fill>
    <fill>
      <patternFill patternType="solid">
        <fgColor indexed="48"/>
        <bgColor indexed="44"/>
      </patternFill>
    </fill>
    <fill>
      <patternFill patternType="solid">
        <fgColor indexed="31"/>
        <bgColor indexed="48"/>
      </patternFill>
    </fill>
    <fill>
      <patternFill patternType="solid">
        <fgColor indexed="29"/>
        <bgColor indexed="25"/>
      </patternFill>
    </fill>
    <fill>
      <patternFill patternType="solid">
        <fgColor indexed="45"/>
        <bgColor indexed="61"/>
      </patternFill>
    </fill>
    <fill>
      <patternFill patternType="solid">
        <fgColor indexed="35"/>
        <bgColor indexed="15"/>
      </patternFill>
    </fill>
    <fill>
      <patternFill patternType="solid">
        <fgColor indexed="9"/>
        <bgColor indexed="41"/>
      </patternFill>
    </fill>
    <fill>
      <patternFill patternType="solid">
        <fgColor indexed="46"/>
        <bgColor indexed="61"/>
      </patternFill>
    </fill>
    <fill>
      <patternFill patternType="solid">
        <fgColor indexed="15"/>
        <bgColor indexed="48"/>
      </patternFill>
    </fill>
    <fill>
      <patternFill patternType="solid">
        <fgColor indexed="41"/>
        <bgColor indexed="9"/>
      </patternFill>
    </fill>
    <fill>
      <patternFill patternType="solid">
        <fgColor indexed="47"/>
        <bgColor indexed="22"/>
      </patternFill>
    </fill>
    <fill>
      <patternFill patternType="solid">
        <fgColor indexed="22"/>
        <bgColor indexed="46"/>
      </patternFill>
    </fill>
    <fill>
      <patternFill patternType="solid">
        <fgColor indexed="44"/>
        <bgColor indexed="22"/>
      </patternFill>
    </fill>
    <fill>
      <patternFill patternType="solid">
        <fgColor indexed="22"/>
        <bgColor indexed="31"/>
      </patternFill>
    </fill>
    <fill>
      <patternFill patternType="solid">
        <fgColor indexed="29"/>
        <bgColor indexed="45"/>
      </patternFill>
    </fill>
    <fill>
      <patternFill patternType="solid">
        <fgColor indexed="43"/>
        <bgColor indexed="26"/>
      </patternFill>
    </fill>
    <fill>
      <patternFill patternType="solid">
        <fgColor indexed="11"/>
        <bgColor indexed="49"/>
      </patternFill>
    </fill>
    <fill>
      <patternFill patternType="solid">
        <fgColor indexed="44"/>
        <bgColor indexed="31"/>
      </patternFill>
    </fill>
    <fill>
      <patternFill patternType="solid">
        <fgColor indexed="51"/>
        <bgColor indexed="13"/>
      </patternFill>
    </fill>
    <fill>
      <patternFill patternType="solid">
        <fgColor indexed="44"/>
        <bgColor indexed="48"/>
      </patternFill>
    </fill>
    <fill>
      <patternFill patternType="solid">
        <fgColor indexed="25"/>
        <bgColor indexed="29"/>
      </patternFill>
    </fill>
    <fill>
      <patternFill patternType="solid">
        <fgColor indexed="22"/>
        <bgColor indexed="35"/>
      </patternFill>
    </fill>
    <fill>
      <patternFill patternType="solid">
        <fgColor indexed="34"/>
        <bgColor indexed="26"/>
      </patternFill>
    </fill>
    <fill>
      <patternFill patternType="solid">
        <fgColor indexed="49"/>
        <bgColor indexed="40"/>
      </patternFill>
    </fill>
    <fill>
      <patternFill patternType="solid">
        <fgColor indexed="30"/>
        <bgColor indexed="21"/>
      </patternFill>
    </fill>
    <fill>
      <patternFill patternType="solid">
        <fgColor indexed="20"/>
        <bgColor indexed="36"/>
      </patternFill>
    </fill>
    <fill>
      <patternFill patternType="solid">
        <fgColor indexed="52"/>
        <bgColor indexed="51"/>
      </patternFill>
    </fill>
    <fill>
      <patternFill patternType="solid">
        <fgColor indexed="30"/>
        <bgColor indexed="38"/>
      </patternFill>
    </fill>
    <fill>
      <patternFill patternType="solid">
        <fgColor indexed="24"/>
        <bgColor indexed="55"/>
      </patternFill>
    </fill>
    <fill>
      <patternFill patternType="solid">
        <fgColor indexed="52"/>
        <bgColor indexed="25"/>
      </patternFill>
    </fill>
    <fill>
      <patternFill patternType="solid">
        <fgColor indexed="22"/>
        <bgColor indexed="64"/>
      </patternFill>
    </fill>
    <fill>
      <patternFill patternType="solid">
        <fgColor indexed="26"/>
        <bgColor indexed="64"/>
      </patternFill>
    </fill>
    <fill>
      <patternFill patternType="solid">
        <fgColor indexed="47"/>
        <bgColor indexed="64"/>
      </patternFill>
    </fill>
    <fill>
      <patternFill patternType="solid">
        <fgColor indexed="41"/>
        <bgColor indexed="64"/>
      </patternFill>
    </fill>
    <fill>
      <patternFill patternType="solid">
        <fgColor indexed="62"/>
        <bgColor indexed="56"/>
      </patternFill>
    </fill>
    <fill>
      <patternFill patternType="solid">
        <fgColor indexed="10"/>
        <bgColor indexed="60"/>
      </patternFill>
    </fill>
    <fill>
      <patternFill patternType="solid">
        <fgColor indexed="10"/>
        <bgColor indexed="16"/>
      </patternFill>
    </fill>
    <fill>
      <patternFill patternType="solid">
        <fgColor indexed="57"/>
        <bgColor indexed="21"/>
      </patternFill>
    </fill>
    <fill>
      <patternFill patternType="solid">
        <fgColor indexed="54"/>
        <bgColor indexed="23"/>
      </patternFill>
    </fill>
    <fill>
      <patternFill patternType="solid">
        <fgColor indexed="53"/>
        <bgColor indexed="52"/>
      </patternFill>
    </fill>
    <fill>
      <patternFill patternType="solid">
        <fgColor indexed="40"/>
        <bgColor indexed="49"/>
      </patternFill>
    </fill>
    <fill>
      <patternFill patternType="solid">
        <fgColor indexed="62"/>
        <bgColor indexed="28"/>
      </patternFill>
    </fill>
    <fill>
      <patternFill patternType="solid">
        <fgColor indexed="50"/>
        <bgColor indexed="23"/>
      </patternFill>
    </fill>
    <fill>
      <patternFill patternType="solid">
        <fgColor indexed="57"/>
        <bgColor indexed="38"/>
      </patternFill>
    </fill>
    <fill>
      <patternFill patternType="solid">
        <fgColor indexed="54"/>
        <bgColor indexed="28"/>
      </patternFill>
    </fill>
    <fill>
      <patternFill patternType="solid">
        <fgColor indexed="53"/>
        <bgColor indexed="25"/>
      </patternFill>
    </fill>
    <fill>
      <patternFill patternType="solid">
        <fgColor indexed="55"/>
        <bgColor indexed="24"/>
      </patternFill>
    </fill>
    <fill>
      <patternFill patternType="solid">
        <fgColor indexed="55"/>
        <bgColor indexed="23"/>
      </patternFill>
    </fill>
    <fill>
      <patternFill patternType="solid">
        <fgColor indexed="61"/>
        <bgColor indexed="45"/>
      </patternFill>
    </fill>
    <fill>
      <patternFill patternType="solid">
        <fgColor indexed="26"/>
        <bgColor indexed="34"/>
      </patternFill>
    </fill>
    <fill>
      <patternFill patternType="solid">
        <fgColor indexed="43"/>
        <bgColor indexed="34"/>
      </patternFill>
    </fill>
    <fill>
      <patternFill patternType="solid">
        <fgColor rgb="FFFF0000"/>
        <bgColor indexed="64"/>
      </patternFill>
    </fill>
    <fill>
      <patternFill patternType="solid">
        <fgColor rgb="FFFFCC00"/>
        <bgColor indexed="64"/>
      </patternFill>
    </fill>
    <fill>
      <patternFill patternType="solid">
        <fgColor theme="5" tint="0.59999389629810485"/>
        <bgColor indexed="64"/>
      </patternFill>
    </fill>
    <fill>
      <patternFill patternType="solid">
        <fgColor theme="0"/>
        <bgColor indexed="16"/>
      </patternFill>
    </fill>
    <fill>
      <patternFill patternType="solid">
        <fgColor theme="3" tint="0.79998168889431442"/>
        <bgColor indexed="64"/>
      </patternFill>
    </fill>
    <fill>
      <patternFill patternType="solid">
        <fgColor rgb="FF00FFFF"/>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double">
        <color indexed="64"/>
      </top>
      <bottom style="thin">
        <color indexed="64"/>
      </bottom>
      <diagonal/>
    </border>
    <border>
      <left/>
      <right/>
      <top/>
      <bottom style="thick">
        <color indexed="40"/>
      </bottom>
      <diagonal/>
    </border>
    <border>
      <left/>
      <right/>
      <top/>
      <bottom style="thick">
        <color indexed="15"/>
      </bottom>
      <diagonal/>
    </border>
    <border>
      <left/>
      <right/>
      <top/>
      <bottom style="medium">
        <color indexed="15"/>
      </bottom>
      <diagonal/>
    </border>
    <border>
      <left/>
      <right/>
      <top/>
      <bottom style="double">
        <color indexed="10"/>
      </bottom>
      <diagonal/>
    </border>
    <border>
      <left style="double">
        <color indexed="8"/>
      </left>
      <right style="double">
        <color indexed="8"/>
      </right>
      <top style="double">
        <color indexed="8"/>
      </top>
      <bottom style="double">
        <color indexed="8"/>
      </bottom>
      <diagonal/>
    </border>
    <border>
      <left/>
      <right/>
      <top style="thin">
        <color indexed="40"/>
      </top>
      <bottom style="double">
        <color indexed="40"/>
      </bottom>
      <diagonal/>
    </border>
    <border>
      <left style="thin">
        <color indexed="8"/>
      </left>
      <right style="thin">
        <color indexed="8"/>
      </right>
      <top style="thin">
        <color indexed="8"/>
      </top>
      <bottom style="thin">
        <color indexed="8"/>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8"/>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style="medium">
        <color indexed="8"/>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style="medium">
        <color indexed="8"/>
      </right>
      <top/>
      <bottom style="hair">
        <color indexed="8"/>
      </bottom>
      <diagonal/>
    </border>
    <border>
      <left/>
      <right style="medium">
        <color indexed="8"/>
      </right>
      <top style="hair">
        <color indexed="8"/>
      </top>
      <bottom style="hair">
        <color indexed="8"/>
      </bottom>
      <diagonal/>
    </border>
    <border>
      <left/>
      <right style="medium">
        <color indexed="8"/>
      </right>
      <top style="hair">
        <color indexed="8"/>
      </top>
      <bottom style="medium">
        <color indexed="8"/>
      </bottom>
      <diagonal/>
    </border>
    <border>
      <left style="medium">
        <color indexed="8"/>
      </left>
      <right style="medium">
        <color indexed="8"/>
      </right>
      <top style="medium">
        <color indexed="8"/>
      </top>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style="hair">
        <color indexed="8"/>
      </top>
      <bottom style="hair">
        <color indexed="8"/>
      </bottom>
      <diagonal/>
    </border>
    <border>
      <left style="medium">
        <color indexed="64"/>
      </left>
      <right style="medium">
        <color indexed="64"/>
      </right>
      <top style="hair">
        <color indexed="8"/>
      </top>
      <bottom style="medium">
        <color indexed="64"/>
      </bottom>
      <diagonal/>
    </border>
  </borders>
  <cellStyleXfs count="3317">
    <xf numFmtId="0" fontId="0" fillId="0" borderId="0"/>
    <xf numFmtId="0" fontId="25" fillId="0" borderId="0"/>
    <xf numFmtId="171" fontId="27" fillId="0" borderId="0" applyFont="0" applyFill="0" applyBorder="0" applyAlignment="0" applyProtection="0"/>
    <xf numFmtId="172" fontId="26" fillId="0" borderId="0" applyFont="0" applyFill="0" applyBorder="0" applyAlignment="0" applyProtection="0"/>
    <xf numFmtId="171" fontId="25" fillId="0" borderId="0" applyFont="0" applyFill="0" applyBorder="0" applyAlignment="0" applyProtection="0"/>
    <xf numFmtId="0" fontId="22" fillId="0" borderId="0"/>
    <xf numFmtId="0" fontId="21" fillId="0" borderId="0"/>
    <xf numFmtId="0" fontId="26" fillId="0" borderId="0"/>
    <xf numFmtId="9" fontId="38" fillId="0" borderId="0" applyFont="0" applyFill="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3" borderId="0" applyNumberFormat="0" applyBorder="0" applyAlignment="0" applyProtection="0"/>
    <xf numFmtId="0" fontId="40" fillId="6" borderId="0" applyNumberFormat="0" applyBorder="0" applyAlignment="0" applyProtection="0"/>
    <xf numFmtId="0" fontId="40" fillId="4"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6" borderId="0" applyNumberFormat="0" applyBorder="0" applyAlignment="0" applyProtection="0"/>
    <xf numFmtId="0" fontId="39" fillId="4" borderId="0" applyNumberFormat="0" applyBorder="0" applyAlignment="0" applyProtection="0"/>
    <xf numFmtId="0" fontId="40" fillId="11" borderId="0" applyNumberFormat="0" applyBorder="0" applyAlignment="0" applyProtection="0"/>
    <xf numFmtId="0" fontId="40" fillId="12" borderId="0" applyNumberFormat="0" applyBorder="0" applyAlignment="0" applyProtection="0"/>
    <xf numFmtId="0" fontId="40" fillId="13" borderId="0" applyNumberFormat="0" applyBorder="0" applyAlignment="0" applyProtection="0"/>
    <xf numFmtId="0" fontId="40" fillId="11" borderId="0" applyNumberFormat="0" applyBorder="0" applyAlignment="0" applyProtection="0"/>
    <xf numFmtId="0" fontId="40" fillId="14" borderId="0" applyNumberFormat="0" applyBorder="0" applyAlignment="0" applyProtection="0"/>
    <xf numFmtId="0" fontId="40" fillId="4" borderId="0" applyNumberFormat="0" applyBorder="0" applyAlignment="0" applyProtection="0"/>
    <xf numFmtId="0" fontId="39" fillId="14" borderId="0" applyNumberFormat="0" applyBorder="0" applyAlignment="0" applyProtection="0"/>
    <xf numFmtId="0" fontId="39" fillId="12" borderId="0" applyNumberFormat="0" applyBorder="0" applyAlignment="0" applyProtection="0"/>
    <xf numFmtId="0" fontId="39" fillId="15" borderId="0" applyNumberFormat="0" applyBorder="0" applyAlignment="0" applyProtection="0"/>
    <xf numFmtId="0" fontId="39" fillId="10" borderId="0" applyNumberFormat="0" applyBorder="0" applyAlignment="0" applyProtection="0"/>
    <xf numFmtId="0" fontId="39" fillId="14" borderId="0" applyNumberFormat="0" applyBorder="0" applyAlignment="0" applyProtection="0"/>
    <xf numFmtId="0" fontId="39" fillId="16" borderId="0" applyNumberFormat="0" applyBorder="0" applyAlignment="0" applyProtection="0"/>
    <xf numFmtId="0" fontId="41" fillId="17"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4" borderId="0" applyNumberFormat="0" applyBorder="0" applyAlignment="0" applyProtection="0"/>
    <xf numFmtId="0" fontId="42" fillId="18"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2" fillId="19" borderId="0" applyNumberFormat="0" applyBorder="0" applyAlignment="0" applyProtection="0"/>
    <xf numFmtId="0" fontId="42" fillId="17" borderId="0" applyNumberFormat="0" applyBorder="0" applyAlignment="0" applyProtection="0"/>
    <xf numFmtId="0" fontId="42" fillId="20" borderId="0" applyNumberFormat="0" applyBorder="0" applyAlignment="0" applyProtection="0"/>
    <xf numFmtId="0" fontId="41" fillId="17" borderId="0" applyNumberFormat="0" applyBorder="0" applyAlignment="0" applyProtection="0"/>
    <xf numFmtId="0" fontId="41" fillId="21" borderId="0" applyNumberFormat="0" applyBorder="0" applyAlignment="0" applyProtection="0"/>
    <xf numFmtId="0" fontId="41" fillId="21" borderId="0" applyNumberFormat="0" applyBorder="0" applyAlignment="0" applyProtection="0"/>
    <xf numFmtId="0" fontId="41" fillId="22" borderId="0" applyNumberFormat="0" applyBorder="0" applyAlignment="0" applyProtection="0"/>
    <xf numFmtId="0" fontId="41" fillId="17" borderId="0" applyNumberFormat="0" applyBorder="0" applyAlignment="0" applyProtection="0"/>
    <xf numFmtId="0" fontId="41" fillId="23" borderId="0" applyNumberFormat="0" applyBorder="0" applyAlignment="0" applyProtection="0"/>
    <xf numFmtId="0" fontId="43" fillId="8" borderId="0" applyNumberFormat="0" applyBorder="0" applyAlignment="0" applyProtection="0"/>
    <xf numFmtId="0" fontId="44" fillId="3" borderId="15" applyNumberFormat="0" applyAlignment="0" applyProtection="0"/>
    <xf numFmtId="0" fontId="45" fillId="24" borderId="16" applyNumberFormat="0" applyAlignment="0" applyProtection="0"/>
    <xf numFmtId="0" fontId="39" fillId="0" borderId="0"/>
    <xf numFmtId="0" fontId="46" fillId="0" borderId="0" applyNumberFormat="0" applyFill="0" applyBorder="0" applyAlignment="0" applyProtection="0"/>
    <xf numFmtId="0" fontId="47" fillId="9" borderId="0" applyNumberFormat="0" applyBorder="0" applyAlignment="0" applyProtection="0"/>
    <xf numFmtId="0" fontId="48" fillId="0" borderId="17" applyNumberFormat="0" applyFill="0" applyAlignment="0" applyProtection="0"/>
    <xf numFmtId="0" fontId="49" fillId="0" borderId="18" applyNumberFormat="0" applyFill="0" applyAlignment="0" applyProtection="0"/>
    <xf numFmtId="0" fontId="50" fillId="0" borderId="19" applyNumberFormat="0" applyFill="0" applyAlignment="0" applyProtection="0"/>
    <xf numFmtId="0" fontId="50" fillId="0" borderId="0" applyNumberFormat="0" applyFill="0" applyBorder="0" applyAlignment="0" applyProtection="0"/>
    <xf numFmtId="0" fontId="51" fillId="4" borderId="15" applyNumberFormat="0" applyAlignment="0" applyProtection="0"/>
    <xf numFmtId="0" fontId="52" fillId="0" borderId="20" applyNumberFormat="0" applyFill="0" applyAlignment="0" applyProtection="0"/>
    <xf numFmtId="0" fontId="53" fillId="13" borderId="0" applyNumberFormat="0" applyBorder="0" applyAlignment="0" applyProtection="0"/>
    <xf numFmtId="0" fontId="27" fillId="5" borderId="21" applyNumberFormat="0" applyFont="0" applyAlignment="0" applyProtection="0"/>
    <xf numFmtId="0" fontId="54" fillId="3" borderId="22" applyNumberFormat="0" applyAlignment="0" applyProtection="0"/>
    <xf numFmtId="0" fontId="55" fillId="0" borderId="0" applyNumberFormat="0" applyFill="0" applyBorder="0" applyAlignment="0" applyProtection="0"/>
    <xf numFmtId="0" fontId="56" fillId="0" borderId="23" applyNumberFormat="0" applyFill="0" applyAlignment="0" applyProtection="0"/>
    <xf numFmtId="0" fontId="57" fillId="0" borderId="0" applyNumberFormat="0" applyFill="0" applyBorder="0" applyAlignment="0" applyProtection="0"/>
    <xf numFmtId="0" fontId="42" fillId="25" borderId="0" applyNumberFormat="0" applyBorder="0" applyAlignment="0" applyProtection="0"/>
    <xf numFmtId="0" fontId="42" fillId="26" borderId="0" applyNumberFormat="0" applyBorder="0" applyAlignment="0" applyProtection="0"/>
    <xf numFmtId="0" fontId="42" fillId="27" borderId="0" applyNumberFormat="0" applyBorder="0" applyAlignment="0" applyProtection="0"/>
    <xf numFmtId="0" fontId="42" fillId="19" borderId="0" applyNumberFormat="0" applyBorder="0" applyAlignment="0" applyProtection="0"/>
    <xf numFmtId="0" fontId="42" fillId="17" borderId="0" applyNumberFormat="0" applyBorder="0" applyAlignment="0" applyProtection="0"/>
    <xf numFmtId="0" fontId="42" fillId="23" borderId="0" applyNumberFormat="0" applyBorder="0" applyAlignment="0" applyProtection="0"/>
    <xf numFmtId="0" fontId="58" fillId="4" borderId="15" applyNumberFormat="0" applyAlignment="0" applyProtection="0"/>
    <xf numFmtId="9" fontId="59" fillId="0" borderId="0" applyFont="0" applyFill="0" applyBorder="0" applyAlignment="0" applyProtection="0"/>
    <xf numFmtId="0" fontId="60" fillId="11" borderId="22" applyNumberFormat="0" applyAlignment="0" applyProtection="0"/>
    <xf numFmtId="0" fontId="61" fillId="11" borderId="15" applyNumberFormat="0" applyAlignment="0" applyProtection="0"/>
    <xf numFmtId="169" fontId="25" fillId="0" borderId="0" applyFont="0" applyFill="0" applyBorder="0" applyAlignment="0" applyProtection="0"/>
    <xf numFmtId="169" fontId="25" fillId="0" borderId="0" applyFont="0" applyFill="0" applyBorder="0" applyAlignment="0" applyProtection="0"/>
    <xf numFmtId="173" fontId="59" fillId="0" borderId="0" applyFill="0" applyBorder="0" applyAlignment="0" applyProtection="0"/>
    <xf numFmtId="0" fontId="62" fillId="0" borderId="24" applyNumberFormat="0" applyFill="0" applyAlignment="0" applyProtection="0"/>
    <xf numFmtId="0" fontId="62" fillId="0" borderId="24" applyNumberFormat="0" applyFill="0" applyAlignment="0" applyProtection="0"/>
    <xf numFmtId="0" fontId="63" fillId="0" borderId="18" applyNumberFormat="0" applyFill="0" applyAlignment="0" applyProtection="0"/>
    <xf numFmtId="0" fontId="63" fillId="0" borderId="18" applyNumberFormat="0" applyFill="0" applyAlignment="0" applyProtection="0"/>
    <xf numFmtId="0" fontId="64" fillId="0" borderId="25" applyNumberFormat="0" applyFill="0" applyAlignment="0" applyProtection="0"/>
    <xf numFmtId="0" fontId="64" fillId="0" borderId="25"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9" fillId="0" borderId="0"/>
    <xf numFmtId="0" fontId="26" fillId="0" borderId="0"/>
    <xf numFmtId="0" fontId="26" fillId="0" borderId="0"/>
    <xf numFmtId="0" fontId="38" fillId="0" borderId="0"/>
    <xf numFmtId="0" fontId="39" fillId="0" borderId="0"/>
    <xf numFmtId="0" fontId="25" fillId="0" borderId="0"/>
    <xf numFmtId="0" fontId="26" fillId="0" borderId="0"/>
    <xf numFmtId="0" fontId="26" fillId="0" borderId="0"/>
    <xf numFmtId="0" fontId="20" fillId="0" borderId="0"/>
    <xf numFmtId="0" fontId="20" fillId="0" borderId="0"/>
    <xf numFmtId="0" fontId="20" fillId="0" borderId="0"/>
    <xf numFmtId="0" fontId="20" fillId="0" borderId="0"/>
    <xf numFmtId="0" fontId="26" fillId="0" borderId="0"/>
    <xf numFmtId="0" fontId="40" fillId="0" borderId="0"/>
    <xf numFmtId="0" fontId="65" fillId="0" borderId="26" applyNumberFormat="0" applyFill="0" applyAlignment="0" applyProtection="0"/>
    <xf numFmtId="0" fontId="66" fillId="24" borderId="16" applyNumberFormat="0" applyAlignment="0" applyProtection="0"/>
    <xf numFmtId="0" fontId="67" fillId="0" borderId="0" applyNumberFormat="0" applyFill="0" applyBorder="0" applyAlignment="0" applyProtection="0"/>
    <xf numFmtId="0" fontId="68" fillId="13" borderId="0" applyNumberFormat="0" applyBorder="0" applyAlignment="0" applyProtection="0"/>
    <xf numFmtId="0" fontId="39" fillId="0" borderId="0"/>
    <xf numFmtId="0" fontId="69" fillId="0" borderId="0"/>
    <xf numFmtId="0" fontId="69" fillId="0" borderId="0"/>
    <xf numFmtId="0" fontId="69" fillId="0" borderId="0"/>
    <xf numFmtId="0" fontId="69" fillId="0" borderId="0"/>
    <xf numFmtId="0" fontId="36" fillId="0" borderId="0"/>
    <xf numFmtId="0" fontId="36" fillId="0" borderId="0"/>
    <xf numFmtId="0" fontId="36" fillId="0" borderId="0"/>
    <xf numFmtId="0" fontId="25" fillId="0" borderId="0"/>
    <xf numFmtId="0" fontId="38" fillId="0" borderId="0"/>
    <xf numFmtId="0" fontId="20" fillId="0" borderId="0"/>
    <xf numFmtId="0" fontId="20" fillId="0" borderId="0"/>
    <xf numFmtId="0" fontId="20" fillId="0" borderId="0"/>
    <xf numFmtId="0" fontId="20" fillId="0" borderId="0"/>
    <xf numFmtId="0" fontId="20" fillId="0" borderId="0"/>
    <xf numFmtId="0" fontId="25" fillId="0" borderId="0"/>
    <xf numFmtId="0" fontId="26" fillId="0" borderId="0"/>
    <xf numFmtId="0" fontId="25" fillId="0" borderId="0"/>
    <xf numFmtId="0" fontId="26"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5" fillId="0" borderId="0"/>
    <xf numFmtId="0" fontId="38" fillId="0" borderId="0"/>
    <xf numFmtId="0" fontId="25" fillId="0" borderId="0"/>
    <xf numFmtId="0" fontId="25" fillId="0" borderId="0"/>
    <xf numFmtId="0" fontId="25" fillId="0" borderId="0"/>
    <xf numFmtId="0" fontId="25" fillId="0" borderId="0"/>
    <xf numFmtId="0" fontId="25" fillId="0" borderId="0"/>
    <xf numFmtId="0" fontId="20" fillId="0" borderId="0"/>
    <xf numFmtId="0" fontId="39" fillId="0" borderId="0"/>
    <xf numFmtId="0" fontId="38" fillId="0" borderId="0"/>
    <xf numFmtId="0" fontId="27" fillId="0" borderId="0"/>
    <xf numFmtId="0" fontId="20" fillId="0" borderId="0"/>
    <xf numFmtId="0" fontId="25" fillId="0" borderId="0"/>
    <xf numFmtId="0" fontId="26" fillId="0" borderId="0"/>
    <xf numFmtId="0" fontId="25" fillId="0" borderId="0"/>
    <xf numFmtId="0" fontId="26" fillId="0" borderId="0"/>
    <xf numFmtId="0" fontId="59" fillId="0" borderId="0"/>
    <xf numFmtId="0" fontId="20" fillId="0" borderId="0"/>
    <xf numFmtId="0" fontId="20" fillId="0" borderId="0"/>
    <xf numFmtId="0" fontId="20" fillId="0" borderId="0"/>
    <xf numFmtId="0" fontId="20" fillId="0" borderId="0"/>
    <xf numFmtId="0" fontId="26" fillId="0" borderId="0"/>
    <xf numFmtId="0" fontId="26" fillId="0" borderId="0"/>
    <xf numFmtId="0" fontId="39" fillId="0" borderId="0"/>
    <xf numFmtId="0" fontId="26" fillId="0" borderId="0"/>
    <xf numFmtId="0" fontId="26" fillId="0" borderId="0"/>
    <xf numFmtId="0" fontId="39" fillId="0" borderId="0"/>
    <xf numFmtId="0" fontId="26" fillId="0" borderId="0"/>
    <xf numFmtId="0" fontId="26" fillId="0" borderId="0"/>
    <xf numFmtId="0" fontId="39" fillId="0" borderId="0"/>
    <xf numFmtId="0" fontId="26" fillId="0" borderId="0"/>
    <xf numFmtId="0" fontId="39" fillId="0" borderId="0"/>
    <xf numFmtId="0" fontId="39" fillId="0" borderId="0"/>
    <xf numFmtId="0" fontId="39" fillId="0" borderId="0"/>
    <xf numFmtId="0" fontId="26" fillId="0" borderId="0"/>
    <xf numFmtId="0" fontId="40" fillId="0" borderId="0"/>
    <xf numFmtId="0" fontId="25" fillId="0" borderId="0"/>
    <xf numFmtId="0" fontId="20" fillId="0" borderId="0"/>
    <xf numFmtId="0" fontId="20" fillId="0" borderId="0"/>
    <xf numFmtId="0" fontId="20" fillId="0" borderId="0"/>
    <xf numFmtId="0" fontId="20" fillId="0" borderId="0"/>
    <xf numFmtId="0" fontId="25" fillId="0" borderId="0"/>
    <xf numFmtId="0" fontId="20" fillId="0" borderId="0"/>
    <xf numFmtId="0" fontId="20" fillId="0" borderId="0"/>
    <xf numFmtId="0" fontId="40" fillId="0" borderId="0"/>
    <xf numFmtId="0" fontId="20" fillId="0" borderId="0"/>
    <xf numFmtId="0" fontId="27" fillId="0" borderId="0"/>
    <xf numFmtId="0" fontId="40" fillId="0" borderId="0"/>
    <xf numFmtId="0" fontId="69" fillId="0" borderId="0"/>
    <xf numFmtId="0" fontId="40" fillId="0" borderId="0"/>
    <xf numFmtId="0" fontId="38" fillId="0" borderId="0"/>
    <xf numFmtId="0" fontId="26" fillId="0" borderId="0"/>
    <xf numFmtId="0" fontId="26" fillId="0" borderId="0"/>
    <xf numFmtId="0" fontId="26" fillId="0" borderId="0"/>
    <xf numFmtId="0" fontId="40" fillId="0" borderId="0"/>
    <xf numFmtId="0" fontId="59" fillId="0" borderId="0"/>
    <xf numFmtId="0" fontId="70" fillId="8" borderId="0" applyNumberFormat="0" applyBorder="0" applyAlignment="0" applyProtection="0"/>
    <xf numFmtId="0" fontId="71" fillId="0" borderId="0" applyNumberFormat="0" applyFill="0" applyBorder="0" applyAlignment="0" applyProtection="0"/>
    <xf numFmtId="0" fontId="39" fillId="5" borderId="21" applyNumberFormat="0" applyFont="0" applyAlignment="0" applyProtection="0"/>
    <xf numFmtId="9" fontId="26" fillId="0" borderId="0" applyFont="0" applyFill="0" applyBorder="0" applyAlignment="0" applyProtection="0"/>
    <xf numFmtId="9" fontId="39" fillId="0" borderId="0" applyFont="0" applyFill="0" applyBorder="0" applyAlignment="0" applyProtection="0"/>
    <xf numFmtId="9" fontId="59" fillId="0" borderId="0" applyFill="0" applyBorder="0" applyAlignment="0" applyProtection="0"/>
    <xf numFmtId="9" fontId="27" fillId="0" borderId="0" applyFont="0" applyFill="0" applyBorder="0" applyAlignment="0" applyProtection="0"/>
    <xf numFmtId="9" fontId="39" fillId="0" borderId="0" applyFill="0" applyBorder="0" applyAlignment="0" applyProtection="0"/>
    <xf numFmtId="9" fontId="25" fillId="0" borderId="0" applyFont="0" applyFill="0" applyBorder="0" applyAlignment="0" applyProtection="0"/>
    <xf numFmtId="9" fontId="40" fillId="0" borderId="0" applyFont="0" applyFill="0" applyBorder="0" applyAlignment="0" applyProtection="0"/>
    <xf numFmtId="0" fontId="72" fillId="0" borderId="20" applyNumberFormat="0" applyFill="0" applyAlignment="0" applyProtection="0"/>
    <xf numFmtId="0" fontId="73" fillId="0" borderId="0" applyNumberFormat="0" applyFill="0" applyBorder="0" applyAlignment="0" applyProtection="0"/>
    <xf numFmtId="175" fontId="25"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0" fontId="39"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6" fontId="26" fillId="0" borderId="0" applyFont="0" applyFill="0" applyBorder="0" applyAlignment="0" applyProtection="0"/>
    <xf numFmtId="170" fontId="25" fillId="0" borderId="0" applyFont="0" applyFill="0" applyBorder="0" applyAlignment="0" applyProtection="0"/>
    <xf numFmtId="170" fontId="40" fillId="0" borderId="0" applyFont="0" applyFill="0" applyBorder="0" applyAlignment="0" applyProtection="0"/>
    <xf numFmtId="0" fontId="74" fillId="9" borderId="0" applyNumberFormat="0" applyBorder="0" applyAlignment="0" applyProtection="0"/>
    <xf numFmtId="0" fontId="40" fillId="0" borderId="0"/>
    <xf numFmtId="0" fontId="44" fillId="3" borderId="15" applyNumberFormat="0" applyAlignment="0" applyProtection="0"/>
    <xf numFmtId="0" fontId="51" fillId="4" borderId="15" applyNumberFormat="0" applyAlignment="0" applyProtection="0"/>
    <xf numFmtId="0" fontId="27" fillId="5" borderId="21" applyNumberFormat="0" applyFont="0" applyAlignment="0" applyProtection="0"/>
    <xf numFmtId="0" fontId="54" fillId="3" borderId="22" applyNumberFormat="0" applyAlignment="0" applyProtection="0"/>
    <xf numFmtId="0" fontId="56" fillId="0" borderId="23" applyNumberFormat="0" applyFill="0" applyAlignment="0" applyProtection="0"/>
    <xf numFmtId="0" fontId="20" fillId="0" borderId="0"/>
    <xf numFmtId="0" fontId="20" fillId="0" borderId="0"/>
    <xf numFmtId="0" fontId="38" fillId="0" borderId="0"/>
    <xf numFmtId="0" fontId="20" fillId="0" borderId="0"/>
    <xf numFmtId="0" fontId="38" fillId="0" borderId="0"/>
    <xf numFmtId="9" fontId="38" fillId="0" borderId="0" applyFont="0" applyFill="0" applyBorder="0" applyAlignment="0" applyProtection="0"/>
    <xf numFmtId="0" fontId="18" fillId="0" borderId="0"/>
    <xf numFmtId="0" fontId="101" fillId="0" borderId="0" applyNumberFormat="0" applyFill="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1" fillId="37" borderId="0" applyNumberFormat="0" applyBorder="0" applyAlignment="0" applyProtection="0"/>
    <xf numFmtId="0" fontId="101" fillId="37" borderId="0" applyNumberFormat="0" applyBorder="0" applyAlignment="0" applyProtection="0"/>
    <xf numFmtId="0" fontId="101" fillId="0" borderId="0" applyNumberFormat="0" applyFill="0" applyBorder="0" applyAlignment="0" applyProtection="0"/>
    <xf numFmtId="0" fontId="99" fillId="38" borderId="0" applyNumberFormat="0" applyBorder="0" applyAlignment="0" applyProtection="0"/>
    <xf numFmtId="0" fontId="99" fillId="38" borderId="0" applyNumberFormat="0" applyBorder="0" applyAlignment="0" applyProtection="0"/>
    <xf numFmtId="0" fontId="100" fillId="39" borderId="0" applyNumberFormat="0" applyBorder="0" applyAlignment="0" applyProtection="0"/>
    <xf numFmtId="0" fontId="100" fillId="39" borderId="0" applyNumberFormat="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97" fillId="40" borderId="0" applyNumberFormat="0" applyBorder="0" applyAlignment="0" applyProtection="0"/>
    <xf numFmtId="0" fontId="97" fillId="40" borderId="0" applyNumberFormat="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2" fillId="0" borderId="0" applyNumberFormat="0" applyFill="0" applyBorder="0" applyAlignment="0" applyProtection="0"/>
    <xf numFmtId="0" fontId="98" fillId="41" borderId="0" applyNumberFormat="0" applyBorder="0" applyAlignment="0" applyProtection="0"/>
    <xf numFmtId="0" fontId="98" fillId="41" borderId="0" applyNumberFormat="0" applyBorder="0" applyAlignment="0" applyProtection="0"/>
    <xf numFmtId="0" fontId="95" fillId="41" borderId="15" applyNumberFormat="0" applyAlignment="0" applyProtection="0"/>
    <xf numFmtId="0" fontId="95" fillId="41" borderId="15"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77" fontId="26" fillId="0" borderId="0" applyFill="0" applyBorder="0" applyAlignment="0" applyProtection="0"/>
    <xf numFmtId="0" fontId="17" fillId="0" borderId="0"/>
    <xf numFmtId="0" fontId="110" fillId="0" borderId="0"/>
    <xf numFmtId="0" fontId="114" fillId="0" borderId="0"/>
    <xf numFmtId="0" fontId="16" fillId="0" borderId="0"/>
    <xf numFmtId="0" fontId="120" fillId="0" borderId="0" applyNumberFormat="0" applyFill="0" applyBorder="0" applyAlignment="0" applyProtection="0">
      <alignment vertical="top"/>
      <protection locked="0"/>
    </xf>
    <xf numFmtId="0" fontId="15" fillId="0" borderId="0"/>
    <xf numFmtId="0" fontId="15" fillId="0" borderId="0"/>
    <xf numFmtId="0" fontId="14" fillId="0" borderId="0"/>
    <xf numFmtId="0" fontId="130" fillId="0" borderId="0"/>
    <xf numFmtId="0" fontId="25" fillId="0" borderId="0"/>
    <xf numFmtId="0" fontId="59" fillId="0" borderId="0"/>
    <xf numFmtId="0" fontId="25" fillId="0" borderId="0"/>
    <xf numFmtId="0" fontId="25" fillId="0" borderId="0"/>
    <xf numFmtId="0" fontId="59" fillId="0" borderId="0"/>
    <xf numFmtId="0" fontId="59" fillId="0" borderId="0"/>
    <xf numFmtId="0" fontId="141" fillId="0" borderId="0"/>
    <xf numFmtId="0" fontId="130" fillId="0" borderId="0"/>
    <xf numFmtId="0" fontId="130" fillId="0" borderId="0"/>
    <xf numFmtId="0" fontId="130" fillId="0" borderId="0"/>
    <xf numFmtId="0" fontId="25" fillId="0" borderId="0"/>
    <xf numFmtId="0" fontId="25" fillId="0" borderId="0"/>
    <xf numFmtId="0" fontId="25" fillId="0" borderId="0"/>
    <xf numFmtId="0" fontId="141" fillId="0" borderId="0"/>
    <xf numFmtId="0" fontId="130" fillId="0" borderId="0"/>
    <xf numFmtId="0" fontId="130" fillId="0" borderId="0"/>
    <xf numFmtId="0" fontId="130" fillId="0" borderId="0"/>
    <xf numFmtId="0" fontId="142"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26" fillId="0" borderId="0"/>
    <xf numFmtId="0" fontId="26" fillId="0" borderId="0"/>
    <xf numFmtId="0" fontId="141" fillId="0" borderId="0"/>
    <xf numFmtId="0" fontId="141"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2"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4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59" fillId="0" borderId="0"/>
    <xf numFmtId="0" fontId="25" fillId="0" borderId="0"/>
    <xf numFmtId="0" fontId="25" fillId="0" borderId="0"/>
    <xf numFmtId="0" fontId="59" fillId="0" borderId="0"/>
    <xf numFmtId="0" fontId="59" fillId="0" borderId="0"/>
    <xf numFmtId="0" fontId="142"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141" fillId="0" borderId="0"/>
    <xf numFmtId="0" fontId="141"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1" fillId="0" borderId="0"/>
    <xf numFmtId="0" fontId="130" fillId="0" borderId="0"/>
    <xf numFmtId="0" fontId="130" fillId="0" borderId="0"/>
    <xf numFmtId="0" fontId="130" fillId="0" borderId="0"/>
    <xf numFmtId="0" fontId="141" fillId="0" borderId="0"/>
    <xf numFmtId="0" fontId="130" fillId="0" borderId="0"/>
    <xf numFmtId="0" fontId="130" fillId="0" borderId="0"/>
    <xf numFmtId="0" fontId="130" fillId="0" borderId="0"/>
    <xf numFmtId="0" fontId="142"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2" fillId="0" borderId="0"/>
    <xf numFmtId="0" fontId="26" fillId="0" borderId="0"/>
    <xf numFmtId="0" fontId="26" fillId="0" borderId="0"/>
    <xf numFmtId="0" fontId="26" fillId="0" borderId="0"/>
    <xf numFmtId="0" fontId="26" fillId="0" borderId="0"/>
    <xf numFmtId="0" fontId="26" fillId="0" borderId="0"/>
    <xf numFmtId="0" fontId="26" fillId="0" borderId="0"/>
    <xf numFmtId="0" fontId="39" fillId="48" borderId="0" applyNumberFormat="0" applyBorder="0" applyAlignment="0" applyProtection="0"/>
    <xf numFmtId="0" fontId="39" fillId="7" borderId="0" applyNumberFormat="0" applyBorder="0" applyAlignment="0" applyProtection="0"/>
    <xf numFmtId="0" fontId="39" fillId="48" borderId="0" applyNumberFormat="0" applyBorder="0" applyAlignment="0" applyProtection="0"/>
    <xf numFmtId="0" fontId="40" fillId="7" borderId="0" applyNumberFormat="0" applyBorder="0" applyAlignment="0" applyProtection="0"/>
    <xf numFmtId="0" fontId="39" fillId="37" borderId="0" applyNumberFormat="0" applyBorder="0" applyAlignment="0" applyProtection="0"/>
    <xf numFmtId="0" fontId="39" fillId="48" borderId="0" applyNumberFormat="0" applyBorder="0" applyAlignment="0" applyProtection="0"/>
    <xf numFmtId="0" fontId="39" fillId="3" borderId="0" applyNumberFormat="0" applyBorder="0" applyAlignment="0" applyProtection="0"/>
    <xf numFmtId="0" fontId="39" fillId="48"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49" borderId="0" applyNumberFormat="0" applyBorder="0" applyAlignment="0" applyProtection="0"/>
    <xf numFmtId="0" fontId="39" fillId="8" borderId="0" applyNumberFormat="0" applyBorder="0" applyAlignment="0" applyProtection="0"/>
    <xf numFmtId="0" fontId="39" fillId="49" borderId="0" applyNumberFormat="0" applyBorder="0" applyAlignment="0" applyProtection="0"/>
    <xf numFmtId="0" fontId="40" fillId="8" borderId="0" applyNumberFormat="0" applyBorder="0" applyAlignment="0" applyProtection="0"/>
    <xf numFmtId="0" fontId="39" fillId="50"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9" borderId="0" applyNumberFormat="0" applyBorder="0" applyAlignment="0" applyProtection="0"/>
    <xf numFmtId="0" fontId="39" fillId="41" borderId="0" applyNumberFormat="0" applyBorder="0" applyAlignment="0" applyProtection="0"/>
    <xf numFmtId="0" fontId="40" fillId="9"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5"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8" borderId="0" applyNumberFormat="0" applyBorder="0" applyAlignment="0" applyProtection="0"/>
    <xf numFmtId="0" fontId="39" fillId="10" borderId="0" applyNumberFormat="0" applyBorder="0" applyAlignment="0" applyProtection="0"/>
    <xf numFmtId="0" fontId="39" fillId="48" borderId="0" applyNumberFormat="0" applyBorder="0" applyAlignment="0" applyProtection="0"/>
    <xf numFmtId="0" fontId="40" fillId="10" borderId="0" applyNumberFormat="0" applyBorder="0" applyAlignment="0" applyProtection="0"/>
    <xf numFmtId="0" fontId="39" fillId="51" borderId="0" applyNumberFormat="0" applyBorder="0" applyAlignment="0" applyProtection="0"/>
    <xf numFmtId="0" fontId="39" fillId="48" borderId="0" applyNumberFormat="0" applyBorder="0" applyAlignment="0" applyProtection="0"/>
    <xf numFmtId="0" fontId="39" fillId="3" borderId="0" applyNumberFormat="0" applyBorder="0" applyAlignment="0" applyProtection="0"/>
    <xf numFmtId="0" fontId="39" fillId="48"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52" borderId="0" applyNumberFormat="0" applyBorder="0" applyAlignment="0" applyProtection="0"/>
    <xf numFmtId="0" fontId="39" fillId="6" borderId="0" applyNumberFormat="0" applyBorder="0" applyAlignment="0" applyProtection="0"/>
    <xf numFmtId="0" fontId="39" fillId="52" borderId="0" applyNumberFormat="0" applyBorder="0" applyAlignment="0" applyProtection="0"/>
    <xf numFmtId="0" fontId="40" fillId="6" borderId="0" applyNumberFormat="0" applyBorder="0" applyAlignment="0" applyProtection="0"/>
    <xf numFmtId="0" fontId="39"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40" fillId="4"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7" borderId="0" applyNumberFormat="0" applyBorder="0" applyAlignment="0" applyProtection="0"/>
    <xf numFmtId="0" fontId="39" fillId="54" borderId="0" applyNumberFormat="0" applyBorder="0" applyProtection="0">
      <alignment horizontal="left"/>
    </xf>
    <xf numFmtId="0" fontId="39" fillId="54" borderId="0" applyNumberFormat="0" applyBorder="0" applyProtection="0">
      <alignment horizontal="left"/>
    </xf>
    <xf numFmtId="0" fontId="39" fillId="54" borderId="0" applyNumberFormat="0" applyBorder="0" applyProtection="0">
      <alignment horizontal="left"/>
    </xf>
    <xf numFmtId="0" fontId="39" fillId="54" borderId="0" applyNumberFormat="0" applyBorder="0" applyProtection="0">
      <alignment horizontal="left"/>
    </xf>
    <xf numFmtId="0" fontId="39" fillId="55" borderId="0" applyNumberFormat="0" applyBorder="0" applyProtection="0">
      <alignment horizontal="left"/>
    </xf>
    <xf numFmtId="0" fontId="39" fillId="8" borderId="0" applyNumberFormat="0" applyBorder="0" applyAlignment="0" applyProtection="0"/>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57" borderId="0" applyNumberFormat="0" applyBorder="0" applyProtection="0">
      <alignment horizontal="left"/>
    </xf>
    <xf numFmtId="0" fontId="39" fillId="9" borderId="0" applyNumberFormat="0" applyBorder="0" applyAlignment="0" applyProtection="0"/>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40" borderId="0" applyNumberFormat="0" applyBorder="0" applyProtection="0">
      <alignment horizontal="left"/>
    </xf>
    <xf numFmtId="0" fontId="39" fillId="10" borderId="0" applyNumberFormat="0" applyBorder="0" applyAlignment="0" applyProtection="0"/>
    <xf numFmtId="0" fontId="39" fillId="59" borderId="0" applyNumberFormat="0" applyBorder="0" applyProtection="0">
      <alignment horizontal="left"/>
    </xf>
    <xf numFmtId="0" fontId="39" fillId="59" borderId="0" applyNumberFormat="0" applyBorder="0" applyProtection="0">
      <alignment horizontal="left"/>
    </xf>
    <xf numFmtId="0" fontId="39" fillId="59" borderId="0" applyNumberFormat="0" applyBorder="0" applyProtection="0">
      <alignment horizontal="left"/>
    </xf>
    <xf numFmtId="0" fontId="39" fillId="59" borderId="0" applyNumberFormat="0" applyBorder="0" applyProtection="0">
      <alignment horizontal="left"/>
    </xf>
    <xf numFmtId="0" fontId="39" fillId="60" borderId="0" applyNumberFormat="0" applyBorder="0" applyProtection="0">
      <alignment horizontal="left"/>
    </xf>
    <xf numFmtId="0" fontId="39" fillId="6"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52" borderId="0" applyNumberFormat="0" applyBorder="0" applyProtection="0">
      <alignment horizontal="left"/>
    </xf>
    <xf numFmtId="0" fontId="39" fillId="4" borderId="0" applyNumberFormat="0" applyBorder="0" applyAlignment="0" applyProtection="0"/>
    <xf numFmtId="0" fontId="39" fillId="62" borderId="0" applyNumberFormat="0" applyBorder="0" applyProtection="0">
      <alignment horizontal="left"/>
    </xf>
    <xf numFmtId="0" fontId="39" fillId="62" borderId="0" applyNumberFormat="0" applyBorder="0" applyProtection="0">
      <alignment horizontal="left"/>
    </xf>
    <xf numFmtId="0" fontId="39" fillId="62" borderId="0" applyNumberFormat="0" applyBorder="0" applyProtection="0">
      <alignment horizontal="left"/>
    </xf>
    <xf numFmtId="0" fontId="39" fillId="62" borderId="0" applyNumberFormat="0" applyBorder="0" applyProtection="0">
      <alignment horizontal="left"/>
    </xf>
    <xf numFmtId="0" fontId="39" fillId="63" borderId="0" applyNumberFormat="0" applyBorder="0" applyProtection="0">
      <alignment horizontal="left"/>
    </xf>
    <xf numFmtId="0" fontId="39" fillId="64" borderId="0" applyNumberFormat="0" applyBorder="0" applyAlignment="0" applyProtection="0"/>
    <xf numFmtId="0" fontId="39" fillId="14" borderId="0" applyNumberFormat="0" applyBorder="0" applyAlignment="0" applyProtection="0"/>
    <xf numFmtId="0" fontId="39" fillId="64" borderId="0" applyNumberFormat="0" applyBorder="0" applyAlignment="0" applyProtection="0"/>
    <xf numFmtId="0" fontId="40" fillId="14"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11"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12" borderId="0" applyNumberFormat="0" applyBorder="0" applyAlignment="0" applyProtection="0"/>
    <xf numFmtId="0" fontId="39" fillId="67" borderId="0" applyNumberFormat="0" applyBorder="0" applyAlignment="0" applyProtection="0"/>
    <xf numFmtId="0" fontId="40" fillId="12"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15" borderId="0" applyNumberFormat="0" applyBorder="0" applyAlignment="0" applyProtection="0"/>
    <xf numFmtId="0" fontId="39" fillId="68" borderId="0" applyNumberFormat="0" applyBorder="0" applyAlignment="0" applyProtection="0"/>
    <xf numFmtId="0" fontId="40" fillId="15" borderId="0" applyNumberFormat="0" applyBorder="0" applyAlignment="0" applyProtection="0"/>
    <xf numFmtId="0" fontId="39" fillId="69" borderId="0" applyNumberFormat="0" applyBorder="0" applyAlignment="0" applyProtection="0"/>
    <xf numFmtId="0" fontId="39" fillId="68" borderId="0" applyNumberFormat="0" applyBorder="0" applyAlignment="0" applyProtection="0"/>
    <xf numFmtId="0" fontId="39" fillId="13"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4" borderId="0" applyNumberFormat="0" applyBorder="0" applyAlignment="0" applyProtection="0"/>
    <xf numFmtId="0" fontId="39" fillId="10" borderId="0" applyNumberFormat="0" applyBorder="0" applyAlignment="0" applyProtection="0"/>
    <xf numFmtId="0" fontId="39" fillId="64" borderId="0" applyNumberFormat="0" applyBorder="0" applyAlignment="0" applyProtection="0"/>
    <xf numFmtId="0" fontId="40" fillId="10" borderId="0" applyNumberFormat="0" applyBorder="0" applyAlignment="0" applyProtection="0"/>
    <xf numFmtId="0" fontId="39" fillId="51" borderId="0" applyNumberFormat="0" applyBorder="0" applyAlignment="0" applyProtection="0"/>
    <xf numFmtId="0" fontId="39" fillId="64" borderId="0" applyNumberFormat="0" applyBorder="0" applyAlignment="0" applyProtection="0"/>
    <xf numFmtId="0" fontId="39" fillId="11"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70" borderId="0" applyNumberFormat="0" applyBorder="0" applyAlignment="0" applyProtection="0"/>
    <xf numFmtId="0" fontId="39" fillId="14" borderId="0" applyNumberFormat="0" applyBorder="0" applyAlignment="0" applyProtection="0"/>
    <xf numFmtId="0" fontId="39" fillId="70" borderId="0" applyNumberFormat="0" applyBorder="0" applyAlignment="0" applyProtection="0"/>
    <xf numFmtId="0" fontId="40" fillId="14" borderId="0" applyNumberFormat="0" applyBorder="0" applyAlignment="0" applyProtection="0"/>
    <xf numFmtId="0" fontId="39" fillId="6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40" fillId="16" borderId="0" applyNumberFormat="0" applyBorder="0" applyAlignment="0" applyProtection="0"/>
    <xf numFmtId="0" fontId="39" fillId="71"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14"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72" borderId="0" applyNumberFormat="0" applyBorder="0" applyProtection="0">
      <alignment horizontal="left"/>
    </xf>
    <xf numFmtId="0" fontId="39" fillId="12" borderId="0" applyNumberFormat="0" applyBorder="0" applyAlignment="0" applyProtection="0"/>
    <xf numFmtId="0" fontId="39" fillId="73" borderId="0" applyNumberFormat="0" applyBorder="0" applyProtection="0">
      <alignment horizontal="left"/>
    </xf>
    <xf numFmtId="0" fontId="39" fillId="73" borderId="0" applyNumberFormat="0" applyBorder="0" applyProtection="0">
      <alignment horizontal="left"/>
    </xf>
    <xf numFmtId="0" fontId="39" fillId="73" borderId="0" applyNumberFormat="0" applyBorder="0" applyProtection="0">
      <alignment horizontal="left"/>
    </xf>
    <xf numFmtId="0" fontId="39" fillId="73" borderId="0" applyNumberFormat="0" applyBorder="0" applyProtection="0">
      <alignment horizontal="left"/>
    </xf>
    <xf numFmtId="0" fontId="39" fillId="56" borderId="0" applyNumberFormat="0" applyBorder="0" applyProtection="0">
      <alignment horizontal="left"/>
    </xf>
    <xf numFmtId="0" fontId="39" fillId="15" borderId="0" applyNumberFormat="0" applyBorder="0" applyAlignment="0" applyProtection="0"/>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69" borderId="0" applyNumberFormat="0" applyBorder="0" applyProtection="0">
      <alignment horizontal="left"/>
    </xf>
    <xf numFmtId="0" fontId="39" fillId="10" borderId="0" applyNumberFormat="0" applyBorder="0" applyAlignment="0" applyProtection="0"/>
    <xf numFmtId="0" fontId="39" fillId="74" borderId="0" applyNumberFormat="0" applyBorder="0" applyProtection="0">
      <alignment horizontal="left"/>
    </xf>
    <xf numFmtId="0" fontId="39" fillId="74" borderId="0" applyNumberFormat="0" applyBorder="0" applyProtection="0">
      <alignment horizontal="left"/>
    </xf>
    <xf numFmtId="0" fontId="39" fillId="74" borderId="0" applyNumberFormat="0" applyBorder="0" applyProtection="0">
      <alignment horizontal="left"/>
    </xf>
    <xf numFmtId="0" fontId="39" fillId="74" borderId="0" applyNumberFormat="0" applyBorder="0" applyProtection="0">
      <alignment horizontal="left"/>
    </xf>
    <xf numFmtId="0" fontId="39" fillId="60" borderId="0" applyNumberFormat="0" applyBorder="0" applyProtection="0">
      <alignment horizontal="left"/>
    </xf>
    <xf numFmtId="0" fontId="39" fillId="14"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72" borderId="0" applyNumberFormat="0" applyBorder="0" applyProtection="0">
      <alignment horizontal="left"/>
    </xf>
    <xf numFmtId="0" fontId="39" fillId="16" borderId="0" applyNumberFormat="0" applyBorder="0" applyAlignment="0" applyProtection="0"/>
    <xf numFmtId="0" fontId="39" fillId="75" borderId="0" applyNumberFormat="0" applyBorder="0" applyProtection="0">
      <alignment horizontal="left"/>
    </xf>
    <xf numFmtId="0" fontId="39" fillId="75" borderId="0" applyNumberFormat="0" applyBorder="0" applyProtection="0">
      <alignment horizontal="left"/>
    </xf>
    <xf numFmtId="0" fontId="39" fillId="75" borderId="0" applyNumberFormat="0" applyBorder="0" applyProtection="0">
      <alignment horizontal="left"/>
    </xf>
    <xf numFmtId="0" fontId="39" fillId="75" borderId="0" applyNumberFormat="0" applyBorder="0" applyProtection="0">
      <alignment horizontal="left"/>
    </xf>
    <xf numFmtId="0" fontId="39" fillId="71" borderId="0" applyNumberFormat="0" applyBorder="0" applyProtection="0">
      <alignment horizontal="left"/>
    </xf>
    <xf numFmtId="0" fontId="42" fillId="76" borderId="0" applyNumberFormat="0" applyBorder="0" applyAlignment="0" applyProtection="0"/>
    <xf numFmtId="0" fontId="42" fillId="76" borderId="0" applyNumberFormat="0" applyBorder="0" applyAlignment="0" applyProtection="0"/>
    <xf numFmtId="0" fontId="41" fillId="18" borderId="0" applyNumberFormat="0" applyBorder="0" applyAlignment="0" applyProtection="0"/>
    <xf numFmtId="0" fontId="42" fillId="77" borderId="0" applyNumberFormat="0" applyBorder="0" applyAlignment="0" applyProtection="0"/>
    <xf numFmtId="0" fontId="42" fillId="76" borderId="0" applyNumberFormat="0" applyBorder="0" applyAlignment="0" applyProtection="0"/>
    <xf numFmtId="0" fontId="42" fillId="1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1" fillId="12"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1" fillId="15" borderId="0" applyNumberFormat="0" applyBorder="0" applyAlignment="0" applyProtection="0"/>
    <xf numFmtId="0" fontId="42" fillId="69" borderId="0" applyNumberFormat="0" applyBorder="0" applyAlignment="0" applyProtection="0"/>
    <xf numFmtId="0" fontId="42" fillId="68" borderId="0" applyNumberFormat="0" applyBorder="0" applyAlignment="0" applyProtection="0"/>
    <xf numFmtId="0" fontId="42" fillId="13" borderId="0" applyNumberFormat="0" applyBorder="0" applyAlignment="0" applyProtection="0"/>
    <xf numFmtId="0" fontId="42" fillId="68" borderId="0" applyNumberFormat="0" applyBorder="0" applyAlignment="0" applyProtection="0"/>
    <xf numFmtId="0" fontId="42" fillId="68" borderId="0" applyNumberFormat="0" applyBorder="0" applyAlignment="0" applyProtection="0"/>
    <xf numFmtId="0" fontId="42" fillId="64" borderId="0" applyNumberFormat="0" applyBorder="0" applyAlignment="0" applyProtection="0"/>
    <xf numFmtId="0" fontId="42" fillId="64" borderId="0" applyNumberFormat="0" applyBorder="0" applyAlignment="0" applyProtection="0"/>
    <xf numFmtId="0" fontId="41" fillId="19" borderId="0" applyNumberFormat="0" applyBorder="0" applyAlignment="0" applyProtection="0"/>
    <xf numFmtId="0" fontId="42" fillId="78" borderId="0" applyNumberFormat="0" applyBorder="0" applyAlignment="0" applyProtection="0"/>
    <xf numFmtId="0" fontId="42" fillId="64" borderId="0" applyNumberFormat="0" applyBorder="0" applyAlignment="0" applyProtection="0"/>
    <xf numFmtId="0" fontId="42" fillId="11" borderId="0" applyNumberFormat="0" applyBorder="0" applyAlignment="0" applyProtection="0"/>
    <xf numFmtId="0" fontId="42" fillId="64" borderId="0" applyNumberFormat="0" applyBorder="0" applyAlignment="0" applyProtection="0"/>
    <xf numFmtId="0" fontId="42" fillId="66" borderId="0" applyNumberFormat="0" applyBorder="0" applyAlignment="0" applyProtection="0"/>
    <xf numFmtId="0" fontId="42" fillId="66"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1" fillId="1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41" fillId="20" borderId="0" applyNumberFormat="0" applyBorder="0" applyAlignment="0" applyProtection="0"/>
    <xf numFmtId="0" fontId="42" fillId="79" borderId="0" applyNumberFormat="0" applyBorder="0" applyAlignment="0" applyProtection="0"/>
    <xf numFmtId="0" fontId="42" fillId="49" borderId="0" applyNumberFormat="0" applyBorder="0" applyAlignment="0" applyProtection="0"/>
    <xf numFmtId="0" fontId="42" fillId="4" borderId="0" applyNumberFormat="0" applyBorder="0" applyAlignment="0" applyProtection="0"/>
    <xf numFmtId="0" fontId="42" fillId="49" borderId="0" applyNumberFormat="0" applyBorder="0" applyAlignment="0" applyProtection="0"/>
    <xf numFmtId="0" fontId="42" fillId="67" borderId="0" applyNumberFormat="0" applyBorder="0" applyAlignment="0" applyProtection="0"/>
    <xf numFmtId="0" fontId="42" fillId="67" borderId="0" applyNumberFormat="0" applyBorder="0" applyAlignment="0" applyProtection="0"/>
    <xf numFmtId="0" fontId="42" fillId="18" borderId="0" applyNumberFormat="0" applyBorder="0" applyAlignment="0" applyProtection="0"/>
    <xf numFmtId="0" fontId="42" fillId="61" borderId="0" applyNumberFormat="0" applyBorder="0" applyProtection="0">
      <alignment horizontal="left"/>
    </xf>
    <xf numFmtId="0" fontId="42" fillId="61" borderId="0" applyNumberFormat="0" applyBorder="0" applyProtection="0">
      <alignment horizontal="left"/>
    </xf>
    <xf numFmtId="0" fontId="42" fillId="61" borderId="0" applyNumberFormat="0" applyBorder="0" applyProtection="0">
      <alignment horizontal="left"/>
    </xf>
    <xf numFmtId="0" fontId="42" fillId="61" borderId="0" applyNumberFormat="0" applyBorder="0" applyProtection="0">
      <alignment horizontal="left"/>
    </xf>
    <xf numFmtId="0" fontId="42" fillId="80" borderId="0" applyNumberFormat="0" applyBorder="0" applyProtection="0">
      <alignment horizontal="left"/>
    </xf>
    <xf numFmtId="0" fontId="42" fillId="12" borderId="0" applyNumberFormat="0" applyBorder="0" applyAlignment="0" applyProtection="0"/>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56" borderId="0" applyNumberFormat="0" applyBorder="0" applyProtection="0">
      <alignment horizontal="left"/>
    </xf>
    <xf numFmtId="0" fontId="42" fillId="15" borderId="0" applyNumberFormat="0" applyBorder="0" applyAlignment="0" applyProtection="0"/>
    <xf numFmtId="0" fontId="42" fillId="58" borderId="0" applyNumberFormat="0" applyBorder="0" applyProtection="0">
      <alignment horizontal="left"/>
    </xf>
    <xf numFmtId="0" fontId="42" fillId="58" borderId="0" applyNumberFormat="0" applyBorder="0" applyProtection="0">
      <alignment horizontal="left"/>
    </xf>
    <xf numFmtId="0" fontId="42" fillId="58" borderId="0" applyNumberFormat="0" applyBorder="0" applyProtection="0">
      <alignment horizontal="left"/>
    </xf>
    <xf numFmtId="0" fontId="42" fillId="58" borderId="0" applyNumberFormat="0" applyBorder="0" applyProtection="0">
      <alignment horizontal="left"/>
    </xf>
    <xf numFmtId="0" fontId="42" fillId="69" borderId="0" applyNumberFormat="0" applyBorder="0" applyProtection="0">
      <alignment horizontal="left"/>
    </xf>
    <xf numFmtId="0" fontId="42" fillId="19" borderId="0" applyNumberFormat="0" applyBorder="0" applyAlignment="0" applyProtection="0"/>
    <xf numFmtId="0" fontId="42" fillId="81" borderId="0" applyNumberFormat="0" applyBorder="0" applyProtection="0">
      <alignment horizontal="left"/>
    </xf>
    <xf numFmtId="0" fontId="42" fillId="81" borderId="0" applyNumberFormat="0" applyBorder="0" applyProtection="0">
      <alignment horizontal="left"/>
    </xf>
    <xf numFmtId="0" fontId="42" fillId="81" borderId="0" applyNumberFormat="0" applyBorder="0" applyProtection="0">
      <alignment horizontal="left"/>
    </xf>
    <xf numFmtId="0" fontId="42" fillId="81" borderId="0" applyNumberFormat="0" applyBorder="0" applyProtection="0">
      <alignment horizontal="left"/>
    </xf>
    <xf numFmtId="0" fontId="42" fillId="78" borderId="0" applyNumberFormat="0" applyBorder="0" applyProtection="0">
      <alignment horizontal="left"/>
    </xf>
    <xf numFmtId="0" fontId="42" fillId="17" borderId="0" applyNumberFormat="0" applyBorder="0" applyAlignment="0" applyProtection="0"/>
    <xf numFmtId="0" fontId="42" fillId="61" borderId="0" applyNumberFormat="0" applyBorder="0" applyProtection="0">
      <alignment horizontal="left"/>
    </xf>
    <xf numFmtId="0" fontId="42" fillId="61" borderId="0" applyNumberFormat="0" applyBorder="0" applyProtection="0">
      <alignment horizontal="left"/>
    </xf>
    <xf numFmtId="0" fontId="42" fillId="61" borderId="0" applyNumberFormat="0" applyBorder="0" applyProtection="0">
      <alignment horizontal="left"/>
    </xf>
    <xf numFmtId="0" fontId="42" fillId="61" borderId="0" applyNumberFormat="0" applyBorder="0" applyProtection="0">
      <alignment horizontal="left"/>
    </xf>
    <xf numFmtId="0" fontId="42" fillId="76" borderId="0" applyNumberFormat="0" applyBorder="0" applyProtection="0">
      <alignment horizontal="left"/>
    </xf>
    <xf numFmtId="0" fontId="42" fillId="20" borderId="0" applyNumberFormat="0" applyBorder="0" applyAlignment="0" applyProtection="0"/>
    <xf numFmtId="0" fontId="42" fillId="56" borderId="0" applyNumberFormat="0" applyBorder="0" applyProtection="0">
      <alignment horizontal="left"/>
    </xf>
    <xf numFmtId="0" fontId="42" fillId="56" borderId="0" applyNumberFormat="0" applyBorder="0" applyProtection="0">
      <alignment horizontal="left"/>
    </xf>
    <xf numFmtId="0" fontId="42" fillId="56" borderId="0" applyNumberFormat="0" applyBorder="0" applyProtection="0">
      <alignment horizontal="left"/>
    </xf>
    <xf numFmtId="0" fontId="42" fillId="56" borderId="0" applyNumberFormat="0" applyBorder="0" applyProtection="0">
      <alignment horizontal="left"/>
    </xf>
    <xf numFmtId="0" fontId="42" fillId="82" borderId="0" applyNumberFormat="0" applyBorder="0" applyProtection="0">
      <alignment horizontal="left"/>
    </xf>
    <xf numFmtId="0" fontId="102" fillId="35" borderId="0" applyNumberFormat="0" applyBorder="0" applyAlignment="0" applyProtection="0"/>
    <xf numFmtId="0" fontId="102" fillId="36" borderId="0" applyNumberFormat="0" applyBorder="0" applyAlignment="0" applyProtection="0"/>
    <xf numFmtId="0" fontId="101" fillId="37" borderId="0" applyNumberFormat="0" applyBorder="0" applyAlignment="0" applyProtection="0"/>
    <xf numFmtId="0" fontId="101" fillId="0" borderId="0" applyNumberFormat="0" applyFill="0" applyBorder="0" applyAlignment="0" applyProtection="0"/>
    <xf numFmtId="0" fontId="99" fillId="38" borderId="0" applyNumberFormat="0" applyBorder="0" applyAlignment="0" applyProtection="0"/>
    <xf numFmtId="0" fontId="43" fillId="8" borderId="0" applyNumberFormat="0" applyBorder="0" applyAlignment="0" applyProtection="0"/>
    <xf numFmtId="187" fontId="143" fillId="0" borderId="14" applyAlignment="0" applyProtection="0"/>
    <xf numFmtId="188" fontId="144" fillId="0" borderId="0" applyFill="0" applyBorder="0" applyAlignment="0"/>
    <xf numFmtId="189" fontId="144" fillId="0" borderId="0" applyFill="0" applyBorder="0" applyAlignment="0"/>
    <xf numFmtId="190" fontId="144" fillId="0" borderId="0" applyFill="0" applyBorder="0" applyAlignment="0"/>
    <xf numFmtId="191" fontId="144" fillId="0" borderId="0" applyFill="0" applyBorder="0" applyAlignment="0"/>
    <xf numFmtId="192" fontId="144" fillId="0" borderId="0" applyFill="0" applyBorder="0" applyAlignment="0"/>
    <xf numFmtId="188" fontId="144" fillId="0" borderId="0" applyFill="0" applyBorder="0" applyAlignment="0"/>
    <xf numFmtId="193" fontId="144" fillId="0" borderId="0" applyFill="0" applyBorder="0" applyAlignment="0"/>
    <xf numFmtId="189" fontId="144" fillId="0" borderId="0" applyFill="0" applyBorder="0" applyAlignment="0"/>
    <xf numFmtId="49" fontId="132" fillId="0" borderId="1">
      <alignment horizontal="center" vertical="center"/>
      <protection locked="0"/>
    </xf>
    <xf numFmtId="185" fontId="36" fillId="0" borderId="31" applyBorder="0" applyAlignment="0">
      <alignment horizontal="right" wrapText="1"/>
    </xf>
    <xf numFmtId="0" fontId="130" fillId="0" borderId="0" applyFont="0" applyFill="0" applyBorder="0" applyAlignment="0" applyProtection="0"/>
    <xf numFmtId="188" fontId="130" fillId="0" borderId="0" applyFont="0" applyFill="0" applyBorder="0" applyAlignment="0" applyProtection="0"/>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71" fontId="27" fillId="0" borderId="0" applyFont="0" applyFill="0" applyBorder="0" applyAlignment="0" applyProtection="0"/>
    <xf numFmtId="186" fontId="59" fillId="0" borderId="0" applyFill="0" applyBorder="0" applyAlignment="0" applyProtection="0"/>
    <xf numFmtId="210" fontId="59" fillId="0" borderId="0" applyFill="0" applyBorder="0" applyAlignment="0" applyProtection="0"/>
    <xf numFmtId="186" fontId="59" fillId="0" borderId="0" applyFill="0" applyBorder="0" applyAlignment="0" applyProtection="0"/>
    <xf numFmtId="186" fontId="26" fillId="0" borderId="0" applyFill="0" applyBorder="0" applyAlignment="0" applyProtection="0"/>
    <xf numFmtId="171" fontId="27" fillId="0" borderId="0" applyFont="0" applyFill="0" applyBorder="0" applyAlignment="0" applyProtection="0"/>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85" fontId="36" fillId="0" borderId="31" applyBorder="0" applyAlignment="0">
      <alignment horizontal="right" wrapText="1"/>
    </xf>
    <xf numFmtId="194" fontId="130" fillId="0" borderId="0" applyFont="0" applyFill="0" applyBorder="0" applyAlignment="0" applyProtection="0"/>
    <xf numFmtId="0" fontId="145" fillId="0" borderId="0" applyNumberFormat="0" applyFill="0" applyBorder="0" applyAlignment="0" applyProtection="0"/>
    <xf numFmtId="0" fontId="130" fillId="0" borderId="0" applyFont="0" applyFill="0" applyBorder="0" applyAlignment="0" applyProtection="0"/>
    <xf numFmtId="189" fontId="130" fillId="0" borderId="0" applyFont="0" applyFill="0" applyBorder="0" applyAlignment="0" applyProtection="0"/>
    <xf numFmtId="193" fontId="130" fillId="0" borderId="0" applyFont="0" applyFill="0" applyBorder="0" applyAlignment="0" applyProtection="0"/>
    <xf numFmtId="0" fontId="145" fillId="0" borderId="0" applyNumberFormat="0" applyFill="0" applyBorder="0" applyAlignment="0" applyProtection="0"/>
    <xf numFmtId="195" fontId="130" fillId="0" borderId="0" applyFont="0" applyFill="0" applyBorder="0" applyAlignment="0" applyProtection="0"/>
    <xf numFmtId="14" fontId="144" fillId="0" borderId="0" applyFill="0" applyBorder="0" applyAlignment="0"/>
    <xf numFmtId="49" fontId="26" fillId="0" borderId="1">
      <alignment horizontal="left" vertical="center"/>
      <protection locked="0"/>
    </xf>
    <xf numFmtId="196" fontId="85" fillId="0" borderId="0" applyFont="0" applyFill="0" applyBorder="0" applyAlignment="0" applyProtection="0"/>
    <xf numFmtId="197" fontId="85" fillId="0" borderId="0" applyFont="0" applyFill="0" applyBorder="0" applyAlignment="0" applyProtection="0"/>
    <xf numFmtId="188" fontId="146" fillId="0" borderId="0" applyFill="0" applyBorder="0" applyAlignment="0"/>
    <xf numFmtId="189" fontId="146" fillId="0" borderId="0" applyFill="0" applyBorder="0" applyAlignment="0"/>
    <xf numFmtId="188" fontId="146" fillId="0" borderId="0" applyFill="0" applyBorder="0" applyAlignment="0"/>
    <xf numFmtId="193" fontId="146" fillId="0" borderId="0" applyFill="0" applyBorder="0" applyAlignment="0"/>
    <xf numFmtId="189" fontId="146" fillId="0" borderId="0" applyFill="0" applyBorder="0" applyAlignment="0"/>
    <xf numFmtId="0" fontId="100" fillId="39" borderId="0" applyNumberFormat="0" applyBorder="0" applyAlignment="0" applyProtection="0"/>
    <xf numFmtId="198" fontId="26" fillId="0" borderId="0" applyFont="0" applyFill="0" applyBorder="0" applyAlignment="0" applyProtection="0"/>
    <xf numFmtId="0" fontId="39" fillId="0" borderId="0"/>
    <xf numFmtId="0" fontId="96" fillId="0" borderId="0" applyNumberFormat="0" applyFill="0" applyBorder="0" applyAlignment="0" applyProtection="0"/>
    <xf numFmtId="199" fontId="146" fillId="0" borderId="0" applyNumberFormat="0" applyFill="0" applyBorder="0" applyAlignment="0" applyProtection="0"/>
    <xf numFmtId="200" fontId="147" fillId="0" borderId="0" applyAlignment="0">
      <alignment wrapText="1"/>
    </xf>
    <xf numFmtId="0" fontId="97" fillId="40" borderId="0" applyNumberFormat="0" applyBorder="0" applyAlignment="0" applyProtection="0"/>
    <xf numFmtId="0" fontId="47" fillId="9" borderId="0" applyNumberFormat="0" applyBorder="0" applyAlignment="0" applyProtection="0"/>
    <xf numFmtId="38" fontId="148" fillId="83" borderId="0" applyNumberFormat="0" applyBorder="0" applyAlignment="0" applyProtection="0"/>
    <xf numFmtId="0" fontId="149" fillId="0" borderId="45" applyNumberFormat="0" applyAlignment="0" applyProtection="0">
      <alignment horizontal="left" vertical="center"/>
    </xf>
    <xf numFmtId="0" fontId="149" fillId="0" borderId="45" applyNumberFormat="0" applyAlignment="0" applyProtection="0">
      <alignment horizontal="left" vertical="center"/>
    </xf>
    <xf numFmtId="0" fontId="149" fillId="0" borderId="45" applyNumberFormat="0" applyAlignment="0" applyProtection="0">
      <alignment horizontal="left" vertical="center"/>
    </xf>
    <xf numFmtId="0" fontId="149" fillId="0" borderId="45" applyNumberFormat="0" applyAlignment="0" applyProtection="0">
      <alignment horizontal="left" vertical="center"/>
    </xf>
    <xf numFmtId="0" fontId="149" fillId="0" borderId="45" applyNumberFormat="0" applyAlignment="0" applyProtection="0">
      <alignment horizontal="left" vertical="center"/>
    </xf>
    <xf numFmtId="0" fontId="149" fillId="0" borderId="45" applyNumberFormat="0" applyAlignment="0" applyProtection="0">
      <alignment horizontal="left" vertical="center"/>
    </xf>
    <xf numFmtId="0" fontId="149" fillId="0" borderId="9">
      <alignment horizontal="left" vertical="center"/>
    </xf>
    <xf numFmtId="0" fontId="93" fillId="0" borderId="0" applyNumberFormat="0" applyFill="0" applyBorder="0" applyAlignment="0" applyProtection="0"/>
    <xf numFmtId="0" fontId="48" fillId="0" borderId="17" applyNumberFormat="0" applyFill="0" applyAlignment="0" applyProtection="0"/>
    <xf numFmtId="0" fontId="94" fillId="0" borderId="0" applyNumberFormat="0" applyFill="0" applyBorder="0" applyAlignment="0" applyProtection="0"/>
    <xf numFmtId="0" fontId="49" fillId="0" borderId="18" applyNumberFormat="0" applyFill="0" applyAlignment="0" applyProtection="0"/>
    <xf numFmtId="0" fontId="50" fillId="0" borderId="19" applyNumberFormat="0" applyFill="0" applyAlignment="0" applyProtection="0"/>
    <xf numFmtId="201" fontId="150" fillId="0" borderId="0" applyNumberFormat="0"/>
    <xf numFmtId="0" fontId="133" fillId="0" borderId="0" applyNumberFormat="0" applyFill="0" applyBorder="0" applyAlignment="0" applyProtection="0">
      <alignment vertical="top"/>
      <protection locked="0"/>
    </xf>
    <xf numFmtId="0" fontId="151" fillId="0" borderId="0"/>
    <xf numFmtId="10" fontId="148" fillId="84" borderId="1" applyNumberFormat="0" applyBorder="0" applyAlignment="0" applyProtection="0"/>
    <xf numFmtId="49" fontId="26" fillId="0" borderId="0" applyNumberFormat="0" applyFont="0" applyAlignment="0">
      <alignment vertical="top" wrapText="1"/>
      <protection locked="0"/>
    </xf>
    <xf numFmtId="49" fontId="26" fillId="0" borderId="0" applyNumberFormat="0" applyFont="0" applyAlignment="0">
      <alignment vertical="top" wrapText="1"/>
    </xf>
    <xf numFmtId="49" fontId="26" fillId="0" borderId="0" applyNumberFormat="0" applyFont="0" applyAlignment="0">
      <alignment vertical="top" wrapText="1"/>
    </xf>
    <xf numFmtId="49" fontId="26" fillId="0" borderId="0" applyNumberFormat="0" applyFont="0" applyAlignment="0">
      <alignment vertical="top" wrapText="1"/>
    </xf>
    <xf numFmtId="0" fontId="26" fillId="0" borderId="0" applyNumberFormat="0" applyAlignment="0">
      <protection locked="0"/>
    </xf>
    <xf numFmtId="49" fontId="137" fillId="46" borderId="55">
      <alignment horizontal="left" vertical="center"/>
      <protection locked="0"/>
    </xf>
    <xf numFmtId="4" fontId="137" fillId="46" borderId="55">
      <alignment horizontal="right" vertical="center"/>
      <protection locked="0"/>
    </xf>
    <xf numFmtId="4" fontId="152" fillId="46" borderId="55">
      <alignment horizontal="right" vertical="center"/>
      <protection locked="0"/>
    </xf>
    <xf numFmtId="49" fontId="153" fillId="46" borderId="1">
      <alignment horizontal="left" vertical="center"/>
      <protection locked="0"/>
    </xf>
    <xf numFmtId="49" fontId="154" fillId="46" borderId="1">
      <alignment horizontal="left" vertical="center"/>
      <protection locked="0"/>
    </xf>
    <xf numFmtId="4" fontId="153" fillId="46" borderId="1">
      <alignment horizontal="right" vertical="center"/>
      <protection locked="0"/>
    </xf>
    <xf numFmtId="4" fontId="155" fillId="46" borderId="1">
      <alignment horizontal="right" vertical="center"/>
      <protection locked="0"/>
    </xf>
    <xf numFmtId="49" fontId="132" fillId="46" borderId="1">
      <alignment horizontal="left" vertical="center"/>
      <protection locked="0"/>
    </xf>
    <xf numFmtId="49" fontId="152" fillId="46" borderId="1">
      <alignment horizontal="left" vertical="center"/>
      <protection locked="0"/>
    </xf>
    <xf numFmtId="4" fontId="132" fillId="46" borderId="1">
      <alignment horizontal="right" vertical="center"/>
      <protection locked="0"/>
    </xf>
    <xf numFmtId="4" fontId="152" fillId="46" borderId="1">
      <alignment horizontal="right" vertical="center"/>
      <protection locked="0"/>
    </xf>
    <xf numFmtId="49" fontId="138" fillId="46" borderId="1">
      <alignment horizontal="left" vertical="center"/>
      <protection locked="0"/>
    </xf>
    <xf numFmtId="49" fontId="156" fillId="46" borderId="1">
      <alignment horizontal="left" vertical="center"/>
      <protection locked="0"/>
    </xf>
    <xf numFmtId="4" fontId="138" fillId="46" borderId="1">
      <alignment horizontal="right" vertical="center"/>
      <protection locked="0"/>
    </xf>
    <xf numFmtId="4" fontId="157" fillId="46" borderId="1">
      <alignment horizontal="right" vertical="center"/>
      <protection locked="0"/>
    </xf>
    <xf numFmtId="49" fontId="136" fillId="0" borderId="1">
      <alignment horizontal="left" vertical="center"/>
      <protection locked="0"/>
    </xf>
    <xf numFmtId="49" fontId="158" fillId="0" borderId="1">
      <alignment horizontal="left" vertical="center"/>
      <protection locked="0"/>
    </xf>
    <xf numFmtId="4" fontId="136" fillId="0" borderId="1">
      <alignment horizontal="right" vertical="center"/>
      <protection locked="0"/>
    </xf>
    <xf numFmtId="4" fontId="158" fillId="0" borderId="1">
      <alignment horizontal="right" vertical="center"/>
      <protection locked="0"/>
    </xf>
    <xf numFmtId="49" fontId="139" fillId="0" borderId="1">
      <alignment horizontal="left" vertical="center"/>
      <protection locked="0"/>
    </xf>
    <xf numFmtId="49" fontId="159" fillId="0" borderId="1">
      <alignment horizontal="left" vertical="center"/>
      <protection locked="0"/>
    </xf>
    <xf numFmtId="4" fontId="139" fillId="0" borderId="1">
      <alignment horizontal="right" vertical="center"/>
      <protection locked="0"/>
    </xf>
    <xf numFmtId="49" fontId="136" fillId="0" borderId="1">
      <alignment horizontal="left" vertical="center"/>
      <protection locked="0"/>
    </xf>
    <xf numFmtId="49" fontId="158" fillId="0" borderId="1">
      <alignment horizontal="left" vertical="center"/>
      <protection locked="0"/>
    </xf>
    <xf numFmtId="4" fontId="136" fillId="0" borderId="1">
      <alignment horizontal="right" vertical="center"/>
      <protection locked="0"/>
    </xf>
    <xf numFmtId="188" fontId="160" fillId="0" borderId="0" applyFill="0" applyBorder="0" applyAlignment="0"/>
    <xf numFmtId="189" fontId="160" fillId="0" borderId="0" applyFill="0" applyBorder="0" applyAlignment="0"/>
    <xf numFmtId="188" fontId="160" fillId="0" borderId="0" applyFill="0" applyBorder="0" applyAlignment="0"/>
    <xf numFmtId="193" fontId="160" fillId="0" borderId="0" applyFill="0" applyBorder="0" applyAlignment="0"/>
    <xf numFmtId="189" fontId="160" fillId="0" borderId="0" applyFill="0" applyBorder="0" applyAlignment="0"/>
    <xf numFmtId="202" fontId="85" fillId="0" borderId="0" applyFont="0" applyFill="0" applyBorder="0" applyAlignment="0" applyProtection="0"/>
    <xf numFmtId="203" fontId="85" fillId="0" borderId="0" applyFont="0" applyFill="0" applyBorder="0" applyAlignment="0" applyProtection="0"/>
    <xf numFmtId="0" fontId="98" fillId="41" borderId="0" applyNumberFormat="0" applyBorder="0" applyAlignment="0" applyProtection="0"/>
    <xf numFmtId="0" fontId="53" fillId="13" borderId="0" applyNumberFormat="0" applyBorder="0" applyAlignment="0" applyProtection="0"/>
    <xf numFmtId="0" fontId="134" fillId="0" borderId="0" applyNumberFormat="0" applyFill="0" applyBorder="0" applyAlignment="0" applyProtection="0"/>
    <xf numFmtId="0" fontId="85" fillId="0" borderId="0"/>
    <xf numFmtId="0" fontId="26" fillId="0" borderId="0"/>
    <xf numFmtId="0" fontId="26" fillId="0" borderId="0"/>
    <xf numFmtId="9" fontId="161" fillId="0" borderId="0"/>
    <xf numFmtId="9" fontId="161" fillId="0" borderId="0"/>
    <xf numFmtId="0" fontId="27" fillId="5" borderId="21" applyNumberFormat="0" applyFont="0" applyAlignment="0" applyProtection="0"/>
    <xf numFmtId="0" fontId="27" fillId="5" borderId="21" applyNumberFormat="0" applyFont="0" applyAlignment="0" applyProtection="0"/>
    <xf numFmtId="4" fontId="121" fillId="85" borderId="1">
      <alignment horizontal="right" vertical="center"/>
      <protection locked="0"/>
    </xf>
    <xf numFmtId="4" fontId="121" fillId="86" borderId="1">
      <alignment horizontal="right" vertical="center"/>
      <protection locked="0"/>
    </xf>
    <xf numFmtId="4" fontId="121" fillId="83" borderId="1">
      <alignment horizontal="right" vertical="center"/>
      <protection locked="0"/>
    </xf>
    <xf numFmtId="192" fontId="130" fillId="0" borderId="0" applyFont="0" applyFill="0" applyBorder="0" applyAlignment="0" applyProtection="0"/>
    <xf numFmtId="194" fontId="130" fillId="0" borderId="0" applyFont="0" applyFill="0" applyBorder="0" applyAlignment="0" applyProtection="0"/>
    <xf numFmtId="10" fontId="26" fillId="0" borderId="0" applyFont="0" applyFill="0" applyBorder="0" applyAlignment="0" applyProtection="0"/>
    <xf numFmtId="204" fontId="130" fillId="0" borderId="0" applyFont="0" applyFill="0" applyBorder="0" applyAlignment="0" applyProtection="0"/>
    <xf numFmtId="188" fontId="162" fillId="0" borderId="0" applyFill="0" applyBorder="0" applyAlignment="0"/>
    <xf numFmtId="189" fontId="162" fillId="0" borderId="0" applyFill="0" applyBorder="0" applyAlignment="0"/>
    <xf numFmtId="188" fontId="162" fillId="0" borderId="0" applyFill="0" applyBorder="0" applyAlignment="0"/>
    <xf numFmtId="193" fontId="162" fillId="0" borderId="0" applyFill="0" applyBorder="0" applyAlignment="0"/>
    <xf numFmtId="189" fontId="162" fillId="0" borderId="0" applyFill="0" applyBorder="0" applyAlignment="0"/>
    <xf numFmtId="49" fontId="132" fillId="0" borderId="1">
      <alignment horizontal="left" vertical="center" wrapText="1"/>
      <protection locked="0"/>
    </xf>
    <xf numFmtId="0" fontId="163" fillId="3" borderId="0">
      <alignment horizontal="center" vertical="center"/>
    </xf>
    <xf numFmtId="0" fontId="163" fillId="48" borderId="0">
      <alignment horizontal="center" vertical="center"/>
    </xf>
    <xf numFmtId="0" fontId="163" fillId="3" borderId="0">
      <alignment horizontal="center" vertical="center"/>
    </xf>
    <xf numFmtId="0" fontId="164" fillId="3" borderId="0">
      <alignment horizontal="left" vertical="center"/>
    </xf>
    <xf numFmtId="0" fontId="164" fillId="48" borderId="0">
      <alignment horizontal="left" vertical="center"/>
    </xf>
    <xf numFmtId="0" fontId="164" fillId="3" borderId="0">
      <alignment horizontal="left" vertical="center"/>
    </xf>
    <xf numFmtId="0" fontId="26" fillId="0" borderId="0" applyNumberFormat="0" applyFill="0" applyBorder="0" applyAlignment="0" applyProtection="0"/>
    <xf numFmtId="0" fontId="59" fillId="0" borderId="0"/>
    <xf numFmtId="0" fontId="114" fillId="0" borderId="0"/>
    <xf numFmtId="1" fontId="165" fillId="0" borderId="0"/>
    <xf numFmtId="0" fontId="26" fillId="0" borderId="0" applyNumberFormat="0" applyFill="0" applyBorder="0" applyAlignment="0" applyProtection="0"/>
    <xf numFmtId="1" fontId="165" fillId="0" borderId="0"/>
    <xf numFmtId="49" fontId="144" fillId="0" borderId="0" applyFill="0" applyBorder="0" applyAlignment="0"/>
    <xf numFmtId="204" fontId="144" fillId="0" borderId="0" applyFill="0" applyBorder="0" applyAlignment="0"/>
    <xf numFmtId="205" fontId="144" fillId="0" borderId="0" applyFill="0" applyBorder="0" applyAlignment="0"/>
    <xf numFmtId="0" fontId="26" fillId="0" borderId="0" applyNumberFormat="0" applyFill="0" applyBorder="0" applyAlignment="0" applyProtection="0"/>
    <xf numFmtId="0" fontId="129" fillId="0" borderId="0">
      <alignment horizontal="centerContinuous"/>
    </xf>
    <xf numFmtId="0" fontId="129" fillId="0" borderId="0">
      <alignment horizontal="centerContinuous"/>
    </xf>
    <xf numFmtId="0" fontId="181" fillId="0" borderId="0">
      <alignment horizontal="center"/>
    </xf>
    <xf numFmtId="0" fontId="165" fillId="0" borderId="0"/>
    <xf numFmtId="206" fontId="26" fillId="0" borderId="0" applyFont="0" applyFill="0" applyBorder="0" applyAlignment="0" applyProtection="0"/>
    <xf numFmtId="207" fontId="26" fillId="0" borderId="0" applyFont="0" applyFill="0" applyBorder="0" applyAlignment="0" applyProtection="0"/>
    <xf numFmtId="0" fontId="99" fillId="0" borderId="0" applyNumberFormat="0" applyFill="0" applyBorder="0" applyAlignment="0" applyProtection="0"/>
    <xf numFmtId="0" fontId="42" fillId="76" borderId="0" applyNumberFormat="0" applyBorder="0" applyAlignment="0" applyProtection="0"/>
    <xf numFmtId="0" fontId="41" fillId="25" borderId="0" applyNumberFormat="0" applyBorder="0" applyAlignment="0" applyProtection="0"/>
    <xf numFmtId="0" fontId="42" fillId="87" borderId="0" applyNumberFormat="0" applyBorder="0" applyAlignment="0" applyProtection="0"/>
    <xf numFmtId="0" fontId="42" fillId="25" borderId="0" applyNumberFormat="0" applyBorder="0" applyAlignment="0" applyProtection="0"/>
    <xf numFmtId="0" fontId="42" fillId="1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88" borderId="0" applyNumberFormat="0" applyBorder="0" applyAlignment="0" applyProtection="0"/>
    <xf numFmtId="0" fontId="41" fillId="26" borderId="0" applyNumberFormat="0" applyBorder="0" applyAlignment="0" applyProtection="0"/>
    <xf numFmtId="0" fontId="42" fillId="89" borderId="0" applyNumberFormat="0" applyBorder="0" applyAlignment="0" applyProtection="0"/>
    <xf numFmtId="0" fontId="42" fillId="26" borderId="0" applyNumberFormat="0" applyBorder="0" applyAlignment="0" applyProtection="0"/>
    <xf numFmtId="0" fontId="42" fillId="88" borderId="0" applyNumberFormat="0" applyBorder="0" applyAlignment="0" applyProtection="0"/>
    <xf numFmtId="0" fontId="42" fillId="88" borderId="0" applyNumberFormat="0" applyBorder="0" applyAlignment="0" applyProtection="0"/>
    <xf numFmtId="0" fontId="42" fillId="89" borderId="0" applyNumberFormat="0" applyBorder="0" applyAlignment="0" applyProtection="0"/>
    <xf numFmtId="0" fontId="42" fillId="89" borderId="0" applyNumberFormat="0" applyBorder="0" applyAlignment="0" applyProtection="0"/>
    <xf numFmtId="0" fontId="42" fillId="90" borderId="0" applyNumberFormat="0" applyBorder="0" applyAlignment="0" applyProtection="0"/>
    <xf numFmtId="0" fontId="41" fillId="27" borderId="0" applyNumberFormat="0" applyBorder="0" applyAlignment="0" applyProtection="0"/>
    <xf numFmtId="0" fontId="42" fillId="27"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0" borderId="0" applyNumberFormat="0" applyBorder="0" applyAlignment="0" applyProtection="0"/>
    <xf numFmtId="0" fontId="42" fillId="91" borderId="0" applyNumberFormat="0" applyBorder="0" applyAlignment="0" applyProtection="0"/>
    <xf numFmtId="0" fontId="41" fillId="19" borderId="0" applyNumberFormat="0" applyBorder="0" applyAlignment="0" applyProtection="0"/>
    <xf numFmtId="0" fontId="42" fillId="78"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91" borderId="0" applyNumberFormat="0" applyBorder="0" applyAlignment="0" applyProtection="0"/>
    <xf numFmtId="0" fontId="42" fillId="76" borderId="0" applyNumberFormat="0" applyBorder="0" applyAlignment="0" applyProtection="0"/>
    <xf numFmtId="0" fontId="41" fillId="17" borderId="0" applyNumberFormat="0" applyBorder="0" applyAlignment="0" applyProtection="0"/>
    <xf numFmtId="0" fontId="42" fillId="17"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76" borderId="0" applyNumberFormat="0" applyBorder="0" applyAlignment="0" applyProtection="0"/>
    <xf numFmtId="0" fontId="42" fillId="92" borderId="0" applyNumberFormat="0" applyBorder="0" applyAlignment="0" applyProtection="0"/>
    <xf numFmtId="0" fontId="41" fillId="23" borderId="0" applyNumberFormat="0" applyBorder="0" applyAlignment="0" applyProtection="0"/>
    <xf numFmtId="0" fontId="42" fillId="23"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92" borderId="0" applyNumberFormat="0" applyBorder="0" applyAlignment="0" applyProtection="0"/>
    <xf numFmtId="0" fontId="42" fillId="25" borderId="0" applyNumberFormat="0" applyBorder="0" applyAlignment="0" applyProtection="0"/>
    <xf numFmtId="0" fontId="42" fillId="93" borderId="0" applyNumberFormat="0" applyBorder="0" applyProtection="0">
      <alignment horizontal="left"/>
    </xf>
    <xf numFmtId="0" fontId="42" fillId="93" borderId="0" applyNumberFormat="0" applyBorder="0" applyProtection="0">
      <alignment horizontal="left"/>
    </xf>
    <xf numFmtId="0" fontId="42" fillId="93" borderId="0" applyNumberFormat="0" applyBorder="0" applyProtection="0">
      <alignment horizontal="left"/>
    </xf>
    <xf numFmtId="0" fontId="42" fillId="93" borderId="0" applyNumberFormat="0" applyBorder="0" applyProtection="0">
      <alignment horizontal="left"/>
    </xf>
    <xf numFmtId="0" fontId="42" fillId="94" borderId="0" applyNumberFormat="0" applyBorder="0" applyProtection="0">
      <alignment horizontal="left"/>
    </xf>
    <xf numFmtId="0" fontId="42" fillId="26" borderId="0" applyNumberFormat="0" applyBorder="0" applyAlignment="0" applyProtection="0"/>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88" borderId="0" applyNumberFormat="0" applyBorder="0" applyProtection="0">
      <alignment horizontal="left"/>
    </xf>
    <xf numFmtId="0" fontId="42" fillId="27" borderId="0" applyNumberFormat="0" applyBorder="0" applyAlignment="0" applyProtection="0"/>
    <xf numFmtId="0" fontId="42" fillId="95" borderId="0" applyNumberFormat="0" applyBorder="0" applyProtection="0">
      <alignment horizontal="left"/>
    </xf>
    <xf numFmtId="0" fontId="42" fillId="95" borderId="0" applyNumberFormat="0" applyBorder="0" applyProtection="0">
      <alignment horizontal="left"/>
    </xf>
    <xf numFmtId="0" fontId="42" fillId="95" borderId="0" applyNumberFormat="0" applyBorder="0" applyProtection="0">
      <alignment horizontal="left"/>
    </xf>
    <xf numFmtId="0" fontId="42" fillId="95" borderId="0" applyNumberFormat="0" applyBorder="0" applyProtection="0">
      <alignment horizontal="left"/>
    </xf>
    <xf numFmtId="0" fontId="42" fillId="96" borderId="0" applyNumberFormat="0" applyBorder="0" applyProtection="0">
      <alignment horizontal="left"/>
    </xf>
    <xf numFmtId="0" fontId="42" fillId="19" borderId="0" applyNumberFormat="0" applyBorder="0" applyAlignment="0" applyProtection="0"/>
    <xf numFmtId="0" fontId="42" fillId="97" borderId="0" applyNumberFormat="0" applyBorder="0" applyProtection="0">
      <alignment horizontal="left"/>
    </xf>
    <xf numFmtId="0" fontId="42" fillId="97" borderId="0" applyNumberFormat="0" applyBorder="0" applyProtection="0">
      <alignment horizontal="left"/>
    </xf>
    <xf numFmtId="0" fontId="42" fillId="97" borderId="0" applyNumberFormat="0" applyBorder="0" applyProtection="0">
      <alignment horizontal="left"/>
    </xf>
    <xf numFmtId="0" fontId="42" fillId="97" borderId="0" applyNumberFormat="0" applyBorder="0" applyProtection="0">
      <alignment horizontal="left"/>
    </xf>
    <xf numFmtId="0" fontId="42" fillId="78" borderId="0" applyNumberFormat="0" applyBorder="0" applyProtection="0">
      <alignment horizontal="left"/>
    </xf>
    <xf numFmtId="0" fontId="42" fillId="17" borderId="0" applyNumberFormat="0" applyBorder="0" applyAlignment="0" applyProtection="0"/>
    <xf numFmtId="0" fontId="42" fillId="93" borderId="0" applyNumberFormat="0" applyBorder="0" applyProtection="0">
      <alignment horizontal="left"/>
    </xf>
    <xf numFmtId="0" fontId="42" fillId="93" borderId="0" applyNumberFormat="0" applyBorder="0" applyProtection="0">
      <alignment horizontal="left"/>
    </xf>
    <xf numFmtId="0" fontId="42" fillId="93" borderId="0" applyNumberFormat="0" applyBorder="0" applyProtection="0">
      <alignment horizontal="left"/>
    </xf>
    <xf numFmtId="0" fontId="42" fillId="93" borderId="0" applyNumberFormat="0" applyBorder="0" applyProtection="0">
      <alignment horizontal="left"/>
    </xf>
    <xf numFmtId="0" fontId="42" fillId="76" borderId="0" applyNumberFormat="0" applyBorder="0" applyProtection="0">
      <alignment horizontal="left"/>
    </xf>
    <xf numFmtId="0" fontId="42" fillId="23" borderId="0" applyNumberFormat="0" applyBorder="0" applyAlignment="0" applyProtection="0"/>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73" borderId="0" applyNumberFormat="0" applyBorder="0" applyProtection="0">
      <alignment horizontal="left"/>
    </xf>
    <xf numFmtId="0" fontId="42" fillId="98" borderId="0" applyNumberFormat="0" applyBorder="0" applyProtection="0">
      <alignment horizontal="left"/>
    </xf>
    <xf numFmtId="0" fontId="58" fillId="4" borderId="15" applyNumberFormat="0" applyAlignment="0" applyProtection="0"/>
    <xf numFmtId="0" fontId="166" fillId="56" borderId="15" applyNumberFormat="0" applyProtection="0">
      <alignment horizontal="left"/>
    </xf>
    <xf numFmtId="0" fontId="166" fillId="56" borderId="15" applyNumberFormat="0" applyProtection="0">
      <alignment horizontal="left"/>
    </xf>
    <xf numFmtId="0" fontId="166" fillId="56" borderId="15" applyNumberFormat="0" applyProtection="0">
      <alignment horizontal="left"/>
    </xf>
    <xf numFmtId="0" fontId="166" fillId="56" borderId="15" applyNumberFormat="0" applyProtection="0">
      <alignment horizontal="left"/>
    </xf>
    <xf numFmtId="0" fontId="58" fillId="63" borderId="15" applyNumberFormat="0" applyProtection="0">
      <alignment horizontal="left"/>
    </xf>
    <xf numFmtId="0" fontId="51" fillId="4" borderId="15" applyNumberFormat="0" applyAlignment="0" applyProtection="0"/>
    <xf numFmtId="0" fontId="58" fillId="38" borderId="15" applyNumberFormat="0" applyAlignment="0" applyProtection="0"/>
    <xf numFmtId="0" fontId="58" fillId="4" borderId="15" applyNumberFormat="0" applyAlignment="0" applyProtection="0"/>
    <xf numFmtId="0" fontId="58" fillId="68" borderId="15" applyNumberFormat="0" applyAlignment="0" applyProtection="0"/>
    <xf numFmtId="0" fontId="58" fillId="68" borderId="15" applyNumberFormat="0" applyAlignment="0" applyProtection="0"/>
    <xf numFmtId="9" fontId="59" fillId="0" borderId="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165" fillId="0" borderId="0"/>
    <xf numFmtId="0" fontId="60" fillId="48" borderId="22" applyNumberFormat="0" applyAlignment="0" applyProtection="0"/>
    <xf numFmtId="0" fontId="54" fillId="11" borderId="22" applyNumberFormat="0" applyAlignment="0" applyProtection="0"/>
    <xf numFmtId="0" fontId="60" fillId="66" borderId="22" applyNumberFormat="0" applyAlignment="0" applyProtection="0"/>
    <xf numFmtId="0" fontId="60" fillId="11" borderId="22" applyNumberFormat="0" applyAlignment="0" applyProtection="0"/>
    <xf numFmtId="0" fontId="60" fillId="3" borderId="22" applyNumberFormat="0" applyAlignment="0" applyProtection="0"/>
    <xf numFmtId="0" fontId="60" fillId="48" borderId="22" applyNumberFormat="0" applyAlignment="0" applyProtection="0"/>
    <xf numFmtId="0" fontId="60" fillId="48" borderId="22" applyNumberFormat="0" applyAlignment="0" applyProtection="0"/>
    <xf numFmtId="0" fontId="60" fillId="48" borderId="22" applyNumberFormat="0" applyAlignment="0" applyProtection="0"/>
    <xf numFmtId="0" fontId="61" fillId="48" borderId="15" applyNumberFormat="0" applyAlignment="0" applyProtection="0"/>
    <xf numFmtId="0" fontId="44" fillId="11" borderId="15" applyNumberFormat="0" applyAlignment="0" applyProtection="0"/>
    <xf numFmtId="0" fontId="61" fillId="66" borderId="15" applyNumberFormat="0" applyAlignment="0" applyProtection="0"/>
    <xf numFmtId="0" fontId="61" fillId="11" borderId="15" applyNumberFormat="0" applyAlignment="0" applyProtection="0"/>
    <xf numFmtId="0" fontId="61" fillId="3" borderId="15" applyNumberFormat="0" applyAlignment="0" applyProtection="0"/>
    <xf numFmtId="0" fontId="61" fillId="48" borderId="15" applyNumberFormat="0" applyAlignment="0" applyProtection="0"/>
    <xf numFmtId="0" fontId="61" fillId="48" borderId="15" applyNumberFormat="0" applyAlignment="0" applyProtection="0"/>
    <xf numFmtId="0" fontId="61" fillId="48" borderId="15" applyNumberFormat="0" applyAlignment="0" applyProtection="0"/>
    <xf numFmtId="0" fontId="135" fillId="0" borderId="0" applyNumberFormat="0" applyFill="0" applyBorder="0" applyAlignment="0" applyProtection="0"/>
    <xf numFmtId="184" fontId="26" fillId="0" borderId="0" applyFont="0" applyFill="0" applyBorder="0" applyAlignment="0" applyProtection="0"/>
    <xf numFmtId="212" fontId="26" fillId="0" borderId="0" applyFill="0" applyBorder="0" applyAlignment="0" applyProtection="0"/>
    <xf numFmtId="184" fontId="26" fillId="0" borderId="0" applyFont="0" applyFill="0" applyBorder="0" applyAlignment="0" applyProtection="0"/>
    <xf numFmtId="184" fontId="130" fillId="0" borderId="0" applyFont="0" applyFill="0" applyBorder="0" applyAlignment="0" applyProtection="0"/>
    <xf numFmtId="169" fontId="25" fillId="0" borderId="0" applyFont="0" applyFill="0" applyBorder="0" applyAlignment="0" applyProtection="0"/>
    <xf numFmtId="0" fontId="74" fillId="9" borderId="0" applyNumberFormat="0" applyBorder="0" applyAlignment="0" applyProtection="0"/>
    <xf numFmtId="0" fontId="167" fillId="58" borderId="0" applyNumberFormat="0" applyBorder="0" applyProtection="0">
      <alignment horizontal="left"/>
    </xf>
    <xf numFmtId="0" fontId="167" fillId="58" borderId="0" applyNumberFormat="0" applyBorder="0" applyProtection="0">
      <alignment horizontal="left"/>
    </xf>
    <xf numFmtId="0" fontId="167" fillId="58" borderId="0" applyNumberFormat="0" applyBorder="0" applyProtection="0">
      <alignment horizontal="left"/>
    </xf>
    <xf numFmtId="0" fontId="167" fillId="58" borderId="0" applyNumberFormat="0" applyBorder="0" applyProtection="0">
      <alignment horizontal="left"/>
    </xf>
    <xf numFmtId="0" fontId="74" fillId="40" borderId="0" applyNumberFormat="0" applyBorder="0" applyProtection="0">
      <alignment horizontal="left"/>
    </xf>
    <xf numFmtId="0" fontId="168" fillId="0" borderId="56" applyNumberFormat="0" applyFill="0" applyProtection="0">
      <alignment horizontal="left"/>
    </xf>
    <xf numFmtId="0" fontId="168" fillId="0" borderId="56" applyNumberFormat="0" applyFill="0" applyProtection="0">
      <alignment horizontal="left"/>
    </xf>
    <xf numFmtId="0" fontId="168" fillId="0" borderId="56" applyNumberFormat="0" applyFill="0" applyProtection="0">
      <alignment horizontal="left"/>
    </xf>
    <xf numFmtId="0" fontId="168" fillId="0" borderId="56" applyNumberFormat="0" applyFill="0" applyProtection="0">
      <alignment horizontal="left"/>
    </xf>
    <xf numFmtId="0" fontId="182" fillId="0" borderId="17" applyNumberFormat="0" applyFill="0" applyAlignment="0" applyProtection="0"/>
    <xf numFmtId="0" fontId="182" fillId="0" borderId="17" applyNumberFormat="0" applyFill="0" applyAlignment="0" applyProtection="0"/>
    <xf numFmtId="0" fontId="169" fillId="0" borderId="57" applyNumberFormat="0" applyFill="0" applyProtection="0">
      <alignment horizontal="left"/>
    </xf>
    <xf numFmtId="0" fontId="169" fillId="0" borderId="57" applyNumberFormat="0" applyFill="0" applyProtection="0">
      <alignment horizontal="left"/>
    </xf>
    <xf numFmtId="0" fontId="169" fillId="0" borderId="57" applyNumberFormat="0" applyFill="0" applyProtection="0">
      <alignment horizontal="left"/>
    </xf>
    <xf numFmtId="0" fontId="169" fillId="0" borderId="57" applyNumberFormat="0" applyFill="0" applyProtection="0">
      <alignment horizontal="left"/>
    </xf>
    <xf numFmtId="0" fontId="183" fillId="0" borderId="18" applyNumberFormat="0" applyFill="0" applyAlignment="0" applyProtection="0"/>
    <xf numFmtId="0" fontId="183" fillId="0" borderId="18" applyNumberFormat="0" applyFill="0" applyAlignment="0" applyProtection="0"/>
    <xf numFmtId="0" fontId="170" fillId="0" borderId="58" applyNumberFormat="0" applyFill="0" applyProtection="0">
      <alignment horizontal="left"/>
    </xf>
    <xf numFmtId="0" fontId="170" fillId="0" borderId="58" applyNumberFormat="0" applyFill="0" applyProtection="0">
      <alignment horizontal="left"/>
    </xf>
    <xf numFmtId="0" fontId="170" fillId="0" borderId="58" applyNumberFormat="0" applyFill="0" applyProtection="0">
      <alignment horizontal="left"/>
    </xf>
    <xf numFmtId="0" fontId="170" fillId="0" borderId="58" applyNumberFormat="0" applyFill="0" applyProtection="0">
      <alignment horizontal="left"/>
    </xf>
    <xf numFmtId="0" fontId="184" fillId="0" borderId="19" applyNumberFormat="0" applyFill="0" applyAlignment="0" applyProtection="0"/>
    <xf numFmtId="0" fontId="184" fillId="0" borderId="19" applyNumberFormat="0" applyFill="0" applyAlignment="0" applyProtection="0"/>
    <xf numFmtId="0" fontId="170" fillId="0" borderId="0" applyNumberFormat="0" applyFill="0" applyBorder="0" applyProtection="0">
      <alignment horizontal="left"/>
    </xf>
    <xf numFmtId="0" fontId="170" fillId="0" borderId="0" applyNumberFormat="0" applyFill="0" applyBorder="0" applyProtection="0">
      <alignment horizontal="left"/>
    </xf>
    <xf numFmtId="0" fontId="170" fillId="0" borderId="0" applyNumberFormat="0" applyFill="0" applyBorder="0" applyProtection="0">
      <alignment horizontal="left"/>
    </xf>
    <xf numFmtId="0" fontId="170" fillId="0" borderId="0" applyNumberFormat="0" applyFill="0" applyBorder="0" applyProtection="0">
      <alignment horizontal="left"/>
    </xf>
    <xf numFmtId="0" fontId="184" fillId="0" borderId="0" applyNumberFormat="0" applyFill="0" applyBorder="0" applyAlignment="0" applyProtection="0"/>
    <xf numFmtId="0" fontId="184" fillId="0" borderId="0" applyNumberFormat="0" applyFill="0" applyBorder="0" applyAlignment="0" applyProtection="0"/>
    <xf numFmtId="0" fontId="14" fillId="0" borderId="0"/>
    <xf numFmtId="0" fontId="14" fillId="0" borderId="0"/>
    <xf numFmtId="0" fontId="14" fillId="0" borderId="0"/>
    <xf numFmtId="0" fontId="14" fillId="0" borderId="0"/>
    <xf numFmtId="0" fontId="40" fillId="0" borderId="0"/>
    <xf numFmtId="0" fontId="72" fillId="0" borderId="20" applyNumberFormat="0" applyFill="0" applyAlignment="0" applyProtection="0"/>
    <xf numFmtId="0" fontId="73" fillId="0" borderId="59" applyNumberFormat="0" applyFill="0" applyProtection="0">
      <alignment horizontal="left"/>
    </xf>
    <xf numFmtId="0" fontId="73" fillId="0" borderId="59" applyNumberFormat="0" applyFill="0" applyProtection="0">
      <alignment horizontal="left"/>
    </xf>
    <xf numFmtId="0" fontId="73" fillId="0" borderId="59" applyNumberFormat="0" applyFill="0" applyProtection="0">
      <alignment horizontal="left"/>
    </xf>
    <xf numFmtId="0" fontId="73" fillId="0" borderId="59" applyNumberFormat="0" applyFill="0" applyProtection="0">
      <alignment horizontal="left"/>
    </xf>
    <xf numFmtId="0" fontId="72" fillId="0" borderId="20" applyNumberFormat="0" applyFill="0" applyProtection="0">
      <alignment horizontal="left"/>
    </xf>
    <xf numFmtId="0" fontId="65" fillId="0" borderId="23" applyNumberFormat="0" applyFill="0" applyAlignment="0" applyProtection="0"/>
    <xf numFmtId="0" fontId="56" fillId="0" borderId="26"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66" fillId="24" borderId="16" applyNumberFormat="0" applyAlignment="0" applyProtection="0"/>
    <xf numFmtId="0" fontId="66" fillId="81" borderId="60" applyNumberFormat="0" applyProtection="0">
      <alignment horizontal="left"/>
    </xf>
    <xf numFmtId="0" fontId="66" fillId="81" borderId="60" applyNumberFormat="0" applyProtection="0">
      <alignment horizontal="left"/>
    </xf>
    <xf numFmtId="0" fontId="66" fillId="81" borderId="60" applyNumberFormat="0" applyProtection="0">
      <alignment horizontal="left"/>
    </xf>
    <xf numFmtId="0" fontId="66" fillId="81" borderId="60" applyNumberFormat="0" applyProtection="0">
      <alignment horizontal="left"/>
    </xf>
    <xf numFmtId="0" fontId="66" fillId="99" borderId="16" applyNumberFormat="0" applyProtection="0">
      <alignment horizontal="left"/>
    </xf>
    <xf numFmtId="0" fontId="45" fillId="24" borderId="16" applyNumberFormat="0" applyAlignment="0" applyProtection="0"/>
    <xf numFmtId="0" fontId="66" fillId="100" borderId="16" applyNumberFormat="0" applyAlignment="0" applyProtection="0"/>
    <xf numFmtId="0" fontId="66" fillId="24" borderId="16" applyNumberFormat="0" applyAlignment="0" applyProtection="0"/>
    <xf numFmtId="0" fontId="66" fillId="100" borderId="16" applyNumberFormat="0" applyAlignment="0" applyProtection="0"/>
    <xf numFmtId="0" fontId="66" fillId="100" borderId="16" applyNumberFormat="0" applyAlignment="0" applyProtection="0"/>
    <xf numFmtId="0" fontId="67" fillId="0" borderId="0" applyNumberFormat="0" applyFill="0" applyBorder="0" applyAlignment="0" applyProtection="0"/>
    <xf numFmtId="0" fontId="171" fillId="0" borderId="0" applyNumberFormat="0" applyFill="0" applyBorder="0" applyProtection="0">
      <alignment horizontal="left"/>
    </xf>
    <xf numFmtId="0" fontId="171" fillId="0" borderId="0" applyNumberFormat="0" applyFill="0" applyBorder="0" applyProtection="0">
      <alignment horizontal="left"/>
    </xf>
    <xf numFmtId="0" fontId="171" fillId="0" borderId="0" applyNumberFormat="0" applyFill="0" applyBorder="0" applyProtection="0">
      <alignment horizontal="left"/>
    </xf>
    <xf numFmtId="0" fontId="171" fillId="0" borderId="0" applyNumberFormat="0" applyFill="0" applyBorder="0" applyProtection="0">
      <alignment horizontal="left"/>
    </xf>
    <xf numFmtId="0" fontId="67" fillId="0" borderId="0" applyNumberFormat="0" applyFill="0" applyBorder="0" applyProtection="0">
      <alignment horizontal="left"/>
    </xf>
    <xf numFmtId="0" fontId="172" fillId="0" borderId="0" applyNumberFormat="0" applyFill="0" applyBorder="0" applyAlignment="0" applyProtection="0"/>
    <xf numFmtId="0" fontId="173" fillId="0" borderId="0" applyNumberFormat="0" applyFill="0" applyBorder="0" applyAlignment="0" applyProtection="0"/>
    <xf numFmtId="0" fontId="173" fillId="0" borderId="0" applyNumberFormat="0" applyFill="0" applyBorder="0" applyAlignment="0" applyProtection="0"/>
    <xf numFmtId="0" fontId="68" fillId="68" borderId="0" applyNumberFormat="0" applyBorder="0" applyAlignment="0" applyProtection="0"/>
    <xf numFmtId="0" fontId="53" fillId="13" borderId="0" applyNumberFormat="0" applyBorder="0" applyAlignment="0" applyProtection="0"/>
    <xf numFmtId="0" fontId="68" fillId="13" borderId="0" applyNumberFormat="0" applyBorder="0" applyAlignment="0" applyProtection="0"/>
    <xf numFmtId="0" fontId="68" fillId="68" borderId="0" applyNumberFormat="0" applyBorder="0" applyAlignment="0" applyProtection="0"/>
    <xf numFmtId="0" fontId="68" fillId="68" borderId="0" applyNumberFormat="0" applyBorder="0" applyAlignment="0" applyProtection="0"/>
    <xf numFmtId="0" fontId="176" fillId="68" borderId="0" applyNumberFormat="0" applyBorder="0" applyAlignment="0" applyProtection="0"/>
    <xf numFmtId="0" fontId="176" fillId="68" borderId="0" applyNumberFormat="0" applyBorder="0" applyAlignment="0" applyProtection="0"/>
    <xf numFmtId="0" fontId="61" fillId="11" borderId="15" applyNumberFormat="0" applyAlignment="0" applyProtection="0"/>
    <xf numFmtId="0" fontId="174" fillId="59" borderId="15" applyNumberFormat="0" applyProtection="0">
      <alignment horizontal="left"/>
    </xf>
    <xf numFmtId="0" fontId="174" fillId="59" borderId="15" applyNumberFormat="0" applyProtection="0">
      <alignment horizontal="left"/>
    </xf>
    <xf numFmtId="0" fontId="174" fillId="59" borderId="15" applyNumberFormat="0" applyProtection="0">
      <alignment horizontal="left"/>
    </xf>
    <xf numFmtId="0" fontId="174" fillId="59" borderId="15" applyNumberFormat="0" applyProtection="0">
      <alignment horizontal="left"/>
    </xf>
    <xf numFmtId="0" fontId="61" fillId="74" borderId="15" applyNumberFormat="0" applyProtection="0">
      <alignment horizontal="left"/>
    </xf>
    <xf numFmtId="0" fontId="185" fillId="0" borderId="0"/>
    <xf numFmtId="0" fontId="25" fillId="0" borderId="0"/>
    <xf numFmtId="0" fontId="2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6" fillId="0" borderId="0"/>
    <xf numFmtId="0" fontId="26" fillId="0" borderId="0"/>
    <xf numFmtId="0" fontId="26" fillId="0" borderId="0"/>
    <xf numFmtId="0" fontId="59" fillId="0" borderId="0"/>
    <xf numFmtId="0" fontId="25" fillId="0" borderId="0"/>
    <xf numFmtId="0" fontId="25" fillId="0" borderId="0"/>
    <xf numFmtId="0" fontId="25" fillId="0" borderId="0"/>
    <xf numFmtId="0" fontId="25" fillId="0" borderId="0"/>
    <xf numFmtId="0" fontId="14" fillId="0" borderId="0"/>
    <xf numFmtId="0" fontId="14" fillId="0" borderId="0"/>
    <xf numFmtId="0" fontId="14" fillId="0" borderId="0"/>
    <xf numFmtId="0" fontId="14" fillId="0" borderId="0"/>
    <xf numFmtId="0" fontId="59" fillId="0" borderId="0"/>
    <xf numFmtId="0" fontId="5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8" fillId="0" borderId="0"/>
    <xf numFmtId="0" fontId="38" fillId="0" borderId="0"/>
    <xf numFmtId="0" fontId="26" fillId="0" borderId="0"/>
    <xf numFmtId="0" fontId="25" fillId="0" borderId="0"/>
    <xf numFmtId="0" fontId="39" fillId="0" borderId="0"/>
    <xf numFmtId="0" fontId="26" fillId="0" borderId="0"/>
    <xf numFmtId="0" fontId="26" fillId="0" borderId="0"/>
    <xf numFmtId="0" fontId="25" fillId="0" borderId="0"/>
    <xf numFmtId="0" fontId="25" fillId="0" borderId="0"/>
    <xf numFmtId="0" fontId="14" fillId="0" borderId="0"/>
    <xf numFmtId="0" fontId="14" fillId="0" borderId="0"/>
    <xf numFmtId="0" fontId="14" fillId="0" borderId="0"/>
    <xf numFmtId="0" fontId="14" fillId="0" borderId="0"/>
    <xf numFmtId="0" fontId="25" fillId="0" borderId="0"/>
    <xf numFmtId="0" fontId="25" fillId="0" borderId="0"/>
    <xf numFmtId="0" fontId="25" fillId="0" borderId="0"/>
    <xf numFmtId="0" fontId="25" fillId="0" borderId="0"/>
    <xf numFmtId="0" fontId="26" fillId="0" borderId="0"/>
    <xf numFmtId="0" fontId="110" fillId="0" borderId="0"/>
    <xf numFmtId="0" fontId="1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9" fillId="0" borderId="0"/>
    <xf numFmtId="0" fontId="59" fillId="0" borderId="0"/>
    <xf numFmtId="0" fontId="25" fillId="0" borderId="0"/>
    <xf numFmtId="0" fontId="39" fillId="0" borderId="0"/>
    <xf numFmtId="0" fontId="39" fillId="0" borderId="0"/>
    <xf numFmtId="0" fontId="39" fillId="0" borderId="0"/>
    <xf numFmtId="0" fontId="39" fillId="0" borderId="0"/>
    <xf numFmtId="0" fontId="39" fillId="0" borderId="0"/>
    <xf numFmtId="0" fontId="25" fillId="0" borderId="0"/>
    <xf numFmtId="0" fontId="38" fillId="0" borderId="0"/>
    <xf numFmtId="0" fontId="25" fillId="0" borderId="0"/>
    <xf numFmtId="0" fontId="39" fillId="0" borderId="0"/>
    <xf numFmtId="0" fontId="39" fillId="0" borderId="0"/>
    <xf numFmtId="0" fontId="39" fillId="0" borderId="0"/>
    <xf numFmtId="0" fontId="25" fillId="0" borderId="0"/>
    <xf numFmtId="0" fontId="14" fillId="0" borderId="0"/>
    <xf numFmtId="0" fontId="1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4" fillId="0" borderId="0"/>
    <xf numFmtId="0" fontId="14" fillId="0" borderId="0"/>
    <xf numFmtId="0" fontId="39" fillId="0" borderId="0"/>
    <xf numFmtId="0" fontId="14" fillId="0" borderId="0"/>
    <xf numFmtId="0" fontId="14" fillId="0" borderId="0"/>
    <xf numFmtId="0" fontId="14" fillId="0" borderId="0"/>
    <xf numFmtId="0" fontId="14" fillId="0" borderId="0"/>
    <xf numFmtId="0" fontId="39" fillId="0" borderId="0"/>
    <xf numFmtId="0" fontId="25" fillId="0" borderId="0"/>
    <xf numFmtId="0" fontId="14" fillId="0" borderId="0"/>
    <xf numFmtId="0" fontId="14" fillId="0" borderId="0"/>
    <xf numFmtId="0" fontId="14" fillId="0" borderId="0"/>
    <xf numFmtId="0" fontId="14" fillId="0" borderId="0"/>
    <xf numFmtId="0" fontId="140" fillId="0" borderId="0">
      <alignment horizontal="left"/>
    </xf>
    <xf numFmtId="0" fontId="26" fillId="0" borderId="0"/>
    <xf numFmtId="0" fontId="59" fillId="0" borderId="0"/>
    <xf numFmtId="0" fontId="39" fillId="0" borderId="0"/>
    <xf numFmtId="0" fontId="130" fillId="0" borderId="0"/>
    <xf numFmtId="0" fontId="3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applyNumberFormat="0" applyFont="0" applyFill="0" applyBorder="0" applyAlignment="0" applyProtection="0">
      <alignment vertical="top"/>
    </xf>
    <xf numFmtId="0" fontId="14" fillId="0" borderId="0"/>
    <xf numFmtId="0" fontId="26" fillId="0" borderId="0" applyNumberFormat="0" applyFont="0" applyFill="0" applyBorder="0" applyAlignment="0" applyProtection="0">
      <alignment vertical="top"/>
    </xf>
    <xf numFmtId="0" fontId="25" fillId="0" borderId="0"/>
    <xf numFmtId="0" fontId="26" fillId="0" borderId="0"/>
    <xf numFmtId="0" fontId="14" fillId="0" borderId="0"/>
    <xf numFmtId="0" fontId="38" fillId="0" borderId="0"/>
    <xf numFmtId="0" fontId="39" fillId="0" borderId="0"/>
    <xf numFmtId="0" fontId="186" fillId="0" borderId="0"/>
    <xf numFmtId="0" fontId="14" fillId="0" borderId="0"/>
    <xf numFmtId="0" fontId="14" fillId="0" borderId="0"/>
    <xf numFmtId="0" fontId="14" fillId="0" borderId="0"/>
    <xf numFmtId="0" fontId="14" fillId="0" borderId="0"/>
    <xf numFmtId="0" fontId="26" fillId="0" borderId="0"/>
    <xf numFmtId="0" fontId="148" fillId="0" borderId="0"/>
    <xf numFmtId="0" fontId="14" fillId="0" borderId="0"/>
    <xf numFmtId="0" fontId="25" fillId="0" borderId="0"/>
    <xf numFmtId="0" fontId="14" fillId="0" borderId="0"/>
    <xf numFmtId="0" fontId="26" fillId="0" borderId="0"/>
    <xf numFmtId="0" fontId="25" fillId="0" borderId="0"/>
    <xf numFmtId="0" fontId="65" fillId="0" borderId="26" applyNumberFormat="0" applyFill="0" applyAlignment="0" applyProtection="0"/>
    <xf numFmtId="0" fontId="65" fillId="0" borderId="61" applyNumberFormat="0" applyFill="0" applyProtection="0">
      <alignment horizontal="left"/>
    </xf>
    <xf numFmtId="0" fontId="65" fillId="0" borderId="61" applyNumberFormat="0" applyFill="0" applyProtection="0">
      <alignment horizontal="left"/>
    </xf>
    <xf numFmtId="0" fontId="65" fillId="0" borderId="61" applyNumberFormat="0" applyFill="0" applyProtection="0">
      <alignment horizontal="left"/>
    </xf>
    <xf numFmtId="0" fontId="65" fillId="0" borderId="61" applyNumberFormat="0" applyFill="0" applyProtection="0">
      <alignment horizontal="left"/>
    </xf>
    <xf numFmtId="0" fontId="65" fillId="0" borderId="26" applyNumberFormat="0" applyFill="0" applyProtection="0">
      <alignment horizontal="left"/>
    </xf>
    <xf numFmtId="0" fontId="70" fillId="50" borderId="0" applyNumberFormat="0" applyBorder="0" applyAlignment="0" applyProtection="0"/>
    <xf numFmtId="0" fontId="175" fillId="8" borderId="0" applyNumberFormat="0" applyBorder="0" applyAlignment="0" applyProtection="0"/>
    <xf numFmtId="0" fontId="70" fillId="8"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50" borderId="0" applyNumberFormat="0" applyBorder="0" applyAlignment="0" applyProtection="0"/>
    <xf numFmtId="0" fontId="70" fillId="8" borderId="0" applyNumberFormat="0" applyBorder="0" applyAlignment="0" applyProtection="0"/>
    <xf numFmtId="0" fontId="70" fillId="101" borderId="0" applyNumberFormat="0" applyBorder="0" applyProtection="0">
      <alignment horizontal="left"/>
    </xf>
    <xf numFmtId="0" fontId="70" fillId="101" borderId="0" applyNumberFormat="0" applyBorder="0" applyProtection="0">
      <alignment horizontal="left"/>
    </xf>
    <xf numFmtId="0" fontId="70" fillId="101" borderId="0" applyNumberFormat="0" applyBorder="0" applyProtection="0">
      <alignment horizontal="left"/>
    </xf>
    <xf numFmtId="0" fontId="70" fillId="101" borderId="0" applyNumberFormat="0" applyBorder="0" applyProtection="0">
      <alignment horizontal="left"/>
    </xf>
    <xf numFmtId="0" fontId="70" fillId="57" borderId="0" applyNumberFormat="0" applyBorder="0" applyProtection="0">
      <alignment horizontal="left"/>
    </xf>
    <xf numFmtId="0" fontId="71" fillId="0" borderId="0" applyNumberFormat="0" applyFill="0" applyBorder="0" applyAlignment="0" applyProtection="0"/>
    <xf numFmtId="0" fontId="46" fillId="0" borderId="0" applyNumberFormat="0" applyFill="0" applyBorder="0" applyAlignment="0" applyProtection="0"/>
    <xf numFmtId="0" fontId="12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209" fontId="179" fillId="0" borderId="0" applyBorder="0">
      <alignment horizontal="center" vertical="center" wrapText="1"/>
      <protection locked="0"/>
    </xf>
    <xf numFmtId="0" fontId="25" fillId="5" borderId="21" applyNumberFormat="0" applyFont="0" applyAlignment="0" applyProtection="0"/>
    <xf numFmtId="0" fontId="25" fillId="5" borderId="21" applyNumberFormat="0" applyFont="0" applyAlignment="0" applyProtection="0"/>
    <xf numFmtId="0" fontId="59" fillId="41" borderId="21" applyNumberFormat="0" applyAlignment="0" applyProtection="0"/>
    <xf numFmtId="0" fontId="40" fillId="5" borderId="21" applyNumberFormat="0" applyFont="0" applyAlignment="0" applyProtection="0"/>
    <xf numFmtId="0" fontId="39" fillId="41" borderId="21" applyNumberFormat="0" applyAlignment="0" applyProtection="0"/>
    <xf numFmtId="0" fontId="25" fillId="5" borderId="21" applyNumberFormat="0" applyFont="0" applyAlignment="0" applyProtection="0"/>
    <xf numFmtId="0" fontId="39" fillId="5" borderId="21" applyNumberFormat="0" applyFont="0" applyAlignment="0" applyProtection="0"/>
    <xf numFmtId="0" fontId="59" fillId="41" borderId="21" applyNumberFormat="0" applyAlignment="0" applyProtection="0"/>
    <xf numFmtId="0" fontId="59" fillId="41" borderId="21" applyNumberFormat="0" applyAlignment="0" applyProtection="0"/>
    <xf numFmtId="0" fontId="26" fillId="41" borderId="21" applyNumberFormat="0" applyAlignment="0" applyProtection="0"/>
    <xf numFmtId="0" fontId="26" fillId="41" borderId="21" applyNumberFormat="0" applyAlignment="0" applyProtection="0"/>
    <xf numFmtId="0" fontId="25" fillId="5" borderId="21" applyNumberFormat="0" applyFont="0" applyAlignment="0" applyProtection="0"/>
    <xf numFmtId="0" fontId="140" fillId="75" borderId="21" applyNumberFormat="0" applyProtection="0">
      <alignment horizontal="left"/>
    </xf>
    <xf numFmtId="0" fontId="140" fillId="75" borderId="21" applyNumberFormat="0" applyProtection="0">
      <alignment horizontal="left"/>
    </xf>
    <xf numFmtId="0" fontId="140" fillId="75" borderId="21" applyNumberFormat="0" applyProtection="0">
      <alignment horizontal="left"/>
    </xf>
    <xf numFmtId="0" fontId="140" fillId="75" borderId="21" applyNumberFormat="0" applyProtection="0">
      <alignment horizontal="left"/>
    </xf>
    <xf numFmtId="0" fontId="140" fillId="102" borderId="21" applyNumberFormat="0" applyProtection="0">
      <alignment horizontal="left"/>
    </xf>
    <xf numFmtId="9" fontId="39" fillId="0" borderId="0" applyFont="0" applyFill="0" applyBorder="0" applyAlignment="0" applyProtection="0"/>
    <xf numFmtId="9" fontId="39" fillId="0" borderId="0" applyFont="0" applyFill="0" applyBorder="0" applyAlignment="0" applyProtection="0"/>
    <xf numFmtId="9" fontId="26" fillId="0" borderId="0" applyFill="0" applyBorder="0" applyAlignment="0" applyProtection="0"/>
    <xf numFmtId="9" fontId="131" fillId="0" borderId="0" applyFont="0" applyFill="0" applyBorder="0" applyAlignment="0" applyProtection="0"/>
    <xf numFmtId="9" fontId="114" fillId="0" borderId="0"/>
    <xf numFmtId="9" fontId="26" fillId="0" borderId="0" applyBorder="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6" fillId="0" borderId="0" applyFill="0" applyBorder="0" applyAlignment="0" applyProtection="0"/>
    <xf numFmtId="9" fontId="128"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5" fillId="0" borderId="0" applyFont="0" applyFill="0" applyBorder="0" applyAlignment="0" applyProtection="0"/>
    <xf numFmtId="9" fontId="2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59" fillId="0" borderId="0" applyFill="0" applyBorder="0" applyAlignment="0" applyProtection="0"/>
    <xf numFmtId="9" fontId="25" fillId="0" borderId="0" applyFont="0" applyFill="0" applyBorder="0" applyAlignment="0" applyProtection="0"/>
    <xf numFmtId="9" fontId="26" fillId="0" borderId="0" applyFill="0" applyBorder="0" applyAlignment="0" applyProtection="0"/>
    <xf numFmtId="0" fontId="60" fillId="11" borderId="22" applyNumberFormat="0" applyAlignment="0" applyProtection="0"/>
    <xf numFmtId="0" fontId="60" fillId="74" borderId="22" applyNumberFormat="0" applyProtection="0">
      <alignment horizontal="left"/>
    </xf>
    <xf numFmtId="0" fontId="60" fillId="74" borderId="22" applyNumberFormat="0" applyProtection="0">
      <alignment horizontal="left"/>
    </xf>
    <xf numFmtId="0" fontId="60" fillId="66" borderId="22" applyNumberFormat="0" applyAlignment="0" applyProtection="0"/>
    <xf numFmtId="0" fontId="65" fillId="59" borderId="62" applyNumberFormat="0" applyProtection="0">
      <alignment horizontal="left"/>
    </xf>
    <xf numFmtId="0" fontId="65" fillId="59" borderId="62" applyNumberFormat="0" applyProtection="0">
      <alignment horizontal="left"/>
    </xf>
    <xf numFmtId="0" fontId="65" fillId="59" borderId="62" applyNumberFormat="0" applyProtection="0">
      <alignment horizontal="left"/>
    </xf>
    <xf numFmtId="0" fontId="65" fillId="59" borderId="62" applyNumberFormat="0" applyProtection="0">
      <alignment horizontal="left"/>
    </xf>
    <xf numFmtId="0" fontId="52" fillId="0" borderId="20" applyNumberFormat="0" applyFill="0" applyAlignment="0" applyProtection="0"/>
    <xf numFmtId="0" fontId="72" fillId="0" borderId="20" applyNumberFormat="0" applyFill="0" applyAlignment="0" applyProtection="0"/>
    <xf numFmtId="0" fontId="68" fillId="13" borderId="0" applyNumberFormat="0" applyBorder="0" applyAlignment="0" applyProtection="0"/>
    <xf numFmtId="0" fontId="176" fillId="75" borderId="0" applyNumberFormat="0" applyBorder="0" applyProtection="0">
      <alignment horizontal="left"/>
    </xf>
    <xf numFmtId="0" fontId="176" fillId="75" borderId="0" applyNumberFormat="0" applyBorder="0" applyProtection="0">
      <alignment horizontal="left"/>
    </xf>
    <xf numFmtId="0" fontId="176" fillId="75" borderId="0" applyNumberFormat="0" applyBorder="0" applyProtection="0">
      <alignment horizontal="left"/>
    </xf>
    <xf numFmtId="0" fontId="176" fillId="75" borderId="0" applyNumberFormat="0" applyBorder="0" applyProtection="0">
      <alignment horizontal="left"/>
    </xf>
    <xf numFmtId="0" fontId="68" fillId="103" borderId="0" applyNumberFormat="0" applyBorder="0" applyProtection="0">
      <alignment horizontal="left"/>
    </xf>
    <xf numFmtId="0" fontId="142" fillId="0" borderId="0"/>
    <xf numFmtId="0" fontId="142" fillId="0" borderId="0"/>
    <xf numFmtId="0" fontId="26" fillId="0" borderId="0"/>
    <xf numFmtId="0" fontId="177" fillId="0" borderId="1">
      <alignment vertical="center" wrapText="1"/>
    </xf>
    <xf numFmtId="0" fontId="25" fillId="0" borderId="0">
      <alignment vertical="justify"/>
    </xf>
    <xf numFmtId="0" fontId="73" fillId="0" borderId="0" applyNumberFormat="0" applyFill="0" applyBorder="0" applyAlignment="0" applyProtection="0"/>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3" fillId="0" borderId="0" applyNumberFormat="0" applyFill="0" applyBorder="0" applyProtection="0">
      <alignment horizontal="left"/>
    </xf>
    <xf numFmtId="0" fontId="71" fillId="0" borderId="0" applyNumberFormat="0" applyFill="0" applyBorder="0" applyAlignment="0" applyProtection="0"/>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71" fillId="0" borderId="0" applyNumberFormat="0" applyFill="0" applyBorder="0" applyProtection="0">
      <alignment horizontal="left"/>
    </xf>
    <xf numFmtId="0" fontId="57" fillId="0" borderId="0" applyNumberFormat="0" applyFill="0" applyBorder="0" applyAlignment="0" applyProtection="0"/>
    <xf numFmtId="0" fontId="73" fillId="0" borderId="0" applyNumberFormat="0" applyFill="0" applyBorder="0" applyAlignment="0" applyProtection="0"/>
    <xf numFmtId="164" fontId="178" fillId="0" borderId="0" applyFont="0" applyFill="0" applyBorder="0" applyAlignment="0" applyProtection="0"/>
    <xf numFmtId="165" fontId="178"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8" fontId="39" fillId="0" borderId="0" applyFont="0" applyFill="0" applyBorder="0" applyAlignment="0" applyProtection="0"/>
    <xf numFmtId="165" fontId="26" fillId="0" borderId="0" applyFont="0" applyFill="0" applyBorder="0" applyAlignment="0" applyProtection="0"/>
    <xf numFmtId="211" fontId="59" fillId="0" borderId="0" applyFill="0" applyBorder="0" applyAlignment="0" applyProtection="0"/>
    <xf numFmtId="177" fontId="59" fillId="0" borderId="0" applyFill="0" applyBorder="0" applyAlignment="0" applyProtection="0"/>
    <xf numFmtId="165" fontId="39" fillId="0" borderId="0" applyFont="0" applyFill="0" applyBorder="0" applyAlignment="0" applyProtection="0"/>
    <xf numFmtId="165" fontId="26" fillId="0" borderId="0" applyFont="0" applyFill="0" applyBorder="0" applyAlignment="0" applyProtection="0"/>
    <xf numFmtId="177" fontId="26" fillId="0" borderId="0" applyFill="0" applyBorder="0" applyAlignment="0" applyProtection="0"/>
    <xf numFmtId="177" fontId="59" fillId="0" borderId="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08" fontId="26" fillId="0" borderId="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86" fontId="59" fillId="0" borderId="0" applyFill="0" applyBorder="0" applyAlignment="0" applyProtection="0"/>
    <xf numFmtId="171" fontId="25" fillId="0" borderId="0" applyFont="0" applyFill="0" applyBorder="0" applyAlignment="0" applyProtection="0"/>
    <xf numFmtId="210" fontId="59" fillId="0" borderId="0" applyFill="0" applyBorder="0" applyAlignment="0" applyProtection="0"/>
    <xf numFmtId="186" fontId="59" fillId="0" borderId="0" applyFill="0" applyBorder="0" applyAlignment="0" applyProtection="0"/>
    <xf numFmtId="186" fontId="26" fillId="0" borderId="0" applyFill="0" applyBorder="0" applyAlignment="0" applyProtection="0"/>
    <xf numFmtId="171" fontId="25" fillId="0" borderId="0" applyFont="0" applyFill="0" applyBorder="0" applyAlignment="0" applyProtection="0"/>
    <xf numFmtId="170"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66" fontId="25" fillId="0" borderId="0" applyFont="0" applyFill="0" applyBorder="0" applyAlignment="0" applyProtection="0"/>
    <xf numFmtId="170" fontId="25" fillId="0" borderId="0" applyFont="0" applyFill="0" applyBorder="0" applyAlignment="0" applyProtection="0"/>
    <xf numFmtId="213" fontId="26" fillId="0" borderId="0" applyFill="0" applyBorder="0" applyAlignment="0" applyProtection="0"/>
    <xf numFmtId="170" fontId="39" fillId="0" borderId="0" applyFont="0" applyFill="0" applyBorder="0" applyAlignment="0" applyProtection="0"/>
    <xf numFmtId="171" fontId="39" fillId="0" borderId="0" applyFont="0" applyFill="0" applyBorder="0" applyAlignment="0" applyProtection="0"/>
    <xf numFmtId="167" fontId="25" fillId="0" borderId="0" applyFont="0" applyFill="0" applyBorder="0" applyAlignment="0" applyProtection="0"/>
    <xf numFmtId="171" fontId="25" fillId="0" borderId="0" applyFont="0" applyFill="0" applyBorder="0" applyAlignment="0" applyProtection="0"/>
    <xf numFmtId="165" fontId="130" fillId="0" borderId="0" applyFill="0" applyBorder="0" applyAlignment="0" applyProtection="0"/>
    <xf numFmtId="166" fontId="25" fillId="0" borderId="0" applyFont="0" applyFill="0" applyBorder="0" applyAlignment="0" applyProtection="0"/>
    <xf numFmtId="0" fontId="47" fillId="9" borderId="0" applyNumberFormat="0" applyBorder="0" applyAlignment="0" applyProtection="0"/>
    <xf numFmtId="0" fontId="74" fillId="40" borderId="0" applyNumberFormat="0" applyBorder="0" applyAlignment="0" applyProtection="0"/>
    <xf numFmtId="0" fontId="74" fillId="9"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209" fontId="179" fillId="46" borderId="39" applyFill="0" applyBorder="0">
      <alignment horizontal="center" vertical="center" wrapText="1"/>
      <protection locked="0"/>
    </xf>
    <xf numFmtId="200" fontId="180" fillId="0" borderId="0">
      <alignment wrapText="1"/>
    </xf>
    <xf numFmtId="200" fontId="147" fillId="0" borderId="0">
      <alignment wrapText="1"/>
    </xf>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39" fillId="0" borderId="0"/>
    <xf numFmtId="0" fontId="39" fillId="48" borderId="0" applyNumberFormat="0" applyBorder="0" applyAlignment="0" applyProtection="0"/>
    <xf numFmtId="0" fontId="39" fillId="7" borderId="0" applyNumberFormat="0" applyBorder="0" applyAlignment="0" applyProtection="0"/>
    <xf numFmtId="0" fontId="39" fillId="48" borderId="0" applyNumberFormat="0" applyBorder="0" applyAlignment="0" applyProtection="0"/>
    <xf numFmtId="0" fontId="39" fillId="37" borderId="0" applyNumberFormat="0" applyBorder="0" applyAlignment="0" applyProtection="0"/>
    <xf numFmtId="0" fontId="39" fillId="48" borderId="0" applyNumberFormat="0" applyBorder="0" applyAlignment="0" applyProtection="0"/>
    <xf numFmtId="0" fontId="39" fillId="3" borderId="0" applyNumberFormat="0" applyBorder="0" applyAlignment="0" applyProtection="0"/>
    <xf numFmtId="0" fontId="39" fillId="48"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49" borderId="0" applyNumberFormat="0" applyBorder="0" applyAlignment="0" applyProtection="0"/>
    <xf numFmtId="0" fontId="39" fillId="8"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41" borderId="0" applyNumberFormat="0" applyBorder="0" applyAlignment="0" applyProtection="0"/>
    <xf numFmtId="0" fontId="39" fillId="9" borderId="0" applyNumberFormat="0" applyBorder="0" applyAlignment="0" applyProtection="0"/>
    <xf numFmtId="0" fontId="39" fillId="41" borderId="0" applyNumberFormat="0" applyBorder="0" applyAlignment="0" applyProtection="0"/>
    <xf numFmtId="0" fontId="39" fillId="40" borderId="0" applyNumberFormat="0" applyBorder="0" applyAlignment="0" applyProtection="0"/>
    <xf numFmtId="0" fontId="39" fillId="41" borderId="0" applyNumberFormat="0" applyBorder="0" applyAlignment="0" applyProtection="0"/>
    <xf numFmtId="0" fontId="39" fillId="5" borderId="0" applyNumberFormat="0" applyBorder="0" applyAlignment="0" applyProtection="0"/>
    <xf numFmtId="0" fontId="39" fillId="41" borderId="0" applyNumberFormat="0" applyBorder="0" applyAlignment="0" applyProtection="0"/>
    <xf numFmtId="0" fontId="39" fillId="41" borderId="0" applyNumberFormat="0" applyBorder="0" applyAlignment="0" applyProtection="0"/>
    <xf numFmtId="0" fontId="39" fillId="48" borderId="0" applyNumberFormat="0" applyBorder="0" applyAlignment="0" applyProtection="0"/>
    <xf numFmtId="0" fontId="39" fillId="10" borderId="0" applyNumberFormat="0" applyBorder="0" applyAlignment="0" applyProtection="0"/>
    <xf numFmtId="0" fontId="39" fillId="48" borderId="0" applyNumberFormat="0" applyBorder="0" applyAlignment="0" applyProtection="0"/>
    <xf numFmtId="0" fontId="39" fillId="51" borderId="0" applyNumberFormat="0" applyBorder="0" applyAlignment="0" applyProtection="0"/>
    <xf numFmtId="0" fontId="39" fillId="48" borderId="0" applyNumberFormat="0" applyBorder="0" applyAlignment="0" applyProtection="0"/>
    <xf numFmtId="0" fontId="39" fillId="3" borderId="0" applyNumberFormat="0" applyBorder="0" applyAlignment="0" applyProtection="0"/>
    <xf numFmtId="0" fontId="39" fillId="48" borderId="0" applyNumberFormat="0" applyBorder="0" applyAlignment="0" applyProtection="0"/>
    <xf numFmtId="0" fontId="39" fillId="37" borderId="0" applyNumberFormat="0" applyBorder="0" applyAlignment="0" applyProtection="0"/>
    <xf numFmtId="0" fontId="39" fillId="37" borderId="0" applyNumberFormat="0" applyBorder="0" applyAlignment="0" applyProtection="0"/>
    <xf numFmtId="0" fontId="39" fillId="52" borderId="0" applyNumberFormat="0" applyBorder="0" applyAlignment="0" applyProtection="0"/>
    <xf numFmtId="0" fontId="39" fillId="6"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7" borderId="0" applyNumberFormat="0" applyBorder="0" applyAlignment="0" applyProtection="0"/>
    <xf numFmtId="0" fontId="39" fillId="54" borderId="0" applyNumberFormat="0" applyBorder="0" applyProtection="0">
      <alignment horizontal="left"/>
    </xf>
    <xf numFmtId="0" fontId="39" fillId="54" borderId="0" applyNumberFormat="0" applyBorder="0" applyProtection="0">
      <alignment horizontal="left"/>
    </xf>
    <xf numFmtId="0" fontId="39" fillId="54" borderId="0" applyNumberFormat="0" applyBorder="0" applyProtection="0">
      <alignment horizontal="left"/>
    </xf>
    <xf numFmtId="0" fontId="39" fillId="54" borderId="0" applyNumberFormat="0" applyBorder="0" applyProtection="0">
      <alignment horizontal="left"/>
    </xf>
    <xf numFmtId="0" fontId="39" fillId="8" borderId="0" applyNumberFormat="0" applyBorder="0" applyAlignment="0" applyProtection="0"/>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56" borderId="0" applyNumberFormat="0" applyBorder="0" applyProtection="0">
      <alignment horizontal="left"/>
    </xf>
    <xf numFmtId="0" fontId="39" fillId="9" borderId="0" applyNumberFormat="0" applyBorder="0" applyAlignment="0" applyProtection="0"/>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10" borderId="0" applyNumberFormat="0" applyBorder="0" applyAlignment="0" applyProtection="0"/>
    <xf numFmtId="0" fontId="39" fillId="59" borderId="0" applyNumberFormat="0" applyBorder="0" applyProtection="0">
      <alignment horizontal="left"/>
    </xf>
    <xf numFmtId="0" fontId="39" fillId="59" borderId="0" applyNumberFormat="0" applyBorder="0" applyProtection="0">
      <alignment horizontal="left"/>
    </xf>
    <xf numFmtId="0" fontId="39" fillId="59" borderId="0" applyNumberFormat="0" applyBorder="0" applyProtection="0">
      <alignment horizontal="left"/>
    </xf>
    <xf numFmtId="0" fontId="39" fillId="59" borderId="0" applyNumberFormat="0" applyBorder="0" applyProtection="0">
      <alignment horizontal="left"/>
    </xf>
    <xf numFmtId="0" fontId="39" fillId="6"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4" borderId="0" applyNumberFormat="0" applyBorder="0" applyAlignment="0" applyProtection="0"/>
    <xf numFmtId="0" fontId="39" fillId="62" borderId="0" applyNumberFormat="0" applyBorder="0" applyProtection="0">
      <alignment horizontal="left"/>
    </xf>
    <xf numFmtId="0" fontId="39" fillId="62" borderId="0" applyNumberFormat="0" applyBorder="0" applyProtection="0">
      <alignment horizontal="left"/>
    </xf>
    <xf numFmtId="0" fontId="39" fillId="62" borderId="0" applyNumberFormat="0" applyBorder="0" applyProtection="0">
      <alignment horizontal="left"/>
    </xf>
    <xf numFmtId="0" fontId="39" fillId="62" borderId="0" applyNumberFormat="0" applyBorder="0" applyProtection="0">
      <alignment horizontal="left"/>
    </xf>
    <xf numFmtId="0" fontId="39" fillId="64" borderId="0" applyNumberFormat="0" applyBorder="0" applyAlignment="0" applyProtection="0"/>
    <xf numFmtId="0" fontId="39" fillId="14" borderId="0" applyNumberFormat="0" applyBorder="0" applyAlignment="0" applyProtection="0"/>
    <xf numFmtId="0" fontId="39" fillId="64" borderId="0" applyNumberFormat="0" applyBorder="0" applyAlignment="0" applyProtection="0"/>
    <xf numFmtId="0" fontId="39" fillId="65" borderId="0" applyNumberFormat="0" applyBorder="0" applyAlignment="0" applyProtection="0"/>
    <xf numFmtId="0" fontId="39" fillId="64" borderId="0" applyNumberFormat="0" applyBorder="0" applyAlignment="0" applyProtection="0"/>
    <xf numFmtId="0" fontId="39" fillId="11"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67" borderId="0" applyNumberFormat="0" applyBorder="0" applyAlignment="0" applyProtection="0"/>
    <xf numFmtId="0" fontId="39" fillId="12"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7" borderId="0" applyNumberFormat="0" applyBorder="0" applyAlignment="0" applyProtection="0"/>
    <xf numFmtId="0" fontId="39" fillId="68" borderId="0" applyNumberFormat="0" applyBorder="0" applyAlignment="0" applyProtection="0"/>
    <xf numFmtId="0" fontId="39" fillId="15" borderId="0" applyNumberFormat="0" applyBorder="0" applyAlignment="0" applyProtection="0"/>
    <xf numFmtId="0" fontId="39" fillId="68" borderId="0" applyNumberFormat="0" applyBorder="0" applyAlignment="0" applyProtection="0"/>
    <xf numFmtId="0" fontId="39" fillId="69" borderId="0" applyNumberFormat="0" applyBorder="0" applyAlignment="0" applyProtection="0"/>
    <xf numFmtId="0" fontId="39" fillId="68" borderId="0" applyNumberFormat="0" applyBorder="0" applyAlignment="0" applyProtection="0"/>
    <xf numFmtId="0" fontId="39" fillId="13" borderId="0" applyNumberFormat="0" applyBorder="0" applyAlignment="0" applyProtection="0"/>
    <xf numFmtId="0" fontId="39" fillId="68" borderId="0" applyNumberFormat="0" applyBorder="0" applyAlignment="0" applyProtection="0"/>
    <xf numFmtId="0" fontId="39" fillId="68" borderId="0" applyNumberFormat="0" applyBorder="0" applyAlignment="0" applyProtection="0"/>
    <xf numFmtId="0" fontId="39" fillId="64" borderId="0" applyNumberFormat="0" applyBorder="0" applyAlignment="0" applyProtection="0"/>
    <xf numFmtId="0" fontId="39" fillId="10" borderId="0" applyNumberFormat="0" applyBorder="0" applyAlignment="0" applyProtection="0"/>
    <xf numFmtId="0" fontId="39" fillId="64" borderId="0" applyNumberFormat="0" applyBorder="0" applyAlignment="0" applyProtection="0"/>
    <xf numFmtId="0" fontId="39" fillId="51" borderId="0" applyNumberFormat="0" applyBorder="0" applyAlignment="0" applyProtection="0"/>
    <xf numFmtId="0" fontId="39" fillId="64" borderId="0" applyNumberFormat="0" applyBorder="0" applyAlignment="0" applyProtection="0"/>
    <xf numFmtId="0" fontId="39" fillId="11" borderId="0" applyNumberFormat="0" applyBorder="0" applyAlignment="0" applyProtection="0"/>
    <xf numFmtId="0" fontId="39" fillId="64" borderId="0" applyNumberFormat="0" applyBorder="0" applyAlignment="0" applyProtection="0"/>
    <xf numFmtId="0" fontId="39" fillId="66" borderId="0" applyNumberFormat="0" applyBorder="0" applyAlignment="0" applyProtection="0"/>
    <xf numFmtId="0" fontId="39" fillId="66" borderId="0" applyNumberFormat="0" applyBorder="0" applyAlignment="0" applyProtection="0"/>
    <xf numFmtId="0" fontId="39" fillId="70" borderId="0" applyNumberFormat="0" applyBorder="0" applyAlignment="0" applyProtection="0"/>
    <xf numFmtId="0" fontId="39" fillId="14" borderId="0" applyNumberFormat="0" applyBorder="0" applyAlignment="0" applyProtection="0"/>
    <xf numFmtId="0" fontId="39" fillId="70" borderId="0" applyNumberFormat="0" applyBorder="0" applyAlignment="0" applyProtection="0"/>
    <xf numFmtId="0" fontId="39" fillId="65" borderId="0" applyNumberFormat="0" applyBorder="0" applyAlignment="0" applyProtection="0"/>
    <xf numFmtId="0" fontId="39" fillId="70" borderId="0" applyNumberFormat="0" applyBorder="0" applyAlignment="0" applyProtection="0"/>
    <xf numFmtId="0" fontId="39" fillId="70" borderId="0" applyNumberFormat="0" applyBorder="0" applyAlignment="0" applyProtection="0"/>
    <xf numFmtId="0" fontId="39" fillId="65" borderId="0" applyNumberFormat="0" applyBorder="0" applyAlignment="0" applyProtection="0"/>
    <xf numFmtId="0" fontId="39" fillId="65" borderId="0" applyNumberFormat="0" applyBorder="0" applyAlignment="0" applyProtection="0"/>
    <xf numFmtId="0" fontId="39" fillId="49" borderId="0" applyNumberFormat="0" applyBorder="0" applyAlignment="0" applyProtection="0"/>
    <xf numFmtId="0" fontId="39" fillId="16" borderId="0" applyNumberFormat="0" applyBorder="0" applyAlignment="0" applyProtection="0"/>
    <xf numFmtId="0" fontId="39" fillId="49" borderId="0" applyNumberFormat="0" applyBorder="0" applyAlignment="0" applyProtection="0"/>
    <xf numFmtId="0" fontId="39" fillId="71" borderId="0" applyNumberFormat="0" applyBorder="0" applyAlignment="0" applyProtection="0"/>
    <xf numFmtId="0" fontId="39" fillId="49" borderId="0" applyNumberFormat="0" applyBorder="0" applyAlignment="0" applyProtection="0"/>
    <xf numFmtId="0" fontId="39" fillId="4" borderId="0" applyNumberFormat="0" applyBorder="0" applyAlignment="0" applyProtection="0"/>
    <xf numFmtId="0" fontId="39" fillId="49" borderId="0" applyNumberFormat="0" applyBorder="0" applyAlignment="0" applyProtection="0"/>
    <xf numFmtId="0" fontId="39" fillId="38" borderId="0" applyNumberFormat="0" applyBorder="0" applyAlignment="0" applyProtection="0"/>
    <xf numFmtId="0" fontId="39" fillId="38" borderId="0" applyNumberFormat="0" applyBorder="0" applyAlignment="0" applyProtection="0"/>
    <xf numFmtId="0" fontId="39" fillId="14"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12" borderId="0" applyNumberFormat="0" applyBorder="0" applyAlignment="0" applyProtection="0"/>
    <xf numFmtId="0" fontId="39" fillId="73" borderId="0" applyNumberFormat="0" applyBorder="0" applyProtection="0">
      <alignment horizontal="left"/>
    </xf>
    <xf numFmtId="0" fontId="39" fillId="73" borderId="0" applyNumberFormat="0" applyBorder="0" applyProtection="0">
      <alignment horizontal="left"/>
    </xf>
    <xf numFmtId="0" fontId="39" fillId="73" borderId="0" applyNumberFormat="0" applyBorder="0" applyProtection="0">
      <alignment horizontal="left"/>
    </xf>
    <xf numFmtId="0" fontId="39" fillId="73" borderId="0" applyNumberFormat="0" applyBorder="0" applyProtection="0">
      <alignment horizontal="left"/>
    </xf>
    <xf numFmtId="0" fontId="39" fillId="15" borderId="0" applyNumberFormat="0" applyBorder="0" applyAlignment="0" applyProtection="0"/>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58" borderId="0" applyNumberFormat="0" applyBorder="0" applyProtection="0">
      <alignment horizontal="left"/>
    </xf>
    <xf numFmtId="0" fontId="39" fillId="10" borderId="0" applyNumberFormat="0" applyBorder="0" applyAlignment="0" applyProtection="0"/>
    <xf numFmtId="0" fontId="39" fillId="74" borderId="0" applyNumberFormat="0" applyBorder="0" applyProtection="0">
      <alignment horizontal="left"/>
    </xf>
    <xf numFmtId="0" fontId="39" fillId="74" borderId="0" applyNumberFormat="0" applyBorder="0" applyProtection="0">
      <alignment horizontal="left"/>
    </xf>
    <xf numFmtId="0" fontId="39" fillId="74" borderId="0" applyNumberFormat="0" applyBorder="0" applyProtection="0">
      <alignment horizontal="left"/>
    </xf>
    <xf numFmtId="0" fontId="39" fillId="74" borderId="0" applyNumberFormat="0" applyBorder="0" applyProtection="0">
      <alignment horizontal="left"/>
    </xf>
    <xf numFmtId="0" fontId="39" fillId="14" borderId="0" applyNumberFormat="0" applyBorder="0" applyAlignment="0" applyProtection="0"/>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61" borderId="0" applyNumberFormat="0" applyBorder="0" applyProtection="0">
      <alignment horizontal="left"/>
    </xf>
    <xf numFmtId="0" fontId="39" fillId="16" borderId="0" applyNumberFormat="0" applyBorder="0" applyAlignment="0" applyProtection="0"/>
    <xf numFmtId="0" fontId="39" fillId="75" borderId="0" applyNumberFormat="0" applyBorder="0" applyProtection="0">
      <alignment horizontal="left"/>
    </xf>
    <xf numFmtId="0" fontId="39" fillId="75" borderId="0" applyNumberFormat="0" applyBorder="0" applyProtection="0">
      <alignment horizontal="left"/>
    </xf>
    <xf numFmtId="0" fontId="39" fillId="75" borderId="0" applyNumberFormat="0" applyBorder="0" applyProtection="0">
      <alignment horizontal="left"/>
    </xf>
    <xf numFmtId="0" fontId="39" fillId="75" borderId="0" applyNumberFormat="0" applyBorder="0" applyProtection="0">
      <alignment horizontal="left"/>
    </xf>
    <xf numFmtId="209" fontId="179" fillId="0" borderId="0" applyBorder="0">
      <alignment horizontal="center" vertical="center" wrapText="1"/>
      <protection locked="0"/>
    </xf>
    <xf numFmtId="9" fontId="26" fillId="0" borderId="0" applyBorder="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41" borderId="21" applyNumberFormat="0" applyAlignment="0" applyProtection="0"/>
    <xf numFmtId="0" fontId="39" fillId="5" borderId="21"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4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8"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0"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0" fontId="39" fillId="0" borderId="0" applyFont="0" applyFill="0" applyBorder="0" applyAlignment="0" applyProtection="0"/>
    <xf numFmtId="171"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3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65" fillId="59" borderId="62" applyNumberFormat="0" applyProtection="0">
      <alignment horizontal="left"/>
    </xf>
    <xf numFmtId="0" fontId="65" fillId="59" borderId="62" applyNumberFormat="0" applyProtection="0">
      <alignment horizontal="left"/>
    </xf>
    <xf numFmtId="0" fontId="65" fillId="59" borderId="62" applyNumberFormat="0" applyProtection="0">
      <alignment horizontal="left"/>
    </xf>
    <xf numFmtId="0" fontId="65" fillId="59" borderId="62" applyNumberFormat="0" applyProtection="0">
      <alignment horizontal="left"/>
    </xf>
    <xf numFmtId="0" fontId="60" fillId="74" borderId="22" applyNumberFormat="0" applyProtection="0">
      <alignment horizontal="left"/>
    </xf>
    <xf numFmtId="0" fontId="60" fillId="74" borderId="22" applyNumberFormat="0" applyProtection="0">
      <alignment horizontal="left"/>
    </xf>
    <xf numFmtId="0" fontId="60" fillId="11" borderId="22" applyNumberFormat="0" applyAlignment="0" applyProtection="0"/>
    <xf numFmtId="0" fontId="65" fillId="0" borderId="61" applyNumberFormat="0" applyFill="0" applyProtection="0">
      <alignment horizontal="left"/>
    </xf>
    <xf numFmtId="0" fontId="65" fillId="0" borderId="61" applyNumberFormat="0" applyFill="0" applyProtection="0">
      <alignment horizontal="left"/>
    </xf>
    <xf numFmtId="0" fontId="65" fillId="0" borderId="61" applyNumberFormat="0" applyFill="0" applyProtection="0">
      <alignment horizontal="left"/>
    </xf>
    <xf numFmtId="0" fontId="65" fillId="0" borderId="61" applyNumberFormat="0" applyFill="0" applyProtection="0">
      <alignment horizontal="left"/>
    </xf>
    <xf numFmtId="0" fontId="65" fillId="0" borderId="26"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65" fillId="0" borderId="23" applyNumberFormat="0" applyFill="0" applyAlignment="0" applyProtection="0"/>
    <xf numFmtId="0" fontId="56" fillId="0" borderId="26" applyNumberFormat="0" applyFill="0" applyAlignment="0" applyProtection="0"/>
    <xf numFmtId="0" fontId="65" fillId="0" borderId="23" applyNumberFormat="0" applyFill="0" applyAlignment="0" applyProtection="0"/>
    <xf numFmtId="0" fontId="65" fillId="0" borderId="26" applyNumberFormat="0" applyFill="0" applyAlignment="0" applyProtection="0"/>
    <xf numFmtId="0" fontId="60" fillId="48" borderId="22" applyNumberFormat="0" applyAlignment="0" applyProtection="0"/>
    <xf numFmtId="0" fontId="60" fillId="48" borderId="22" applyNumberFormat="0" applyAlignment="0" applyProtection="0"/>
    <xf numFmtId="0" fontId="60" fillId="48" borderId="22" applyNumberFormat="0" applyAlignment="0" applyProtection="0"/>
    <xf numFmtId="0" fontId="60" fillId="3" borderId="22" applyNumberFormat="0" applyAlignment="0" applyProtection="0"/>
    <xf numFmtId="0" fontId="60" fillId="11" borderId="22" applyNumberFormat="0" applyAlignment="0" applyProtection="0"/>
    <xf numFmtId="0" fontId="60" fillId="66" borderId="22" applyNumberFormat="0" applyAlignment="0" applyProtection="0"/>
    <xf numFmtId="0" fontId="54" fillId="11" borderId="22" applyNumberFormat="0" applyAlignment="0" applyProtection="0"/>
    <xf numFmtId="0" fontId="60" fillId="48" borderId="22" applyNumberFormat="0" applyAlignment="0" applyProtection="0"/>
    <xf numFmtId="0" fontId="60" fillId="11" borderId="22" applyNumberFormat="0" applyAlignment="0" applyProtection="0"/>
    <xf numFmtId="0" fontId="56" fillId="0" borderId="23" applyNumberFormat="0" applyFill="0" applyAlignment="0" applyProtection="0"/>
    <xf numFmtId="0" fontId="56" fillId="0" borderId="23" applyNumberFormat="0" applyFill="0" applyAlignment="0" applyProtection="0"/>
    <xf numFmtId="0" fontId="54" fillId="3" borderId="22" applyNumberFormat="0" applyAlignment="0" applyProtection="0"/>
    <xf numFmtId="0" fontId="54" fillId="3" borderId="22" applyNumberFormat="0" applyAlignment="0" applyProtection="0"/>
    <xf numFmtId="187" fontId="143" fillId="0" borderId="14" applyAlignment="0" applyProtection="0"/>
    <xf numFmtId="0" fontId="44" fillId="3" borderId="15" applyNumberFormat="0" applyAlignment="0" applyProtection="0"/>
    <xf numFmtId="0" fontId="44" fillId="3" borderId="15" applyNumberFormat="0" applyAlignment="0" applyProtection="0"/>
    <xf numFmtId="0" fontId="51" fillId="4" borderId="15" applyNumberFormat="0" applyAlignment="0" applyProtection="0"/>
    <xf numFmtId="0" fontId="51" fillId="4" borderId="15" applyNumberFormat="0" applyAlignment="0" applyProtection="0"/>
    <xf numFmtId="0" fontId="27" fillId="5" borderId="21" applyNumberFormat="0" applyFont="0" applyAlignment="0" applyProtection="0"/>
    <xf numFmtId="0" fontId="27" fillId="5" borderId="21" applyNumberFormat="0" applyFont="0" applyAlignment="0" applyProtection="0"/>
    <xf numFmtId="0" fontId="95" fillId="41" borderId="15" applyNumberFormat="0" applyAlignment="0" applyProtection="0"/>
    <xf numFmtId="0" fontId="27" fillId="5" borderId="21" applyNumberFormat="0" applyFont="0" applyAlignment="0" applyProtection="0"/>
    <xf numFmtId="0" fontId="95" fillId="41" borderId="15" applyNumberFormat="0" applyAlignment="0" applyProtection="0"/>
    <xf numFmtId="0" fontId="27" fillId="5" borderId="21" applyNumberFormat="0" applyFont="0" applyAlignment="0" applyProtection="0"/>
    <xf numFmtId="0" fontId="58" fillId="4" borderId="15" applyNumberFormat="0" applyAlignment="0" applyProtection="0"/>
    <xf numFmtId="0" fontId="166" fillId="56" borderId="15" applyNumberFormat="0" applyProtection="0">
      <alignment horizontal="left"/>
    </xf>
    <xf numFmtId="0" fontId="166" fillId="56" borderId="15" applyNumberFormat="0" applyProtection="0">
      <alignment horizontal="left"/>
    </xf>
    <xf numFmtId="0" fontId="166" fillId="56" borderId="15" applyNumberFormat="0" applyProtection="0">
      <alignment horizontal="left"/>
    </xf>
    <xf numFmtId="0" fontId="166" fillId="56" borderId="15" applyNumberFormat="0" applyProtection="0">
      <alignment horizontal="left"/>
    </xf>
    <xf numFmtId="0" fontId="58" fillId="4" borderId="15" applyNumberFormat="0" applyAlignment="0" applyProtection="0"/>
    <xf numFmtId="0" fontId="51" fillId="4" borderId="15" applyNumberFormat="0" applyAlignment="0" applyProtection="0"/>
    <xf numFmtId="0" fontId="58" fillId="38" borderId="15" applyNumberFormat="0" applyAlignment="0" applyProtection="0"/>
    <xf numFmtId="0" fontId="58" fillId="4" borderId="15" applyNumberFormat="0" applyAlignment="0" applyProtection="0"/>
    <xf numFmtId="0" fontId="58" fillId="68" borderId="15" applyNumberFormat="0" applyAlignment="0" applyProtection="0"/>
    <xf numFmtId="0" fontId="58" fillId="68" borderId="15" applyNumberFormat="0" applyAlignment="0" applyProtection="0"/>
    <xf numFmtId="0" fontId="61" fillId="11" borderId="15" applyNumberFormat="0" applyAlignment="0" applyProtection="0"/>
    <xf numFmtId="0" fontId="61" fillId="48" borderId="15" applyNumberFormat="0" applyAlignment="0" applyProtection="0"/>
    <xf numFmtId="0" fontId="44" fillId="11" borderId="15" applyNumberFormat="0" applyAlignment="0" applyProtection="0"/>
    <xf numFmtId="0" fontId="61" fillId="66" borderId="15" applyNumberFormat="0" applyAlignment="0" applyProtection="0"/>
    <xf numFmtId="0" fontId="61" fillId="11" borderId="15" applyNumberFormat="0" applyAlignment="0" applyProtection="0"/>
    <xf numFmtId="0" fontId="61" fillId="3" borderId="15" applyNumberFormat="0" applyAlignment="0" applyProtection="0"/>
    <xf numFmtId="0" fontId="61" fillId="48" borderId="15" applyNumberFormat="0" applyAlignment="0" applyProtection="0"/>
    <xf numFmtId="0" fontId="61" fillId="48" borderId="15" applyNumberFormat="0" applyAlignment="0" applyProtection="0"/>
    <xf numFmtId="0" fontId="61" fillId="48" borderId="15" applyNumberFormat="0" applyAlignment="0" applyProtection="0"/>
    <xf numFmtId="0" fontId="61" fillId="11" borderId="15" applyNumberFormat="0" applyAlignment="0" applyProtection="0"/>
    <xf numFmtId="0" fontId="174" fillId="59" borderId="15" applyNumberFormat="0" applyProtection="0">
      <alignment horizontal="left"/>
    </xf>
    <xf numFmtId="0" fontId="174" fillId="59" borderId="15" applyNumberFormat="0" applyProtection="0">
      <alignment horizontal="left"/>
    </xf>
    <xf numFmtId="0" fontId="174" fillId="59" borderId="15" applyNumberFormat="0" applyProtection="0">
      <alignment horizontal="left"/>
    </xf>
    <xf numFmtId="0" fontId="174" fillId="59" borderId="15" applyNumberFormat="0" applyProtection="0">
      <alignment horizontal="left"/>
    </xf>
    <xf numFmtId="0" fontId="25" fillId="5" borderId="21" applyNumberFormat="0" applyFont="0" applyAlignment="0" applyProtection="0"/>
    <xf numFmtId="0" fontId="25" fillId="5" borderId="21" applyNumberFormat="0" applyFont="0" applyAlignment="0" applyProtection="0"/>
    <xf numFmtId="0" fontId="59" fillId="41" borderId="21" applyNumberFormat="0" applyAlignment="0" applyProtection="0"/>
    <xf numFmtId="0" fontId="40" fillId="5" borderId="21" applyNumberFormat="0" applyFont="0" applyAlignment="0" applyProtection="0"/>
    <xf numFmtId="0" fontId="39" fillId="41" borderId="21" applyNumberFormat="0" applyAlignment="0" applyProtection="0"/>
    <xf numFmtId="0" fontId="39" fillId="41" borderId="21" applyNumberFormat="0" applyAlignment="0" applyProtection="0"/>
    <xf numFmtId="0" fontId="25" fillId="5" borderId="21" applyNumberFormat="0" applyFont="0" applyAlignment="0" applyProtection="0"/>
    <xf numFmtId="0" fontId="39" fillId="5" borderId="21" applyNumberFormat="0" applyFont="0" applyAlignment="0" applyProtection="0"/>
    <xf numFmtId="0" fontId="39" fillId="5" borderId="21" applyNumberFormat="0" applyFont="0" applyAlignment="0" applyProtection="0"/>
    <xf numFmtId="0" fontId="59" fillId="41" borderId="21" applyNumberFormat="0" applyAlignment="0" applyProtection="0"/>
    <xf numFmtId="0" fontId="59" fillId="41" borderId="21" applyNumberFormat="0" applyAlignment="0" applyProtection="0"/>
    <xf numFmtId="0" fontId="26" fillId="41" borderId="21" applyNumberFormat="0" applyAlignment="0" applyProtection="0"/>
    <xf numFmtId="0" fontId="26" fillId="41" borderId="21" applyNumberFormat="0" applyAlignment="0" applyProtection="0"/>
    <xf numFmtId="0" fontId="25" fillId="5" borderId="21" applyNumberFormat="0" applyFont="0" applyAlignment="0" applyProtection="0"/>
    <xf numFmtId="0" fontId="140" fillId="75" borderId="21" applyNumberFormat="0" applyProtection="0">
      <alignment horizontal="left"/>
    </xf>
    <xf numFmtId="0" fontId="140" fillId="75" borderId="21" applyNumberFormat="0" applyProtection="0">
      <alignment horizontal="left"/>
    </xf>
    <xf numFmtId="0" fontId="140" fillId="75" borderId="21" applyNumberFormat="0" applyProtection="0">
      <alignment horizontal="left"/>
    </xf>
    <xf numFmtId="0" fontId="140" fillId="75" borderId="21" applyNumberFormat="0" applyProtection="0">
      <alignment horizontal="left"/>
    </xf>
    <xf numFmtId="0" fontId="60" fillId="11" borderId="2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5" fillId="0" borderId="0"/>
    <xf numFmtId="0" fontId="13" fillId="0" borderId="0"/>
    <xf numFmtId="0" fontId="13" fillId="0" borderId="0"/>
    <xf numFmtId="0" fontId="13" fillId="0" borderId="0"/>
    <xf numFmtId="0" fontId="13" fillId="0" borderId="0"/>
    <xf numFmtId="0" fontId="3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60" fillId="11" borderId="2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65" fontId="38" fillId="0" borderId="0" applyFont="0" applyFill="0" applyBorder="0" applyAlignment="0" applyProtection="0"/>
    <xf numFmtId="177" fontId="26" fillId="0" borderId="0" applyFill="0" applyBorder="0" applyAlignment="0" applyProtection="0"/>
    <xf numFmtId="0" fontId="13" fillId="0" borderId="0"/>
    <xf numFmtId="9" fontId="38" fillId="0" borderId="0" applyFont="0" applyFill="0" applyBorder="0" applyAlignment="0" applyProtection="0"/>
    <xf numFmtId="0" fontId="38" fillId="0" borderId="0"/>
    <xf numFmtId="0" fontId="13" fillId="0" borderId="0"/>
    <xf numFmtId="0" fontId="13" fillId="0" borderId="0"/>
    <xf numFmtId="176"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70" fontId="39" fillId="0" borderId="0" applyFont="0" applyFill="0" applyBorder="0" applyAlignment="0" applyProtection="0"/>
    <xf numFmtId="165" fontId="26" fillId="0" borderId="0" applyFont="0" applyFill="0" applyBorder="0" applyAlignment="0" applyProtection="0"/>
    <xf numFmtId="9" fontId="39" fillId="0" borderId="0" applyFill="0" applyBorder="0" applyAlignment="0" applyProtection="0"/>
    <xf numFmtId="9" fontId="27" fillId="0" borderId="0" applyFont="0" applyFill="0" applyBorder="0" applyAlignment="0" applyProtection="0"/>
    <xf numFmtId="9" fontId="59" fillId="0" borderId="0" applyFill="0" applyBorder="0" applyAlignment="0" applyProtection="0"/>
    <xf numFmtId="9" fontId="26" fillId="0" borderId="0" applyFont="0" applyFill="0" applyBorder="0" applyAlignment="0" applyProtection="0"/>
    <xf numFmtId="0" fontId="39" fillId="5" borderId="21" applyNumberFormat="0" applyFont="0" applyAlignment="0" applyProtection="0"/>
    <xf numFmtId="0" fontId="59" fillId="0" borderId="0"/>
    <xf numFmtId="0" fontId="40" fillId="0" borderId="0"/>
    <xf numFmtId="0" fontId="26" fillId="0" borderId="0"/>
    <xf numFmtId="0" fontId="38" fillId="0" borderId="0"/>
    <xf numFmtId="0" fontId="40" fillId="0" borderId="0"/>
    <xf numFmtId="0" fontId="69" fillId="0" borderId="0"/>
    <xf numFmtId="0" fontId="40" fillId="0" borderId="0"/>
    <xf numFmtId="0" fontId="27" fillId="0" borderId="0"/>
    <xf numFmtId="0" fontId="40" fillId="0" borderId="0"/>
    <xf numFmtId="0" fontId="25" fillId="0" borderId="0"/>
    <xf numFmtId="0" fontId="13" fillId="0" borderId="0"/>
    <xf numFmtId="0" fontId="13" fillId="0" borderId="0"/>
    <xf numFmtId="0" fontId="40"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59" fillId="0" borderId="0"/>
    <xf numFmtId="0" fontId="26" fillId="0" borderId="0"/>
    <xf numFmtId="0" fontId="25" fillId="0" borderId="0"/>
    <xf numFmtId="0" fontId="25" fillId="0" borderId="0"/>
    <xf numFmtId="0" fontId="13" fillId="0" borderId="0"/>
    <xf numFmtId="0" fontId="27" fillId="0" borderId="0"/>
    <xf numFmtId="0" fontId="38" fillId="0" borderId="0"/>
    <xf numFmtId="0" fontId="13" fillId="0" borderId="0"/>
    <xf numFmtId="0" fontId="38"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38" fillId="0" borderId="0"/>
    <xf numFmtId="0" fontId="69" fillId="0" borderId="0"/>
    <xf numFmtId="0" fontId="39" fillId="0" borderId="0"/>
    <xf numFmtId="0" fontId="13" fillId="0" borderId="0"/>
    <xf numFmtId="0" fontId="13" fillId="0" borderId="0"/>
    <xf numFmtId="0" fontId="13" fillId="0" borderId="0"/>
    <xf numFmtId="0" fontId="13" fillId="0" borderId="0"/>
    <xf numFmtId="0" fontId="26" fillId="0" borderId="0"/>
    <xf numFmtId="0" fontId="26" fillId="0" borderId="0"/>
    <xf numFmtId="0" fontId="59" fillId="0" borderId="0"/>
    <xf numFmtId="0" fontId="64" fillId="0" borderId="0" applyNumberFormat="0" applyFill="0" applyBorder="0" applyAlignment="0" applyProtection="0"/>
    <xf numFmtId="0" fontId="64" fillId="0" borderId="25" applyNumberFormat="0" applyFill="0" applyAlignment="0" applyProtection="0"/>
    <xf numFmtId="0" fontId="63" fillId="0" borderId="18" applyNumberFormat="0" applyFill="0" applyAlignment="0" applyProtection="0"/>
    <xf numFmtId="0" fontId="62" fillId="0" borderId="24" applyNumberFormat="0" applyFill="0" applyAlignment="0" applyProtection="0"/>
    <xf numFmtId="169" fontId="25" fillId="0" borderId="0" applyFont="0" applyFill="0" applyBorder="0" applyAlignment="0" applyProtection="0"/>
    <xf numFmtId="9" fontId="59" fillId="0" borderId="0" applyFont="0" applyFill="0" applyBorder="0" applyAlignment="0" applyProtection="0"/>
    <xf numFmtId="0" fontId="51" fillId="4" borderId="15" applyNumberFormat="0" applyAlignment="0" applyProtection="0"/>
    <xf numFmtId="0" fontId="42" fillId="20" borderId="0" applyNumberFormat="0" applyBorder="0" applyAlignment="0" applyProtection="0"/>
    <xf numFmtId="0" fontId="42" fillId="17" borderId="0" applyNumberFormat="0" applyBorder="0" applyAlignment="0" applyProtection="0"/>
    <xf numFmtId="0" fontId="42" fillId="19" borderId="0" applyNumberFormat="0" applyBorder="0" applyAlignment="0" applyProtection="0"/>
    <xf numFmtId="0" fontId="42" fillId="15" borderId="0" applyNumberFormat="0" applyBorder="0" applyAlignment="0" applyProtection="0"/>
    <xf numFmtId="0" fontId="42" fillId="12" borderId="0" applyNumberFormat="0" applyBorder="0" applyAlignment="0" applyProtection="0"/>
    <xf numFmtId="0" fontId="42" fillId="18" borderId="0" applyNumberFormat="0" applyBorder="0" applyAlignment="0" applyProtection="0"/>
    <xf numFmtId="9" fontId="38" fillId="0" borderId="0" applyFont="0" applyFill="0" applyBorder="0" applyAlignment="0" applyProtection="0"/>
    <xf numFmtId="0" fontId="26" fillId="0" borderId="0"/>
    <xf numFmtId="0" fontId="13" fillId="0" borderId="0"/>
    <xf numFmtId="172" fontId="26" fillId="0" borderId="0" applyFont="0" applyFill="0" applyBorder="0" applyAlignment="0" applyProtection="0"/>
    <xf numFmtId="0" fontId="38" fillId="0" borderId="0"/>
    <xf numFmtId="0" fontId="51" fillId="4" borderId="15" applyNumberFormat="0" applyAlignment="0" applyProtection="0"/>
    <xf numFmtId="0" fontId="60" fillId="11" borderId="22" applyNumberFormat="0" applyAlignment="0" applyProtection="0"/>
    <xf numFmtId="0" fontId="51" fillId="4" borderId="15" applyNumberFormat="0" applyAlignment="0" applyProtection="0"/>
    <xf numFmtId="0" fontId="60" fillId="11" borderId="22" applyNumberFormat="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165" fontId="38"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 fillId="0" borderId="0"/>
    <xf numFmtId="0" fontId="9"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1" fillId="0" borderId="0"/>
    <xf numFmtId="0" fontId="1" fillId="0" borderId="0"/>
  </cellStyleXfs>
  <cellXfs count="1225">
    <xf numFmtId="0" fontId="0" fillId="0" borderId="0" xfId="0"/>
    <xf numFmtId="49" fontId="22" fillId="0" borderId="0" xfId="5" applyNumberFormat="1"/>
    <xf numFmtId="0" fontId="22" fillId="0" borderId="0" xfId="5"/>
    <xf numFmtId="0" fontId="23" fillId="0" borderId="0" xfId="5" applyFont="1"/>
    <xf numFmtId="49" fontId="22" fillId="0" borderId="0" xfId="5" applyNumberFormat="1" applyProtection="1">
      <protection locked="0"/>
    </xf>
    <xf numFmtId="0" fontId="22" fillId="0" borderId="0" xfId="5" applyProtection="1">
      <protection locked="0"/>
    </xf>
    <xf numFmtId="0" fontId="22" fillId="0" borderId="0" xfId="5" applyProtection="1"/>
    <xf numFmtId="49" fontId="22" fillId="0" borderId="0" xfId="5" applyNumberFormat="1" applyProtection="1"/>
    <xf numFmtId="0" fontId="22" fillId="0" borderId="0" xfId="5" applyAlignment="1" applyProtection="1">
      <alignment horizontal="center" vertical="center"/>
    </xf>
    <xf numFmtId="0" fontId="29" fillId="0" borderId="1" xfId="5" applyFont="1" applyBorder="1" applyAlignment="1" applyProtection="1">
      <alignment horizontal="center" vertical="center" wrapText="1"/>
    </xf>
    <xf numFmtId="0" fontId="33" fillId="0" borderId="1" xfId="5" applyFont="1" applyBorder="1" applyAlignment="1" applyProtection="1">
      <alignment horizontal="center" vertical="center" wrapText="1"/>
    </xf>
    <xf numFmtId="0" fontId="24" fillId="0" borderId="0" xfId="5" applyFont="1" applyProtection="1"/>
    <xf numFmtId="49" fontId="29" fillId="0" borderId="0" xfId="5" applyNumberFormat="1" applyFont="1" applyBorder="1" applyAlignment="1" applyProtection="1">
      <alignment horizontal="right" vertical="center" wrapText="1"/>
    </xf>
    <xf numFmtId="0" fontId="29" fillId="0" borderId="0" xfId="5" applyFont="1" applyFill="1" applyBorder="1" applyAlignment="1" applyProtection="1">
      <alignment horizontal="left" vertical="top" wrapText="1"/>
    </xf>
    <xf numFmtId="0" fontId="30" fillId="0" borderId="0" xfId="5" applyFont="1" applyAlignment="1" applyProtection="1">
      <alignment horizontal="center" wrapText="1"/>
      <protection locked="0"/>
    </xf>
    <xf numFmtId="0" fontId="30" fillId="0" borderId="0" xfId="5" applyFont="1" applyAlignment="1" applyProtection="1">
      <alignment horizontal="center" vertical="top" wrapText="1"/>
      <protection locked="0"/>
    </xf>
    <xf numFmtId="0" fontId="30" fillId="0" borderId="0" xfId="5" applyFont="1" applyAlignment="1">
      <alignment horizontal="center" vertical="top" wrapText="1"/>
    </xf>
    <xf numFmtId="0" fontId="31" fillId="0" borderId="1" xfId="5" applyFont="1" applyBorder="1" applyAlignment="1" applyProtection="1">
      <alignment horizontal="center" vertical="center" wrapText="1"/>
    </xf>
    <xf numFmtId="0" fontId="23" fillId="0" borderId="0" xfId="5" applyFont="1" applyFill="1" applyAlignment="1" applyProtection="1">
      <alignment horizontal="center"/>
    </xf>
    <xf numFmtId="0" fontId="0" fillId="0" borderId="0" xfId="0" applyAlignment="1">
      <alignment horizontal="center"/>
    </xf>
    <xf numFmtId="0" fontId="29" fillId="0" borderId="1" xfId="5" applyFont="1" applyBorder="1" applyAlignment="1" applyProtection="1">
      <alignment horizontal="center" vertical="center" textRotation="90" wrapText="1"/>
    </xf>
    <xf numFmtId="0" fontId="30" fillId="0" borderId="0" xfId="5" applyFont="1" applyAlignment="1" applyProtection="1">
      <alignment horizontal="center"/>
    </xf>
    <xf numFmtId="0" fontId="29" fillId="0" borderId="0" xfId="5" applyFont="1" applyBorder="1" applyAlignment="1" applyProtection="1">
      <alignment horizontal="center" vertical="center" wrapText="1"/>
    </xf>
    <xf numFmtId="2" fontId="29" fillId="0" borderId="0" xfId="5" applyNumberFormat="1" applyFont="1" applyBorder="1" applyAlignment="1" applyProtection="1">
      <alignment horizontal="center" vertical="center" wrapText="1"/>
    </xf>
    <xf numFmtId="0" fontId="29" fillId="0" borderId="0" xfId="5" applyNumberFormat="1" applyFont="1" applyBorder="1" applyAlignment="1" applyProtection="1">
      <alignment horizontal="center" vertical="center" wrapText="1"/>
    </xf>
    <xf numFmtId="0" fontId="29" fillId="0" borderId="0" xfId="5" applyNumberFormat="1" applyFont="1" applyBorder="1" applyAlignment="1" applyProtection="1">
      <alignment horizontal="center" vertical="center" wrapText="1"/>
      <protection locked="0"/>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horizontal="center" vertical="center" textRotation="90" wrapText="1"/>
    </xf>
    <xf numFmtId="0" fontId="31" fillId="0" borderId="1" xfId="0" applyFont="1" applyBorder="1" applyAlignment="1">
      <alignment vertical="top" wrapText="1"/>
    </xf>
    <xf numFmtId="0" fontId="31" fillId="0" borderId="0" xfId="0" applyFont="1"/>
    <xf numFmtId="0" fontId="31" fillId="0" borderId="1" xfId="0" applyFont="1" applyBorder="1" applyAlignment="1">
      <alignment vertical="top" textRotation="90" wrapText="1"/>
    </xf>
    <xf numFmtId="0" fontId="31" fillId="0" borderId="1" xfId="0" applyFont="1" applyBorder="1" applyAlignment="1">
      <alignment vertical="center" wrapText="1"/>
    </xf>
    <xf numFmtId="0" fontId="0" fillId="0" borderId="0" xfId="0" applyFont="1"/>
    <xf numFmtId="0" fontId="31" fillId="0" borderId="1" xfId="0" applyFont="1" applyBorder="1"/>
    <xf numFmtId="0" fontId="77" fillId="0" borderId="0" xfId="0" applyFont="1" applyAlignment="1">
      <alignment horizontal="left" vertical="center"/>
    </xf>
    <xf numFmtId="0" fontId="77" fillId="0" borderId="0" xfId="0" applyFont="1" applyAlignment="1">
      <alignment vertical="center"/>
    </xf>
    <xf numFmtId="0" fontId="37" fillId="0" borderId="0" xfId="0" applyFont="1"/>
    <xf numFmtId="49" fontId="31" fillId="0" borderId="0" xfId="5" applyNumberFormat="1" applyFont="1" applyFill="1" applyProtection="1"/>
    <xf numFmtId="0" fontId="31" fillId="0" borderId="0" xfId="5" applyFont="1" applyAlignment="1" applyProtection="1">
      <alignment horizontal="center" vertical="center" wrapText="1"/>
    </xf>
    <xf numFmtId="0" fontId="31" fillId="0" borderId="0" xfId="5" applyFont="1" applyFill="1" applyProtection="1"/>
    <xf numFmtId="0" fontId="31" fillId="0" borderId="0" xfId="5" applyFont="1" applyFill="1" applyAlignment="1" applyProtection="1">
      <alignment wrapText="1"/>
    </xf>
    <xf numFmtId="0" fontId="28" fillId="0" borderId="0" xfId="5" applyFont="1" applyFill="1" applyAlignment="1" applyProtection="1">
      <alignment vertical="top"/>
    </xf>
    <xf numFmtId="0" fontId="28" fillId="0" borderId="0" xfId="5" applyFont="1" applyFill="1" applyProtection="1"/>
    <xf numFmtId="49" fontId="31" fillId="0" borderId="0" xfId="5" applyNumberFormat="1" applyFont="1" applyProtection="1"/>
    <xf numFmtId="0" fontId="31" fillId="0" borderId="0" xfId="5" applyFont="1" applyProtection="1"/>
    <xf numFmtId="0" fontId="31" fillId="0" borderId="0" xfId="5" applyFont="1" applyAlignment="1" applyProtection="1">
      <alignment wrapText="1"/>
    </xf>
    <xf numFmtId="0" fontId="31" fillId="0" borderId="0" xfId="5" applyFont="1"/>
    <xf numFmtId="49" fontId="31" fillId="0" borderId="0" xfId="5" applyNumberFormat="1" applyFont="1" applyAlignment="1" applyProtection="1">
      <alignment horizontal="right"/>
    </xf>
    <xf numFmtId="0" fontId="31" fillId="0" borderId="0" xfId="5" applyFont="1" applyAlignment="1" applyProtection="1">
      <alignment horizontal="right"/>
    </xf>
    <xf numFmtId="0" fontId="31" fillId="0" borderId="0" xfId="5" applyFont="1" applyAlignment="1">
      <alignment horizontal="right"/>
    </xf>
    <xf numFmtId="0" fontId="31" fillId="0" borderId="5" xfId="0" applyFont="1" applyBorder="1"/>
    <xf numFmtId="49" fontId="30" fillId="0" borderId="9" xfId="5" applyNumberFormat="1" applyFont="1" applyBorder="1" applyAlignment="1" applyProtection="1">
      <alignment horizontal="right" vertical="center" wrapText="1"/>
    </xf>
    <xf numFmtId="0" fontId="30" fillId="0" borderId="9" xfId="5" applyFont="1" applyBorder="1" applyAlignment="1" applyProtection="1">
      <alignment vertical="center" wrapText="1"/>
    </xf>
    <xf numFmtId="49" fontId="28" fillId="0" borderId="9" xfId="5" applyNumberFormat="1" applyFont="1" applyBorder="1" applyAlignment="1" applyProtection="1">
      <alignment horizontal="right" vertical="center" wrapText="1"/>
    </xf>
    <xf numFmtId="0" fontId="28" fillId="0" borderId="9" xfId="5" applyFont="1" applyBorder="1" applyAlignment="1" applyProtection="1">
      <alignment vertical="center" wrapText="1"/>
    </xf>
    <xf numFmtId="49" fontId="33" fillId="0" borderId="0" xfId="5" applyNumberFormat="1" applyFont="1" applyBorder="1" applyAlignment="1" applyProtection="1">
      <alignment horizontal="right" vertical="center" wrapText="1"/>
    </xf>
    <xf numFmtId="0" fontId="33" fillId="0" borderId="14" xfId="5" applyFont="1" applyBorder="1" applyAlignment="1" applyProtection="1">
      <alignment horizontal="center" vertical="center" wrapText="1"/>
    </xf>
    <xf numFmtId="4" fontId="35" fillId="0" borderId="14" xfId="5" applyNumberFormat="1" applyFont="1" applyFill="1" applyBorder="1" applyAlignment="1" applyProtection="1">
      <alignment horizontal="center" vertical="center" wrapText="1"/>
      <protection locked="0"/>
    </xf>
    <xf numFmtId="4" fontId="35" fillId="0" borderId="0" xfId="5" applyNumberFormat="1" applyFont="1" applyFill="1" applyBorder="1" applyAlignment="1" applyProtection="1">
      <alignment horizontal="center" vertical="center" wrapText="1"/>
    </xf>
    <xf numFmtId="4" fontId="35" fillId="0" borderId="0" xfId="5" applyNumberFormat="1" applyFont="1" applyFill="1" applyBorder="1" applyAlignment="1" applyProtection="1">
      <alignment horizontal="center" vertical="center" wrapText="1"/>
      <protection locked="0"/>
    </xf>
    <xf numFmtId="0" fontId="33" fillId="0" borderId="9" xfId="0" applyFont="1" applyBorder="1" applyAlignment="1">
      <alignment vertical="center" wrapText="1"/>
    </xf>
    <xf numFmtId="49" fontId="0" fillId="0" borderId="0" xfId="0" applyNumberFormat="1" applyFont="1"/>
    <xf numFmtId="49" fontId="0" fillId="0" borderId="0" xfId="0" applyNumberFormat="1"/>
    <xf numFmtId="49" fontId="31" fillId="0" borderId="0" xfId="0" applyNumberFormat="1" applyFont="1"/>
    <xf numFmtId="0" fontId="31" fillId="0" borderId="27" xfId="0" applyFont="1" applyFill="1" applyBorder="1" applyAlignment="1">
      <alignment vertical="center" wrapText="1"/>
    </xf>
    <xf numFmtId="0" fontId="31" fillId="0" borderId="0" xfId="0" applyFont="1" applyFill="1" applyBorder="1" applyAlignment="1">
      <alignment vertical="center" wrapText="1"/>
    </xf>
    <xf numFmtId="0" fontId="31" fillId="0" borderId="0" xfId="0" applyFont="1" applyFill="1" applyBorder="1" applyAlignment="1">
      <alignment horizontal="center" vertical="center" wrapText="1"/>
    </xf>
    <xf numFmtId="49" fontId="32" fillId="0" borderId="1" xfId="0" applyNumberFormat="1" applyFont="1" applyBorder="1" applyAlignment="1">
      <alignment horizontal="center" vertical="center" wrapText="1"/>
    </xf>
    <xf numFmtId="49" fontId="0" fillId="0" borderId="1" xfId="0" applyNumberFormat="1" applyFont="1" applyBorder="1"/>
    <xf numFmtId="0" fontId="31" fillId="0" borderId="1" xfId="0" applyFont="1" applyFill="1" applyBorder="1" applyAlignment="1">
      <alignment wrapText="1"/>
    </xf>
    <xf numFmtId="0" fontId="0" fillId="0" borderId="1" xfId="0" applyFont="1" applyBorder="1"/>
    <xf numFmtId="0" fontId="19" fillId="0" borderId="1" xfId="0" applyFont="1" applyBorder="1" applyAlignment="1">
      <alignment vertical="top" wrapText="1"/>
    </xf>
    <xf numFmtId="0" fontId="81" fillId="0" borderId="1" xfId="0" applyFont="1" applyBorder="1" applyAlignment="1">
      <alignment horizontal="center" vertical="center" wrapText="1"/>
    </xf>
    <xf numFmtId="0" fontId="81" fillId="0" borderId="1" xfId="0" applyFont="1" applyBorder="1" applyAlignment="1">
      <alignment vertical="center" wrapText="1"/>
    </xf>
    <xf numFmtId="0" fontId="81" fillId="0" borderId="4" xfId="0" applyFont="1" applyFill="1" applyBorder="1" applyAlignment="1">
      <alignment vertical="center" wrapText="1"/>
    </xf>
    <xf numFmtId="0" fontId="81" fillId="0" borderId="0" xfId="0" applyFont="1" applyFill="1" applyBorder="1" applyAlignment="1">
      <alignment vertical="center" wrapText="1"/>
    </xf>
    <xf numFmtId="0" fontId="81" fillId="0" borderId="0" xfId="0" applyFont="1" applyFill="1" applyBorder="1" applyAlignment="1">
      <alignment vertical="top" wrapText="1"/>
    </xf>
    <xf numFmtId="0" fontId="37" fillId="0" borderId="0" xfId="0" applyFont="1" applyAlignment="1">
      <alignment horizontal="center"/>
    </xf>
    <xf numFmtId="0" fontId="32" fillId="28" borderId="1" xfId="0" applyFont="1" applyFill="1" applyBorder="1" applyAlignment="1">
      <alignment horizontal="center" vertical="center" wrapText="1"/>
    </xf>
    <xf numFmtId="0" fontId="32" fillId="28" borderId="1" xfId="0" applyFont="1" applyFill="1" applyBorder="1" applyAlignment="1">
      <alignment vertical="center" wrapText="1"/>
    </xf>
    <xf numFmtId="0" fontId="32" fillId="28" borderId="1" xfId="0" applyFont="1" applyFill="1" applyBorder="1" applyAlignment="1">
      <alignment horizontal="justify" vertical="center" wrapText="1"/>
    </xf>
    <xf numFmtId="0" fontId="0" fillId="0" borderId="0" xfId="0" applyAlignment="1">
      <alignment vertical="top"/>
    </xf>
    <xf numFmtId="0" fontId="32" fillId="28" borderId="1" xfId="0" applyFont="1" applyFill="1" applyBorder="1" applyAlignment="1">
      <alignment horizontal="center" vertical="top" wrapText="1"/>
    </xf>
    <xf numFmtId="0" fontId="0" fillId="0" borderId="1" xfId="0" applyFont="1" applyBorder="1" applyAlignment="1">
      <alignment vertical="top"/>
    </xf>
    <xf numFmtId="49" fontId="81" fillId="0" borderId="1" xfId="0" applyNumberFormat="1" applyFont="1" applyBorder="1" applyAlignment="1">
      <alignment horizontal="center" vertical="top" wrapText="1"/>
    </xf>
    <xf numFmtId="49" fontId="31" fillId="0" borderId="1" xfId="0" applyNumberFormat="1" applyFont="1" applyBorder="1" applyAlignment="1">
      <alignment horizontal="center" vertical="top" wrapText="1"/>
    </xf>
    <xf numFmtId="0" fontId="31" fillId="0" borderId="0" xfId="0" applyFont="1" applyAlignment="1">
      <alignment vertical="top"/>
    </xf>
    <xf numFmtId="0" fontId="31" fillId="0" borderId="0" xfId="0" applyFont="1" applyAlignment="1"/>
    <xf numFmtId="49" fontId="29" fillId="0" borderId="3" xfId="5" applyNumberFormat="1" applyFont="1" applyBorder="1" applyAlignment="1" applyProtection="1">
      <alignment horizontal="center" vertical="center" wrapText="1"/>
    </xf>
    <xf numFmtId="0" fontId="31" fillId="0" borderId="4" xfId="5" applyFont="1" applyBorder="1" applyAlignment="1" applyProtection="1">
      <alignment horizontal="center" vertical="center" wrapText="1"/>
    </xf>
    <xf numFmtId="0" fontId="29" fillId="0" borderId="3" xfId="5" applyFont="1" applyBorder="1" applyAlignment="1" applyProtection="1">
      <alignment horizontal="center" vertical="center" wrapText="1"/>
    </xf>
    <xf numFmtId="49" fontId="29" fillId="0" borderId="1" xfId="5" applyNumberFormat="1" applyFont="1" applyBorder="1" applyAlignment="1" applyProtection="1">
      <alignment horizontal="center" vertical="center" wrapText="1"/>
    </xf>
    <xf numFmtId="0" fontId="31" fillId="0" borderId="1" xfId="5"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37" fillId="0" borderId="0" xfId="5" applyFont="1" applyAlignment="1" applyProtection="1">
      <alignment horizontal="centerContinuous"/>
    </xf>
    <xf numFmtId="0" fontId="37" fillId="0" borderId="0" xfId="5" applyFont="1" applyFill="1" applyAlignment="1" applyProtection="1">
      <alignment horizontal="centerContinuous"/>
    </xf>
    <xf numFmtId="49" fontId="31" fillId="0" borderId="0" xfId="5" applyNumberFormat="1" applyFont="1" applyAlignment="1" applyProtection="1">
      <alignment horizontal="centerContinuous"/>
    </xf>
    <xf numFmtId="0" fontId="31" fillId="0" borderId="0" xfId="5" applyFont="1" applyAlignment="1" applyProtection="1">
      <alignment horizontal="centerContinuous" vertical="top" wrapText="1"/>
    </xf>
    <xf numFmtId="0" fontId="31" fillId="0" borderId="0" xfId="5" applyFont="1" applyAlignment="1" applyProtection="1">
      <alignment horizontal="centerContinuous"/>
    </xf>
    <xf numFmtId="0" fontId="76" fillId="0" borderId="0" xfId="0" applyFont="1"/>
    <xf numFmtId="0" fontId="37" fillId="0" borderId="0" xfId="0" applyFont="1" applyAlignment="1">
      <alignment horizontal="left" vertical="top" wrapText="1"/>
    </xf>
    <xf numFmtId="0" fontId="28" fillId="0" borderId="0" xfId="5" applyFont="1" applyAlignment="1" applyProtection="1">
      <alignment vertical="center"/>
    </xf>
    <xf numFmtId="0" fontId="30" fillId="0" borderId="0" xfId="5" applyFont="1" applyAlignment="1">
      <alignment horizontal="center" vertical="top" wrapText="1"/>
    </xf>
    <xf numFmtId="0" fontId="37" fillId="0" borderId="0" xfId="0" applyFont="1" applyAlignment="1">
      <alignment horizontal="right" vertical="top" wrapText="1"/>
    </xf>
    <xf numFmtId="0" fontId="37" fillId="0" borderId="0" xfId="0" applyFont="1" applyAlignment="1">
      <alignment horizontal="right" vertical="top"/>
    </xf>
    <xf numFmtId="0" fontId="105" fillId="0" borderId="0" xfId="5" applyFont="1" applyFill="1" applyProtection="1"/>
    <xf numFmtId="0" fontId="37" fillId="0" borderId="0" xfId="5" applyFont="1" applyBorder="1" applyAlignment="1" applyProtection="1">
      <alignment horizontal="centerContinuous"/>
    </xf>
    <xf numFmtId="0" fontId="22" fillId="0" borderId="0" xfId="5" applyAlignment="1" applyProtection="1">
      <alignment horizontal="centerContinuous"/>
      <protection locked="0"/>
    </xf>
    <xf numFmtId="0" fontId="31" fillId="0" borderId="0" xfId="5" applyFont="1" applyAlignment="1" applyProtection="1">
      <alignment vertical="top" wrapText="1"/>
    </xf>
    <xf numFmtId="0" fontId="31" fillId="0" borderId="0" xfId="5" applyFont="1" applyBorder="1" applyAlignment="1" applyProtection="1">
      <alignment horizontal="centerContinuous"/>
    </xf>
    <xf numFmtId="0" fontId="88" fillId="0" borderId="0" xfId="5" applyFont="1" applyAlignment="1" applyProtection="1">
      <alignment horizontal="center" vertical="center"/>
      <protection locked="0"/>
    </xf>
    <xf numFmtId="0" fontId="30" fillId="0" borderId="0" xfId="5" applyFont="1" applyAlignment="1" applyProtection="1"/>
    <xf numFmtId="0" fontId="30" fillId="0" borderId="0" xfId="5" applyFont="1" applyAlignment="1" applyProtection="1">
      <protection locked="0"/>
    </xf>
    <xf numFmtId="0" fontId="88" fillId="0" borderId="0" xfId="5" applyFont="1" applyAlignment="1" applyProtection="1">
      <alignment horizontal="left"/>
      <protection locked="0"/>
    </xf>
    <xf numFmtId="0" fontId="88" fillId="0" borderId="0" xfId="5" applyFont="1" applyAlignment="1" applyProtection="1">
      <alignment horizontal="left" vertical="center"/>
      <protection locked="0"/>
    </xf>
    <xf numFmtId="0" fontId="22" fillId="0" borderId="0" xfId="5" applyAlignment="1" applyProtection="1">
      <alignment horizontal="centerContinuous"/>
    </xf>
    <xf numFmtId="0" fontId="88" fillId="0" borderId="0" xfId="5" applyFont="1" applyAlignment="1" applyProtection="1">
      <alignment horizontal="centerContinuous" wrapText="1"/>
    </xf>
    <xf numFmtId="0" fontId="88" fillId="0" borderId="0" xfId="5" applyFont="1" applyAlignment="1" applyProtection="1">
      <alignment horizontal="left"/>
    </xf>
    <xf numFmtId="0" fontId="0" fillId="0" borderId="0" xfId="0" applyFill="1"/>
    <xf numFmtId="0" fontId="29" fillId="0" borderId="0" xfId="5" applyFont="1" applyFill="1" applyBorder="1" applyAlignment="1" applyProtection="1">
      <alignment horizontal="left" vertical="top" wrapText="1"/>
    </xf>
    <xf numFmtId="2" fontId="75" fillId="0" borderId="0" xfId="5" applyNumberFormat="1" applyFont="1" applyProtection="1"/>
    <xf numFmtId="0" fontId="0" fillId="43" borderId="0" xfId="0" applyFill="1"/>
    <xf numFmtId="174" fontId="31" fillId="0" borderId="0" xfId="5" applyNumberFormat="1" applyFont="1" applyAlignment="1" applyProtection="1">
      <alignment horizontal="centerContinuous"/>
    </xf>
    <xf numFmtId="0" fontId="31" fillId="0" borderId="0" xfId="5" applyFont="1" applyAlignment="1">
      <alignment horizontal="centerContinuous"/>
    </xf>
    <xf numFmtId="0" fontId="29" fillId="0" borderId="1" xfId="5" applyFont="1" applyFill="1" applyBorder="1" applyAlignment="1" applyProtection="1">
      <alignment horizontal="center" vertical="center" textRotation="90" wrapText="1"/>
    </xf>
    <xf numFmtId="0" fontId="22" fillId="0" borderId="0" xfId="5" applyFill="1" applyProtection="1"/>
    <xf numFmtId="0" fontId="22" fillId="0" borderId="0" xfId="5" applyFill="1"/>
    <xf numFmtId="0" fontId="30" fillId="0" borderId="0" xfId="5" applyFont="1" applyFill="1" applyAlignment="1" applyProtection="1"/>
    <xf numFmtId="4" fontId="104" fillId="0" borderId="0" xfId="5" applyNumberFormat="1" applyFont="1" applyFill="1" applyBorder="1" applyAlignment="1" applyProtection="1">
      <alignment horizontal="center" vertical="center" wrapText="1"/>
      <protection locked="0"/>
    </xf>
    <xf numFmtId="0" fontId="87" fillId="0" borderId="0" xfId="0" applyFont="1" applyFill="1" applyAlignment="1">
      <alignment horizontal="right" vertical="top"/>
    </xf>
    <xf numFmtId="0" fontId="87" fillId="0" borderId="0" xfId="5" applyFont="1" applyFill="1" applyAlignment="1" applyProtection="1">
      <alignment horizontal="centerContinuous"/>
    </xf>
    <xf numFmtId="0" fontId="91" fillId="0" borderId="1" xfId="5" applyFont="1" applyFill="1" applyBorder="1" applyAlignment="1" applyProtection="1">
      <alignment horizontal="center" vertical="center" textRotation="90" wrapText="1"/>
    </xf>
    <xf numFmtId="0" fontId="90" fillId="0" borderId="0" xfId="5" applyFont="1" applyFill="1" applyProtection="1"/>
    <xf numFmtId="0" fontId="108" fillId="0" borderId="0" xfId="0" applyFont="1" applyFill="1"/>
    <xf numFmtId="0" fontId="90" fillId="0" borderId="0" xfId="5" applyFont="1" applyFill="1"/>
    <xf numFmtId="0" fontId="107" fillId="0" borderId="0" xfId="0" applyFont="1"/>
    <xf numFmtId="4" fontId="0" fillId="0" borderId="0" xfId="0" applyNumberFormat="1"/>
    <xf numFmtId="0" fontId="107" fillId="2" borderId="0" xfId="0" applyFont="1" applyFill="1"/>
    <xf numFmtId="0" fontId="15" fillId="0" borderId="0" xfId="5" applyFont="1" applyProtection="1"/>
    <xf numFmtId="0" fontId="111" fillId="0" borderId="0" xfId="5" applyFont="1" applyProtection="1"/>
    <xf numFmtId="4" fontId="125" fillId="0" borderId="1" xfId="5" applyNumberFormat="1" applyFont="1" applyFill="1" applyBorder="1" applyAlignment="1" applyProtection="1">
      <alignment horizontal="center" vertical="center" wrapText="1"/>
      <protection locked="0"/>
    </xf>
    <xf numFmtId="4" fontId="123" fillId="0" borderId="1" xfId="5" applyNumberFormat="1" applyFont="1" applyFill="1" applyBorder="1" applyAlignment="1" applyProtection="1">
      <alignment horizontal="center" vertical="center" wrapText="1"/>
      <protection locked="0"/>
    </xf>
    <xf numFmtId="4" fontId="187" fillId="0" borderId="1" xfId="5" applyNumberFormat="1" applyFont="1" applyFill="1" applyBorder="1" applyAlignment="1" applyProtection="1">
      <alignment horizontal="center" vertical="center" wrapText="1"/>
    </xf>
    <xf numFmtId="4" fontId="112" fillId="0" borderId="0" xfId="5" applyNumberFormat="1" applyFont="1" applyProtection="1"/>
    <xf numFmtId="0" fontId="122" fillId="0" borderId="1" xfId="0" applyFont="1" applyFill="1" applyBorder="1" applyAlignment="1">
      <alignment vertical="center" wrapText="1"/>
    </xf>
    <xf numFmtId="49" fontId="122" fillId="0" borderId="8" xfId="5" applyNumberFormat="1" applyFont="1" applyFill="1" applyBorder="1" applyAlignment="1" applyProtection="1">
      <alignment horizontal="right" vertical="center" wrapText="1"/>
    </xf>
    <xf numFmtId="0" fontId="123" fillId="0" borderId="7" xfId="5" applyFont="1" applyFill="1" applyBorder="1" applyAlignment="1" applyProtection="1">
      <alignment horizontal="center" vertical="center" wrapText="1"/>
    </xf>
    <xf numFmtId="4" fontId="123" fillId="0" borderId="1" xfId="5" applyNumberFormat="1" applyFont="1" applyFill="1" applyBorder="1" applyAlignment="1" applyProtection="1">
      <alignment horizontal="center" vertical="center" wrapText="1"/>
    </xf>
    <xf numFmtId="0" fontId="10" fillId="0" borderId="0" xfId="5" applyFont="1" applyProtection="1"/>
    <xf numFmtId="49" fontId="118" fillId="0" borderId="0" xfId="2579" applyNumberFormat="1" applyFont="1" applyAlignment="1">
      <alignment horizontal="center" vertical="center"/>
    </xf>
    <xf numFmtId="0" fontId="115" fillId="0" borderId="0" xfId="2579" applyFont="1"/>
    <xf numFmtId="0" fontId="31" fillId="0" borderId="0" xfId="2580" applyFont="1" applyFill="1" applyAlignment="1" applyProtection="1">
      <alignment vertical="top" wrapText="1"/>
    </xf>
    <xf numFmtId="0" fontId="9" fillId="0" borderId="0" xfId="2579"/>
    <xf numFmtId="0" fontId="9" fillId="0" borderId="0" xfId="2579" applyFill="1"/>
    <xf numFmtId="0" fontId="115" fillId="31" borderId="0" xfId="2579" applyFont="1" applyFill="1"/>
    <xf numFmtId="0" fontId="117" fillId="0" borderId="1" xfId="2579" applyFont="1" applyFill="1" applyBorder="1" applyAlignment="1">
      <alignment horizontal="center" vertical="center" wrapText="1"/>
    </xf>
    <xf numFmtId="0" fontId="117" fillId="45" borderId="1" xfId="2579" applyFont="1" applyFill="1" applyBorder="1" applyAlignment="1">
      <alignment horizontal="center" vertical="center" wrapText="1"/>
    </xf>
    <xf numFmtId="0" fontId="117" fillId="0" borderId="39" xfId="2579" applyFont="1" applyFill="1" applyBorder="1" applyAlignment="1">
      <alignment horizontal="center" vertical="center" wrapText="1"/>
    </xf>
    <xf numFmtId="49" fontId="118" fillId="0" borderId="38" xfId="2579" applyNumberFormat="1" applyFont="1" applyFill="1" applyBorder="1" applyAlignment="1">
      <alignment horizontal="center" vertical="center" wrapText="1"/>
    </xf>
    <xf numFmtId="0" fontId="36" fillId="0" borderId="1" xfId="2579" applyFont="1" applyFill="1" applyBorder="1" applyAlignment="1">
      <alignment horizontal="center" vertical="center" wrapText="1"/>
    </xf>
    <xf numFmtId="0" fontId="36" fillId="31" borderId="1" xfId="2579" applyFont="1" applyFill="1" applyBorder="1" applyAlignment="1">
      <alignment horizontal="center" vertical="center" wrapText="1"/>
    </xf>
    <xf numFmtId="0" fontId="36" fillId="0" borderId="39" xfId="2579" applyFont="1" applyFill="1" applyBorder="1" applyAlignment="1">
      <alignment horizontal="center" vertical="center" wrapText="1"/>
    </xf>
    <xf numFmtId="49" fontId="117" fillId="0" borderId="38" xfId="2579" applyNumberFormat="1" applyFont="1" applyBorder="1" applyAlignment="1">
      <alignment horizontal="center" vertical="center"/>
    </xf>
    <xf numFmtId="0" fontId="117" fillId="0" borderId="1" xfId="2579" applyFont="1" applyBorder="1" applyAlignment="1">
      <alignment vertical="center" wrapText="1"/>
    </xf>
    <xf numFmtId="0" fontId="118" fillId="0" borderId="1" xfId="2579" applyFont="1" applyBorder="1" applyAlignment="1">
      <alignment horizontal="center" vertical="center" wrapText="1"/>
    </xf>
    <xf numFmtId="179" fontId="118" fillId="0" borderId="1" xfId="2579" applyNumberFormat="1" applyFont="1" applyBorder="1" applyAlignment="1">
      <alignment horizontal="center" vertical="center" wrapText="1"/>
    </xf>
    <xf numFmtId="179" fontId="118" fillId="0" borderId="39" xfId="2579" applyNumberFormat="1" applyFont="1" applyBorder="1" applyAlignment="1">
      <alignment horizontal="center" vertical="center" wrapText="1"/>
    </xf>
    <xf numFmtId="49" fontId="118" fillId="0" borderId="38" xfId="2579" applyNumberFormat="1" applyFont="1" applyBorder="1" applyAlignment="1">
      <alignment horizontal="center" vertical="center"/>
    </xf>
    <xf numFmtId="0" fontId="118" fillId="0" borderId="1" xfId="2579" applyFont="1" applyBorder="1" applyAlignment="1">
      <alignment horizontal="left" vertical="center" wrapText="1"/>
    </xf>
    <xf numFmtId="0" fontId="9" fillId="0" borderId="0" xfId="2579" applyFont="1" applyFill="1"/>
    <xf numFmtId="179" fontId="118" fillId="0" borderId="1" xfId="2579" applyNumberFormat="1" applyFont="1" applyFill="1" applyBorder="1" applyAlignment="1">
      <alignment horizontal="center" vertical="center" wrapText="1"/>
    </xf>
    <xf numFmtId="179" fontId="118" fillId="0" borderId="39" xfId="2579" applyNumberFormat="1" applyFont="1" applyFill="1" applyBorder="1" applyAlignment="1">
      <alignment horizontal="center" vertical="center" wrapText="1"/>
    </xf>
    <xf numFmtId="2" fontId="118" fillId="0" borderId="1" xfId="2579" applyNumberFormat="1" applyFont="1" applyBorder="1" applyAlignment="1">
      <alignment horizontal="center" vertical="center" wrapText="1"/>
    </xf>
    <xf numFmtId="2" fontId="118" fillId="0" borderId="39" xfId="2579" applyNumberFormat="1" applyFont="1" applyBorder="1" applyAlignment="1">
      <alignment horizontal="center" vertical="center" wrapText="1"/>
    </xf>
    <xf numFmtId="0" fontId="32" fillId="0" borderId="0" xfId="2579" applyFont="1" applyBorder="1" applyAlignment="1">
      <alignment horizontal="center" vertical="center" wrapText="1"/>
    </xf>
    <xf numFmtId="2" fontId="118" fillId="0" borderId="1" xfId="2579" applyNumberFormat="1" applyFont="1" applyFill="1" applyBorder="1" applyAlignment="1">
      <alignment horizontal="center" vertical="center" wrapText="1"/>
    </xf>
    <xf numFmtId="2" fontId="118" fillId="0" borderId="39" xfId="2579" applyNumberFormat="1" applyFont="1" applyFill="1" applyBorder="1" applyAlignment="1">
      <alignment horizontal="center" vertical="center" wrapText="1"/>
    </xf>
    <xf numFmtId="2" fontId="9" fillId="0" borderId="0" xfId="2579" applyNumberFormat="1"/>
    <xf numFmtId="2" fontId="118" fillId="31" borderId="1" xfId="2579" applyNumberFormat="1" applyFont="1" applyFill="1" applyBorder="1" applyAlignment="1">
      <alignment horizontal="center" vertical="center" wrapText="1"/>
    </xf>
    <xf numFmtId="0" fontId="117" fillId="31" borderId="1" xfId="2579" applyFont="1" applyFill="1" applyBorder="1" applyAlignment="1">
      <alignment vertical="center" wrapText="1"/>
    </xf>
    <xf numFmtId="0" fontId="118" fillId="31" borderId="1" xfId="2579" applyFont="1" applyFill="1" applyBorder="1" applyAlignment="1">
      <alignment vertical="center" wrapText="1"/>
    </xf>
    <xf numFmtId="0" fontId="118" fillId="31" borderId="1" xfId="2579" applyFont="1" applyFill="1" applyBorder="1" applyAlignment="1">
      <alignment horizontal="center" vertical="center" wrapText="1"/>
    </xf>
    <xf numFmtId="2" fontId="118" fillId="104" borderId="1" xfId="2579" applyNumberFormat="1" applyFont="1" applyFill="1" applyBorder="1" applyAlignment="1">
      <alignment horizontal="center" vertical="center" wrapText="1"/>
    </xf>
    <xf numFmtId="2" fontId="118" fillId="31" borderId="39" xfId="2579" applyNumberFormat="1" applyFont="1" applyFill="1" applyBorder="1" applyAlignment="1">
      <alignment horizontal="center" vertical="center" wrapText="1"/>
    </xf>
    <xf numFmtId="0" fontId="118" fillId="0" borderId="1" xfId="2579" applyFont="1" applyBorder="1" applyAlignment="1">
      <alignment vertical="center" wrapText="1"/>
    </xf>
    <xf numFmtId="0" fontId="118" fillId="104" borderId="1" xfId="2579" applyFont="1" applyFill="1" applyBorder="1" applyAlignment="1">
      <alignment horizontal="center" vertical="center" wrapText="1"/>
    </xf>
    <xf numFmtId="0" fontId="118" fillId="0" borderId="39" xfId="2579" applyFont="1" applyBorder="1" applyAlignment="1">
      <alignment horizontal="center" vertical="center" wrapText="1"/>
    </xf>
    <xf numFmtId="0" fontId="117" fillId="0" borderId="2" xfId="2579" applyFont="1" applyBorder="1" applyAlignment="1">
      <alignment vertical="center" wrapText="1"/>
    </xf>
    <xf numFmtId="49" fontId="117" fillId="31" borderId="38" xfId="2579" applyNumberFormat="1" applyFont="1" applyFill="1" applyBorder="1" applyAlignment="1">
      <alignment horizontal="center" vertical="center"/>
    </xf>
    <xf numFmtId="0" fontId="9" fillId="31" borderId="0" xfId="2579" applyFill="1"/>
    <xf numFmtId="1" fontId="118" fillId="0" borderId="1" xfId="2579" applyNumberFormat="1" applyFont="1" applyBorder="1" applyAlignment="1">
      <alignment horizontal="center" vertical="center" wrapText="1"/>
    </xf>
    <xf numFmtId="0" fontId="118" fillId="31" borderId="39" xfId="2579" applyFont="1" applyFill="1" applyBorder="1" applyAlignment="1">
      <alignment horizontal="center" vertical="center" wrapText="1"/>
    </xf>
    <xf numFmtId="0" fontId="9" fillId="0" borderId="0" xfId="2579" applyBorder="1"/>
    <xf numFmtId="49" fontId="117" fillId="0" borderId="53" xfId="2579" applyNumberFormat="1" applyFont="1" applyBorder="1" applyAlignment="1">
      <alignment horizontal="center" vertical="center"/>
    </xf>
    <xf numFmtId="0" fontId="117" fillId="0" borderId="34" xfId="2579" applyFont="1" applyBorder="1" applyAlignment="1">
      <alignment horizontal="left" vertical="center" wrapText="1"/>
    </xf>
    <xf numFmtId="0" fontId="118" fillId="0" borderId="34" xfId="2579" applyFont="1" applyBorder="1" applyAlignment="1">
      <alignment horizontal="center" vertical="center" wrapText="1"/>
    </xf>
    <xf numFmtId="2" fontId="118" fillId="0" borderId="34" xfId="2579" applyNumberFormat="1" applyFont="1" applyFill="1" applyBorder="1" applyAlignment="1">
      <alignment horizontal="center" vertical="center" wrapText="1"/>
    </xf>
    <xf numFmtId="2" fontId="118" fillId="31" borderId="34" xfId="2579" applyNumberFormat="1" applyFont="1" applyFill="1" applyBorder="1" applyAlignment="1">
      <alignment horizontal="center" vertical="center" wrapText="1"/>
    </xf>
    <xf numFmtId="0" fontId="118" fillId="31" borderId="34" xfId="2579" applyFont="1" applyFill="1" applyBorder="1" applyAlignment="1">
      <alignment horizontal="center" vertical="center" wrapText="1"/>
    </xf>
    <xf numFmtId="0" fontId="118" fillId="31" borderId="35" xfId="2579" applyFont="1" applyFill="1" applyBorder="1" applyAlignment="1">
      <alignment horizontal="center" vertical="center" wrapText="1"/>
    </xf>
    <xf numFmtId="49" fontId="117" fillId="0" borderId="3" xfId="2579" applyNumberFormat="1" applyFont="1" applyBorder="1" applyAlignment="1">
      <alignment horizontal="center" vertical="center"/>
    </xf>
    <xf numFmtId="0" fontId="117" fillId="0" borderId="3" xfId="2579" applyFont="1" applyBorder="1" applyAlignment="1">
      <alignment vertical="center" wrapText="1"/>
    </xf>
    <xf numFmtId="0" fontId="118" fillId="0" borderId="3" xfId="2579" applyFont="1" applyBorder="1" applyAlignment="1">
      <alignment horizontal="center" vertical="center" wrapText="1"/>
    </xf>
    <xf numFmtId="0" fontId="118" fillId="0" borderId="3" xfId="2579" applyFont="1" applyFill="1" applyBorder="1" applyAlignment="1">
      <alignment horizontal="center" vertical="center" wrapText="1"/>
    </xf>
    <xf numFmtId="0" fontId="118" fillId="31" borderId="3" xfId="2579" applyFont="1" applyFill="1" applyBorder="1" applyAlignment="1">
      <alignment horizontal="center" vertical="center" wrapText="1"/>
    </xf>
    <xf numFmtId="49" fontId="117" fillId="0" borderId="1" xfId="2579" applyNumberFormat="1" applyFont="1" applyBorder="1" applyAlignment="1">
      <alignment horizontal="center" vertical="center"/>
    </xf>
    <xf numFmtId="0" fontId="117" fillId="0" borderId="1" xfId="2579" applyFont="1" applyBorder="1" applyAlignment="1">
      <alignment horizontal="left" vertical="center" wrapText="1"/>
    </xf>
    <xf numFmtId="0" fontId="118" fillId="0" borderId="0" xfId="2579" applyFont="1" applyBorder="1" applyAlignment="1">
      <alignment vertical="center" wrapText="1"/>
    </xf>
    <xf numFmtId="0" fontId="118" fillId="0" borderId="0" xfId="2579" applyFont="1" applyBorder="1" applyAlignment="1">
      <alignment horizontal="center" vertical="center" wrapText="1"/>
    </xf>
    <xf numFmtId="0" fontId="118" fillId="31" borderId="0" xfId="2579" applyFont="1" applyFill="1" applyBorder="1" applyAlignment="1">
      <alignment horizontal="center" vertical="center" wrapText="1"/>
    </xf>
    <xf numFmtId="0" fontId="118" fillId="31" borderId="0" xfId="2579" applyFont="1" applyFill="1" applyAlignment="1">
      <alignment vertical="center"/>
    </xf>
    <xf numFmtId="0" fontId="36" fillId="0" borderId="0" xfId="2579" applyFont="1" applyAlignment="1">
      <alignment vertical="center"/>
    </xf>
    <xf numFmtId="0" fontId="123" fillId="0" borderId="0" xfId="2579" applyFont="1" applyAlignment="1">
      <alignment vertical="center"/>
    </xf>
    <xf numFmtId="0" fontId="118" fillId="0" borderId="0" xfId="2579" applyFont="1" applyAlignment="1">
      <alignment vertical="center"/>
    </xf>
    <xf numFmtId="0" fontId="119" fillId="31" borderId="0" xfId="2579" applyFont="1" applyFill="1" applyAlignment="1">
      <alignment vertical="center"/>
    </xf>
    <xf numFmtId="0" fontId="117" fillId="31" borderId="0" xfId="2579" applyFont="1" applyFill="1" applyAlignment="1">
      <alignment vertical="center"/>
    </xf>
    <xf numFmtId="0" fontId="118" fillId="0" borderId="0" xfId="2579" applyFont="1" applyFill="1" applyAlignment="1">
      <alignment horizontal="left" vertical="center"/>
    </xf>
    <xf numFmtId="0" fontId="118" fillId="31" borderId="0" xfId="2579" applyFont="1" applyFill="1" applyAlignment="1">
      <alignment horizontal="left" vertical="center"/>
    </xf>
    <xf numFmtId="0" fontId="190" fillId="0" borderId="0" xfId="2579" applyFont="1" applyAlignment="1">
      <alignment vertical="center"/>
    </xf>
    <xf numFmtId="0" fontId="117" fillId="0" borderId="0" xfId="2579" applyFont="1" applyAlignment="1">
      <alignment vertical="center"/>
    </xf>
    <xf numFmtId="49" fontId="32" fillId="0" borderId="0" xfId="2579" applyNumberFormat="1" applyFont="1" applyAlignment="1">
      <alignment horizontal="center" vertical="center"/>
    </xf>
    <xf numFmtId="0" fontId="30" fillId="0" borderId="38" xfId="0" applyFont="1" applyFill="1" applyBorder="1" applyAlignment="1">
      <alignment vertical="center" wrapText="1"/>
    </xf>
    <xf numFmtId="0" fontId="34" fillId="0" borderId="41" xfId="0" applyFont="1" applyFill="1" applyBorder="1"/>
    <xf numFmtId="0" fontId="34" fillId="0" borderId="52" xfId="0" applyFont="1" applyFill="1" applyBorder="1" applyAlignment="1">
      <alignment vertical="center" wrapText="1"/>
    </xf>
    <xf numFmtId="0" fontId="30" fillId="0" borderId="49" xfId="0" applyFont="1" applyFill="1" applyBorder="1" applyAlignment="1">
      <alignment vertical="center" wrapText="1"/>
    </xf>
    <xf numFmtId="0" fontId="34" fillId="0" borderId="38" xfId="0" applyFont="1" applyFill="1" applyBorder="1" applyAlignment="1">
      <alignment vertical="center" wrapText="1"/>
    </xf>
    <xf numFmtId="0" fontId="30" fillId="0" borderId="41" xfId="0" applyFont="1" applyFill="1" applyBorder="1"/>
    <xf numFmtId="0" fontId="34" fillId="0" borderId="7" xfId="0" applyFont="1" applyFill="1" applyBorder="1" applyAlignment="1">
      <alignment vertical="center" wrapText="1"/>
    </xf>
    <xf numFmtId="0" fontId="30" fillId="0" borderId="7" xfId="0" applyFont="1" applyFill="1" applyBorder="1" applyAlignment="1">
      <alignment vertical="center" wrapText="1"/>
    </xf>
    <xf numFmtId="0" fontId="30" fillId="0" borderId="0" xfId="0" applyFont="1" applyFill="1" applyBorder="1"/>
    <xf numFmtId="0" fontId="75" fillId="0" borderId="0" xfId="2579" applyFont="1" applyFill="1"/>
    <xf numFmtId="179" fontId="193" fillId="0" borderId="1" xfId="2579" applyNumberFormat="1" applyFont="1" applyBorder="1" applyAlignment="1">
      <alignment horizontal="center" vertical="center" wrapText="1"/>
    </xf>
    <xf numFmtId="0" fontId="194" fillId="0" borderId="1" xfId="2579" applyFont="1" applyFill="1" applyBorder="1" applyAlignment="1">
      <alignment horizontal="center" vertical="center" wrapText="1"/>
    </xf>
    <xf numFmtId="179" fontId="193" fillId="31" borderId="1" xfId="2579" applyNumberFormat="1" applyFont="1" applyFill="1" applyBorder="1" applyAlignment="1">
      <alignment horizontal="center" vertical="center" wrapText="1"/>
    </xf>
    <xf numFmtId="179" fontId="194" fillId="0" borderId="1" xfId="2579" applyNumberFormat="1" applyFont="1" applyBorder="1" applyAlignment="1">
      <alignment horizontal="center" vertical="center" wrapText="1"/>
    </xf>
    <xf numFmtId="179" fontId="194" fillId="0" borderId="39" xfId="2579" applyNumberFormat="1" applyFont="1" applyBorder="1" applyAlignment="1">
      <alignment horizontal="center" vertical="center" wrapText="1"/>
    </xf>
    <xf numFmtId="179" fontId="193" fillId="0" borderId="39" xfId="2579" applyNumberFormat="1" applyFont="1" applyBorder="1" applyAlignment="1">
      <alignment horizontal="center" vertical="center" wrapText="1"/>
    </xf>
    <xf numFmtId="0" fontId="75" fillId="0" borderId="0" xfId="2579" applyFont="1"/>
    <xf numFmtId="0" fontId="195" fillId="0" borderId="0" xfId="5" applyFont="1" applyFill="1" applyAlignment="1" applyProtection="1">
      <alignment horizontal="centerContinuous"/>
    </xf>
    <xf numFmtId="0" fontId="196" fillId="0" borderId="0" xfId="2579" applyFont="1" applyAlignment="1">
      <alignment horizontal="centerContinuous"/>
    </xf>
    <xf numFmtId="0" fontId="196" fillId="31" borderId="0" xfId="2579" applyFont="1" applyFill="1" applyAlignment="1">
      <alignment horizontal="centerContinuous"/>
    </xf>
    <xf numFmtId="0" fontId="189" fillId="0" borderId="0" xfId="2579" applyFont="1" applyFill="1" applyAlignment="1">
      <alignment horizontal="centerContinuous" vertical="center" wrapText="1"/>
    </xf>
    <xf numFmtId="0" fontId="117" fillId="29" borderId="31" xfId="2579" applyFont="1" applyFill="1" applyBorder="1" applyAlignment="1">
      <alignment horizontal="center" vertical="center" wrapText="1"/>
    </xf>
    <xf numFmtId="2" fontId="83" fillId="0" borderId="1" xfId="2579" applyNumberFormat="1" applyFont="1" applyBorder="1" applyAlignment="1">
      <alignment horizontal="center" vertical="center" wrapText="1"/>
    </xf>
    <xf numFmtId="2" fontId="193" fillId="0" borderId="1" xfId="2579" applyNumberFormat="1" applyFont="1" applyBorder="1" applyAlignment="1">
      <alignment horizontal="center" vertical="center" wrapText="1"/>
    </xf>
    <xf numFmtId="2" fontId="194" fillId="0" borderId="1" xfId="2579" applyNumberFormat="1" applyFont="1" applyBorder="1" applyAlignment="1">
      <alignment horizontal="center" vertical="center" wrapText="1"/>
    </xf>
    <xf numFmtId="2" fontId="118" fillId="29" borderId="1" xfId="2579" applyNumberFormat="1" applyFont="1" applyFill="1" applyBorder="1" applyAlignment="1">
      <alignment horizontal="center" vertical="center" wrapText="1"/>
    </xf>
    <xf numFmtId="2" fontId="118" fillId="29" borderId="39" xfId="2579" applyNumberFormat="1" applyFont="1" applyFill="1" applyBorder="1" applyAlignment="1">
      <alignment horizontal="center" vertical="center" wrapText="1"/>
    </xf>
    <xf numFmtId="2" fontId="193" fillId="0" borderId="39" xfId="2579" applyNumberFormat="1" applyFont="1" applyBorder="1" applyAlignment="1">
      <alignment horizontal="center" vertical="center" wrapText="1"/>
    </xf>
    <xf numFmtId="2" fontId="83" fillId="0" borderId="39" xfId="2579" applyNumberFormat="1" applyFont="1" applyBorder="1" applyAlignment="1">
      <alignment horizontal="center" vertical="center" wrapText="1"/>
    </xf>
    <xf numFmtId="0" fontId="32" fillId="43" borderId="29" xfId="0" applyFont="1" applyFill="1" applyBorder="1" applyAlignment="1">
      <alignment horizontal="center" vertical="center" wrapText="1"/>
    </xf>
    <xf numFmtId="2" fontId="118" fillId="43" borderId="1" xfId="2579" applyNumberFormat="1" applyFont="1" applyFill="1" applyBorder="1" applyAlignment="1">
      <alignment horizontal="center" vertical="center" wrapText="1"/>
    </xf>
    <xf numFmtId="4" fontId="118" fillId="43" borderId="1" xfId="2579" applyNumberFormat="1" applyFont="1" applyFill="1" applyBorder="1" applyAlignment="1">
      <alignment horizontal="center" vertical="center" wrapText="1"/>
    </xf>
    <xf numFmtId="1" fontId="118" fillId="32" borderId="1" xfId="2579" applyNumberFormat="1" applyFont="1" applyFill="1" applyBorder="1" applyAlignment="1">
      <alignment horizontal="center" vertical="center" wrapText="1"/>
    </xf>
    <xf numFmtId="1" fontId="83" fillId="2" borderId="1" xfId="2579" applyNumberFormat="1" applyFont="1" applyFill="1" applyBorder="1" applyAlignment="1">
      <alignment horizontal="center" vertical="center" wrapText="1"/>
    </xf>
    <xf numFmtId="1" fontId="193" fillId="0" borderId="1" xfId="2579" applyNumberFormat="1" applyFont="1" applyBorder="1" applyAlignment="1">
      <alignment horizontal="center" vertical="center" wrapText="1"/>
    </xf>
    <xf numFmtId="1" fontId="193" fillId="0" borderId="39" xfId="2579" applyNumberFormat="1" applyFont="1" applyBorder="1" applyAlignment="1">
      <alignment horizontal="center" vertical="center" wrapText="1"/>
    </xf>
    <xf numFmtId="1" fontId="193" fillId="31" borderId="1" xfId="2579" applyNumberFormat="1" applyFont="1" applyFill="1" applyBorder="1" applyAlignment="1">
      <alignment horizontal="center" vertical="center" wrapText="1"/>
    </xf>
    <xf numFmtId="1" fontId="193" fillId="31" borderId="39" xfId="2579" applyNumberFormat="1" applyFont="1" applyFill="1" applyBorder="1" applyAlignment="1">
      <alignment horizontal="center" vertical="center" wrapText="1"/>
    </xf>
    <xf numFmtId="2" fontId="118" fillId="2" borderId="1" xfId="2579" applyNumberFormat="1" applyFont="1" applyFill="1" applyBorder="1" applyAlignment="1">
      <alignment horizontal="center" vertical="center" wrapText="1"/>
    </xf>
    <xf numFmtId="2" fontId="83" fillId="42" borderId="1" xfId="2579" applyNumberFormat="1" applyFont="1" applyFill="1" applyBorder="1" applyAlignment="1">
      <alignment horizontal="center" vertical="center" wrapText="1"/>
    </xf>
    <xf numFmtId="0" fontId="112" fillId="0" borderId="0" xfId="2579" applyFont="1"/>
    <xf numFmtId="0" fontId="197" fillId="0" borderId="0" xfId="2579" applyFont="1" applyFill="1" applyAlignment="1">
      <alignment horizontal="center" vertical="center"/>
    </xf>
    <xf numFmtId="0" fontId="9" fillId="43" borderId="0" xfId="2579" applyFill="1"/>
    <xf numFmtId="2" fontId="193" fillId="43" borderId="1" xfId="2579" applyNumberFormat="1" applyFont="1" applyFill="1" applyBorder="1" applyAlignment="1">
      <alignment horizontal="center" vertical="center" wrapText="1"/>
    </xf>
    <xf numFmtId="0" fontId="83" fillId="31" borderId="1" xfId="2579" applyFont="1" applyFill="1" applyBorder="1" applyAlignment="1">
      <alignment horizontal="center" vertical="center" wrapText="1"/>
    </xf>
    <xf numFmtId="0" fontId="75" fillId="2" borderId="0" xfId="2579" applyFont="1" applyFill="1"/>
    <xf numFmtId="179" fontId="118" fillId="2" borderId="1" xfId="2579" applyNumberFormat="1" applyFont="1" applyFill="1" applyBorder="1" applyAlignment="1">
      <alignment horizontal="center" vertical="center" wrapText="1"/>
    </xf>
    <xf numFmtId="49" fontId="118" fillId="0" borderId="0" xfId="2581" applyNumberFormat="1" applyFont="1" applyAlignment="1">
      <alignment horizontal="center" vertical="center"/>
    </xf>
    <xf numFmtId="0" fontId="198" fillId="0" borderId="0" xfId="2581" applyFont="1" applyAlignment="1">
      <alignment vertical="center" wrapText="1"/>
    </xf>
    <xf numFmtId="0" fontId="115" fillId="0" borderId="0" xfId="2581" applyFont="1"/>
    <xf numFmtId="0" fontId="8" fillId="0" borderId="0" xfId="2581"/>
    <xf numFmtId="0" fontId="118" fillId="0" borderId="0" xfId="2581" applyFont="1" applyAlignment="1">
      <alignment vertical="center" wrapText="1"/>
    </xf>
    <xf numFmtId="0" fontId="118" fillId="0" borderId="0" xfId="2581" applyFont="1" applyAlignment="1">
      <alignment vertical="top" wrapText="1"/>
    </xf>
    <xf numFmtId="0" fontId="198" fillId="0" borderId="0" xfId="2581" applyFont="1" applyAlignment="1">
      <alignment horizontal="left" vertical="center" indent="15"/>
    </xf>
    <xf numFmtId="0" fontId="115" fillId="31" borderId="0" xfId="2581" applyFont="1" applyFill="1"/>
    <xf numFmtId="49" fontId="118" fillId="0" borderId="1" xfId="2581" applyNumberFormat="1" applyFont="1" applyFill="1" applyBorder="1" applyAlignment="1">
      <alignment horizontal="center" vertical="center" wrapText="1"/>
    </xf>
    <xf numFmtId="0" fontId="36" fillId="0" borderId="1" xfId="2581" applyFont="1" applyFill="1" applyBorder="1" applyAlignment="1">
      <alignment horizontal="center" vertical="center" wrapText="1"/>
    </xf>
    <xf numFmtId="0" fontId="36" fillId="31" borderId="1" xfId="2581" applyFont="1" applyFill="1" applyBorder="1" applyAlignment="1">
      <alignment horizontal="center" vertical="center" wrapText="1"/>
    </xf>
    <xf numFmtId="49" fontId="117" fillId="0" borderId="1" xfId="2581" applyNumberFormat="1" applyFont="1" applyBorder="1" applyAlignment="1">
      <alignment horizontal="center" vertical="center"/>
    </xf>
    <xf numFmtId="0" fontId="117" fillId="0" borderId="1" xfId="2581" applyFont="1" applyBorder="1" applyAlignment="1">
      <alignment vertical="center" wrapText="1"/>
    </xf>
    <xf numFmtId="0" fontId="118" fillId="0" borderId="1" xfId="2581" applyFont="1" applyBorder="1" applyAlignment="1">
      <alignment horizontal="center" vertical="center" wrapText="1"/>
    </xf>
    <xf numFmtId="0" fontId="118" fillId="31" borderId="1" xfId="2581" applyFont="1" applyFill="1" applyBorder="1" applyAlignment="1">
      <alignment horizontal="center" vertical="center" wrapText="1"/>
    </xf>
    <xf numFmtId="49" fontId="118" fillId="0" borderId="1" xfId="2581" applyNumberFormat="1" applyFont="1" applyBorder="1" applyAlignment="1">
      <alignment horizontal="center" vertical="center"/>
    </xf>
    <xf numFmtId="0" fontId="118" fillId="0" borderId="1" xfId="2581" applyFont="1" applyBorder="1" applyAlignment="1">
      <alignment horizontal="left" vertical="center" wrapText="1"/>
    </xf>
    <xf numFmtId="0" fontId="32" fillId="0" borderId="0" xfId="2581" applyFont="1" applyBorder="1" applyAlignment="1">
      <alignment vertical="center" wrapText="1"/>
    </xf>
    <xf numFmtId="0" fontId="32" fillId="0" borderId="0" xfId="2581" applyFont="1" applyBorder="1" applyAlignment="1">
      <alignment horizontal="center" vertical="center" wrapText="1"/>
    </xf>
    <xf numFmtId="0" fontId="117" fillId="31" borderId="1" xfId="2581" applyFont="1" applyFill="1" applyBorder="1" applyAlignment="1">
      <alignment vertical="center" wrapText="1"/>
    </xf>
    <xf numFmtId="0" fontId="118" fillId="31" borderId="1" xfId="2581" applyFont="1" applyFill="1" applyBorder="1" applyAlignment="1">
      <alignment vertical="center" wrapText="1"/>
    </xf>
    <xf numFmtId="0" fontId="118" fillId="0" borderId="1" xfId="2581" applyFont="1" applyBorder="1" applyAlignment="1">
      <alignment vertical="center" wrapText="1"/>
    </xf>
    <xf numFmtId="49" fontId="32" fillId="0" borderId="0" xfId="2581" applyNumberFormat="1" applyFont="1" applyAlignment="1">
      <alignment horizontal="center" vertical="center"/>
    </xf>
    <xf numFmtId="0" fontId="8" fillId="31" borderId="0" xfId="2581" applyFill="1"/>
    <xf numFmtId="49" fontId="118" fillId="0" borderId="0" xfId="2581" applyNumberFormat="1" applyFont="1" applyBorder="1" applyAlignment="1">
      <alignment vertical="center"/>
    </xf>
    <xf numFmtId="0" fontId="117" fillId="0" borderId="2" xfId="2581" applyFont="1" applyBorder="1" applyAlignment="1">
      <alignment vertical="center" wrapText="1"/>
    </xf>
    <xf numFmtId="49" fontId="117" fillId="31" borderId="1" xfId="2581" applyNumberFormat="1" applyFont="1" applyFill="1" applyBorder="1" applyAlignment="1">
      <alignment horizontal="center" vertical="center"/>
    </xf>
    <xf numFmtId="0" fontId="8" fillId="0" borderId="0" xfId="2581" applyBorder="1"/>
    <xf numFmtId="0" fontId="117" fillId="0" borderId="1" xfId="2581" applyFont="1" applyBorder="1" applyAlignment="1">
      <alignment horizontal="left" vertical="center" wrapText="1"/>
    </xf>
    <xf numFmtId="0" fontId="118" fillId="0" borderId="0" xfId="2581" applyFont="1" applyBorder="1" applyAlignment="1">
      <alignment vertical="center" wrapText="1"/>
    </xf>
    <xf numFmtId="0" fontId="118" fillId="0" borderId="0" xfId="2581" applyFont="1" applyBorder="1" applyAlignment="1">
      <alignment horizontal="center" vertical="center" wrapText="1"/>
    </xf>
    <xf numFmtId="0" fontId="118" fillId="31" borderId="0" xfId="2581" applyFont="1" applyFill="1" applyBorder="1" applyAlignment="1">
      <alignment horizontal="center" vertical="center" wrapText="1"/>
    </xf>
    <xf numFmtId="0" fontId="118" fillId="0" borderId="0" xfId="2581" applyFont="1" applyAlignment="1">
      <alignment vertical="center"/>
    </xf>
    <xf numFmtId="0" fontId="118" fillId="31" borderId="0" xfId="2581" applyFont="1" applyFill="1" applyAlignment="1">
      <alignment vertical="center"/>
    </xf>
    <xf numFmtId="0" fontId="118" fillId="0" borderId="0" xfId="2581" applyFont="1" applyAlignment="1">
      <alignment horizontal="right" vertical="center"/>
    </xf>
    <xf numFmtId="0" fontId="123" fillId="0" borderId="0" xfId="2581" applyFont="1" applyAlignment="1">
      <alignment vertical="center"/>
    </xf>
    <xf numFmtId="0" fontId="119" fillId="31" borderId="0" xfId="2581" applyFont="1" applyFill="1" applyAlignment="1">
      <alignment vertical="center"/>
    </xf>
    <xf numFmtId="0" fontId="117" fillId="31" borderId="0" xfId="2581" applyFont="1" applyFill="1" applyAlignment="1">
      <alignment vertical="center"/>
    </xf>
    <xf numFmtId="0" fontId="118" fillId="0" borderId="0" xfId="2581" applyFont="1" applyFill="1" applyAlignment="1">
      <alignment horizontal="left" vertical="center"/>
    </xf>
    <xf numFmtId="0" fontId="118" fillId="31" borderId="0" xfId="2581" applyFont="1" applyFill="1" applyAlignment="1">
      <alignment horizontal="left" vertical="center"/>
    </xf>
    <xf numFmtId="0" fontId="190" fillId="0" borderId="0" xfId="2581" applyFont="1" applyAlignment="1">
      <alignment vertical="center"/>
    </xf>
    <xf numFmtId="0" fontId="117" fillId="0" borderId="0" xfId="2581" applyFont="1" applyAlignment="1">
      <alignment vertical="center"/>
    </xf>
    <xf numFmtId="0" fontId="189" fillId="0" borderId="0" xfId="2581" applyFont="1" applyFill="1" applyAlignment="1">
      <alignment horizontal="centerContinuous" vertical="center" wrapText="1"/>
    </xf>
    <xf numFmtId="0" fontId="117" fillId="0" borderId="1" xfId="2579" applyFont="1" applyFill="1" applyBorder="1" applyAlignment="1">
      <alignment horizontal="center" vertical="top" wrapText="1"/>
    </xf>
    <xf numFmtId="4" fontId="193" fillId="0" borderId="1" xfId="2581" applyNumberFormat="1" applyFont="1" applyBorder="1" applyAlignment="1">
      <alignment horizontal="center" vertical="center" wrapText="1"/>
    </xf>
    <xf numFmtId="178" fontId="193" fillId="0" borderId="1" xfId="2581" applyNumberFormat="1" applyFont="1" applyBorder="1" applyAlignment="1">
      <alignment horizontal="center" vertical="center" wrapText="1"/>
    </xf>
    <xf numFmtId="2" fontId="90" fillId="0" borderId="0" xfId="2581" applyNumberFormat="1" applyFont="1"/>
    <xf numFmtId="0" fontId="75" fillId="0" borderId="0" xfId="2581" applyFont="1"/>
    <xf numFmtId="179" fontId="193" fillId="0" borderId="1" xfId="2581" applyNumberFormat="1" applyFont="1" applyBorder="1" applyAlignment="1">
      <alignment horizontal="center" vertical="center" wrapText="1"/>
    </xf>
    <xf numFmtId="2" fontId="193" fillId="31" borderId="1" xfId="2579" applyNumberFormat="1" applyFont="1" applyFill="1" applyBorder="1" applyAlignment="1">
      <alignment horizontal="center" vertical="center" wrapText="1"/>
    </xf>
    <xf numFmtId="0" fontId="117" fillId="0" borderId="0" xfId="2581" applyFont="1" applyAlignment="1">
      <alignment horizontal="center" vertical="center"/>
    </xf>
    <xf numFmtId="4" fontId="193" fillId="31" borderId="1" xfId="2581" applyNumberFormat="1" applyFont="1" applyFill="1" applyBorder="1" applyAlignment="1">
      <alignment horizontal="center" vertical="center" wrapText="1"/>
    </xf>
    <xf numFmtId="2" fontId="193" fillId="0" borderId="1" xfId="2581" applyNumberFormat="1" applyFont="1" applyBorder="1" applyAlignment="1">
      <alignment horizontal="center" vertical="center" wrapText="1"/>
    </xf>
    <xf numFmtId="0" fontId="118" fillId="0" borderId="1" xfId="2581" applyFont="1" applyFill="1" applyBorder="1" applyAlignment="1">
      <alignment horizontal="center" vertical="center" wrapText="1"/>
    </xf>
    <xf numFmtId="2" fontId="0" fillId="2" borderId="0" xfId="0" applyNumberFormat="1" applyFill="1"/>
    <xf numFmtId="10" fontId="31" fillId="0" borderId="0" xfId="226" applyNumberFormat="1" applyFont="1" applyProtection="1"/>
    <xf numFmtId="0" fontId="118" fillId="0" borderId="1" xfId="2581" applyFont="1" applyBorder="1" applyAlignment="1">
      <alignment horizontal="center" vertical="center" wrapText="1"/>
    </xf>
    <xf numFmtId="2" fontId="22" fillId="0" borderId="0" xfId="5" applyNumberFormat="1" applyProtection="1"/>
    <xf numFmtId="174" fontId="75" fillId="0" borderId="0" xfId="5" applyNumberFormat="1" applyFont="1" applyProtection="1"/>
    <xf numFmtId="183" fontId="118" fillId="0" borderId="1" xfId="2579" applyNumberFormat="1" applyFont="1" applyFill="1" applyBorder="1" applyAlignment="1">
      <alignment horizontal="center" vertical="center" wrapText="1"/>
    </xf>
    <xf numFmtId="0" fontId="36" fillId="0" borderId="14" xfId="2581" applyFont="1" applyBorder="1" applyAlignment="1">
      <alignment horizontal="center" vertical="top"/>
    </xf>
    <xf numFmtId="2" fontId="118" fillId="0" borderId="1" xfId="2581" applyNumberFormat="1" applyFont="1" applyBorder="1" applyAlignment="1">
      <alignment horizontal="center" vertical="center" wrapText="1"/>
    </xf>
    <xf numFmtId="179" fontId="193" fillId="0" borderId="1" xfId="2581" applyNumberFormat="1" applyFont="1" applyFill="1" applyBorder="1" applyAlignment="1">
      <alignment horizontal="center" vertical="center" wrapText="1"/>
    </xf>
    <xf numFmtId="0" fontId="193" fillId="0" borderId="1" xfId="2581" applyFont="1" applyBorder="1" applyAlignment="1">
      <alignment horizontal="center" vertical="center" wrapText="1"/>
    </xf>
    <xf numFmtId="0" fontId="193" fillId="31" borderId="1" xfId="2581" applyFont="1" applyFill="1" applyBorder="1" applyAlignment="1">
      <alignment horizontal="center" vertical="center" wrapText="1"/>
    </xf>
    <xf numFmtId="0" fontId="84" fillId="0" borderId="1" xfId="2581" applyFont="1" applyBorder="1" applyAlignment="1">
      <alignment vertical="center" wrapText="1"/>
    </xf>
    <xf numFmtId="2" fontId="194" fillId="31" borderId="1" xfId="2581" applyNumberFormat="1" applyFont="1" applyFill="1" applyBorder="1" applyAlignment="1">
      <alignment horizontal="center" vertical="center" wrapText="1"/>
    </xf>
    <xf numFmtId="0" fontId="118" fillId="33" borderId="1" xfId="2581" applyFont="1" applyFill="1" applyBorder="1" applyAlignment="1">
      <alignment horizontal="center" vertical="center" wrapText="1"/>
    </xf>
    <xf numFmtId="0" fontId="118" fillId="42" borderId="1" xfId="2581" applyFont="1" applyFill="1" applyBorder="1" applyAlignment="1">
      <alignment horizontal="center" vertical="center" wrapText="1"/>
    </xf>
    <xf numFmtId="0" fontId="118" fillId="32" borderId="1" xfId="2581" applyFont="1" applyFill="1" applyBorder="1" applyAlignment="1">
      <alignment horizontal="center" vertical="center" wrapText="1"/>
    </xf>
    <xf numFmtId="2" fontId="118" fillId="32" borderId="1" xfId="2581" applyNumberFormat="1" applyFont="1" applyFill="1" applyBorder="1" applyAlignment="1">
      <alignment horizontal="center" vertical="center" wrapText="1"/>
    </xf>
    <xf numFmtId="4" fontId="118" fillId="32" borderId="1" xfId="2581" applyNumberFormat="1" applyFont="1" applyFill="1" applyBorder="1" applyAlignment="1">
      <alignment horizontal="center" vertical="center" wrapText="1"/>
    </xf>
    <xf numFmtId="0" fontId="118" fillId="105" borderId="1" xfId="2581" applyFont="1" applyFill="1" applyBorder="1" applyAlignment="1">
      <alignment horizontal="center" vertical="center" wrapText="1"/>
    </xf>
    <xf numFmtId="0" fontId="84" fillId="31" borderId="1" xfId="2581" applyFont="1" applyFill="1" applyBorder="1" applyAlignment="1">
      <alignment vertical="center" wrapText="1"/>
    </xf>
    <xf numFmtId="2" fontId="117" fillId="31" borderId="1" xfId="2581" applyNumberFormat="1" applyFont="1" applyFill="1" applyBorder="1" applyAlignment="1">
      <alignment horizontal="center" vertical="center" wrapText="1"/>
    </xf>
    <xf numFmtId="49" fontId="84" fillId="0" borderId="1" xfId="2581" applyNumberFormat="1" applyFont="1" applyBorder="1" applyAlignment="1">
      <alignment horizontal="center" vertical="center"/>
    </xf>
    <xf numFmtId="0" fontId="118" fillId="2" borderId="1" xfId="2581" applyFont="1" applyFill="1" applyBorder="1" applyAlignment="1">
      <alignment horizontal="center" vertical="center" wrapText="1"/>
    </xf>
    <xf numFmtId="0" fontId="5" fillId="0" borderId="0" xfId="3313"/>
    <xf numFmtId="2" fontId="5" fillId="0" borderId="0" xfId="3313" applyNumberFormat="1"/>
    <xf numFmtId="0" fontId="191" fillId="0" borderId="0" xfId="3313" applyFont="1" applyAlignment="1">
      <alignment horizontal="left" vertical="center"/>
    </xf>
    <xf numFmtId="0" fontId="31" fillId="0" borderId="0" xfId="3314" applyFont="1" applyFill="1" applyAlignment="1" applyProtection="1">
      <alignment vertical="top" wrapText="1"/>
    </xf>
    <xf numFmtId="0" fontId="77" fillId="45" borderId="0" xfId="3314" applyFont="1" applyFill="1" applyAlignment="1" applyProtection="1">
      <alignment vertical="top" wrapText="1"/>
    </xf>
    <xf numFmtId="49" fontId="31" fillId="0" borderId="0" xfId="3313" applyNumberFormat="1" applyFont="1" applyAlignment="1">
      <alignment horizontal="center" vertical="center"/>
    </xf>
    <xf numFmtId="2" fontId="118" fillId="0" borderId="0" xfId="3313" applyNumberFormat="1" applyFont="1" applyAlignment="1">
      <alignment vertical="center" wrapText="1"/>
    </xf>
    <xf numFmtId="214" fontId="5" fillId="0" borderId="0" xfId="3313" applyNumberFormat="1"/>
    <xf numFmtId="0" fontId="32" fillId="0" borderId="0" xfId="3313" applyFont="1" applyAlignment="1">
      <alignment vertical="center" wrapText="1"/>
    </xf>
    <xf numFmtId="2" fontId="32" fillId="0" borderId="0" xfId="3313" applyNumberFormat="1" applyFont="1" applyAlignment="1">
      <alignment vertical="center" wrapText="1"/>
    </xf>
    <xf numFmtId="0" fontId="189" fillId="0" borderId="0" xfId="3313" applyFont="1" applyAlignment="1">
      <alignment horizontal="centerContinuous" vertical="center"/>
    </xf>
    <xf numFmtId="0" fontId="192" fillId="0" borderId="0" xfId="3313" applyFont="1" applyAlignment="1">
      <alignment horizontal="centerContinuous" vertical="center"/>
    </xf>
    <xf numFmtId="0" fontId="5" fillId="0" borderId="0" xfId="3313" applyAlignment="1">
      <alignment horizontal="centerContinuous" vertical="center"/>
    </xf>
    <xf numFmtId="0" fontId="189" fillId="0" borderId="0" xfId="3313" applyFont="1" applyFill="1" applyAlignment="1">
      <alignment horizontal="centerContinuous" vertical="center"/>
    </xf>
    <xf numFmtId="0" fontId="189" fillId="0" borderId="0" xfId="3313" applyFont="1" applyFill="1" applyAlignment="1">
      <alignment horizontal="centerContinuous" vertical="center" wrapText="1"/>
    </xf>
    <xf numFmtId="0" fontId="5" fillId="0" borderId="0" xfId="3313" applyFill="1" applyAlignment="1">
      <alignment horizontal="centerContinuous" vertical="center"/>
    </xf>
    <xf numFmtId="0" fontId="115" fillId="0" borderId="0" xfId="3313" applyFont="1"/>
    <xf numFmtId="2" fontId="115" fillId="0" borderId="0" xfId="3313" applyNumberFormat="1" applyFont="1"/>
    <xf numFmtId="49" fontId="32" fillId="0" borderId="65" xfId="3313" applyNumberFormat="1" applyFont="1" applyBorder="1" applyAlignment="1">
      <alignment horizontal="center" vertical="center"/>
    </xf>
    <xf numFmtId="1" fontId="118" fillId="0" borderId="38" xfId="3313" applyNumberFormat="1" applyFont="1" applyBorder="1" applyAlignment="1">
      <alignment horizontal="center" vertical="center" wrapText="1"/>
    </xf>
    <xf numFmtId="0" fontId="188" fillId="0" borderId="0" xfId="3313" applyFont="1"/>
    <xf numFmtId="49" fontId="37" fillId="0" borderId="65" xfId="3313" applyNumberFormat="1" applyFont="1" applyFill="1" applyBorder="1" applyAlignment="1">
      <alignment horizontal="center" vertical="center"/>
    </xf>
    <xf numFmtId="0" fontId="117" fillId="0" borderId="38" xfId="3313" applyFont="1" applyFill="1" applyBorder="1" applyAlignment="1">
      <alignment horizontal="left" vertical="center" wrapText="1"/>
    </xf>
    <xf numFmtId="0" fontId="118" fillId="0" borderId="39" xfId="3313" applyFont="1" applyFill="1" applyBorder="1" applyAlignment="1">
      <alignment horizontal="center" vertical="center" wrapText="1"/>
    </xf>
    <xf numFmtId="179" fontId="194" fillId="0" borderId="38" xfId="3313" applyNumberFormat="1" applyFont="1" applyBorder="1" applyAlignment="1">
      <alignment horizontal="center" vertical="center" wrapText="1"/>
    </xf>
    <xf numFmtId="179" fontId="193" fillId="0" borderId="1" xfId="3313" applyNumberFormat="1" applyFont="1" applyBorder="1" applyAlignment="1">
      <alignment horizontal="center" vertical="center" wrapText="1"/>
    </xf>
    <xf numFmtId="179" fontId="118" fillId="0" borderId="39" xfId="3313" applyNumberFormat="1" applyFont="1" applyBorder="1" applyAlignment="1">
      <alignment horizontal="center" vertical="center" wrapText="1"/>
    </xf>
    <xf numFmtId="10" fontId="5" fillId="0" borderId="0" xfId="3313" applyNumberFormat="1"/>
    <xf numFmtId="0" fontId="117" fillId="0" borderId="38" xfId="3313" applyFont="1" applyFill="1" applyBorder="1" applyAlignment="1">
      <alignment vertical="center" wrapText="1"/>
    </xf>
    <xf numFmtId="179" fontId="118" fillId="0" borderId="1" xfId="3313" applyNumberFormat="1" applyFont="1" applyBorder="1" applyAlignment="1">
      <alignment horizontal="center" vertical="center" wrapText="1"/>
    </xf>
    <xf numFmtId="179" fontId="193" fillId="0" borderId="39" xfId="3313" applyNumberFormat="1" applyFont="1" applyBorder="1" applyAlignment="1">
      <alignment horizontal="center" vertical="center" wrapText="1"/>
    </xf>
    <xf numFmtId="49" fontId="31" fillId="0" borderId="36" xfId="3313" applyNumberFormat="1" applyFont="1" applyFill="1" applyBorder="1" applyAlignment="1">
      <alignment horizontal="center" vertical="center"/>
    </xf>
    <xf numFmtId="0" fontId="118" fillId="0" borderId="3" xfId="3313" applyFont="1" applyFill="1" applyBorder="1" applyAlignment="1">
      <alignment horizontal="left" vertical="center" wrapText="1"/>
    </xf>
    <xf numFmtId="0" fontId="118" fillId="0" borderId="11" xfId="3313" applyFont="1" applyFill="1" applyBorder="1" applyAlignment="1">
      <alignment horizontal="center" vertical="center" wrapText="1"/>
    </xf>
    <xf numFmtId="179" fontId="117" fillId="0" borderId="38" xfId="3313" applyNumberFormat="1" applyFont="1" applyBorder="1" applyAlignment="1">
      <alignment horizontal="center" vertical="center" wrapText="1"/>
    </xf>
    <xf numFmtId="0" fontId="118" fillId="0" borderId="1" xfId="3313" applyFont="1" applyFill="1" applyBorder="1" applyAlignment="1">
      <alignment vertical="center" wrapText="1"/>
    </xf>
    <xf numFmtId="0" fontId="118" fillId="0" borderId="8" xfId="3313" applyFont="1" applyFill="1" applyBorder="1" applyAlignment="1">
      <alignment horizontal="center" vertical="center" wrapText="1"/>
    </xf>
    <xf numFmtId="49" fontId="37" fillId="0" borderId="38" xfId="3313" applyNumberFormat="1" applyFont="1" applyFill="1" applyBorder="1" applyAlignment="1">
      <alignment horizontal="center" vertical="center"/>
    </xf>
    <xf numFmtId="0" fontId="117" fillId="0" borderId="1" xfId="3313" applyFont="1" applyFill="1" applyBorder="1" applyAlignment="1">
      <alignment horizontal="left" vertical="center" wrapText="1"/>
    </xf>
    <xf numFmtId="179" fontId="117" fillId="0" borderId="36" xfId="3313" applyNumberFormat="1" applyFont="1" applyFill="1" applyBorder="1" applyAlignment="1">
      <alignment horizontal="center" vertical="center" wrapText="1"/>
    </xf>
    <xf numFmtId="179" fontId="117" fillId="0" borderId="37" xfId="3313" applyNumberFormat="1" applyFont="1" applyBorder="1" applyAlignment="1">
      <alignment horizontal="center" vertical="center" wrapText="1"/>
    </xf>
    <xf numFmtId="49" fontId="37" fillId="0" borderId="49" xfId="3313" applyNumberFormat="1" applyFont="1" applyFill="1" applyBorder="1" applyAlignment="1">
      <alignment horizontal="center" vertical="center"/>
    </xf>
    <xf numFmtId="179" fontId="118" fillId="0" borderId="34" xfId="3313" applyNumberFormat="1" applyFont="1" applyBorder="1" applyAlignment="1">
      <alignment horizontal="center" vertical="center" wrapText="1"/>
    </xf>
    <xf numFmtId="49" fontId="37" fillId="0" borderId="68" xfId="3313" applyNumberFormat="1" applyFont="1" applyFill="1" applyBorder="1" applyAlignment="1">
      <alignment horizontal="center" vertical="center"/>
    </xf>
    <xf numFmtId="49" fontId="37" fillId="31" borderId="69" xfId="3313" applyNumberFormat="1" applyFont="1" applyFill="1" applyBorder="1" applyAlignment="1">
      <alignment horizontal="center" vertical="center"/>
    </xf>
    <xf numFmtId="0" fontId="117" fillId="31" borderId="69" xfId="3313" applyFont="1" applyFill="1" applyBorder="1" applyAlignment="1">
      <alignment vertical="center" wrapText="1"/>
    </xf>
    <xf numFmtId="0" fontId="118" fillId="31" borderId="37" xfId="3313" applyFont="1" applyFill="1" applyBorder="1" applyAlignment="1">
      <alignment horizontal="center" vertical="center" wrapText="1"/>
    </xf>
    <xf numFmtId="0" fontId="118" fillId="0" borderId="69" xfId="3313" applyFont="1" applyBorder="1" applyAlignment="1">
      <alignment horizontal="center" vertical="center" wrapText="1"/>
    </xf>
    <xf numFmtId="0" fontId="118" fillId="0" borderId="3" xfId="3313" applyFont="1" applyBorder="1" applyAlignment="1">
      <alignment horizontal="center" vertical="center" wrapText="1"/>
    </xf>
    <xf numFmtId="0" fontId="118" fillId="0" borderId="70" xfId="3313" applyFont="1" applyBorder="1" applyAlignment="1">
      <alignment horizontal="center" vertical="center" wrapText="1"/>
    </xf>
    <xf numFmtId="2" fontId="118" fillId="0" borderId="69" xfId="3313" applyNumberFormat="1" applyFont="1" applyBorder="1" applyAlignment="1">
      <alignment horizontal="center" vertical="center" wrapText="1"/>
    </xf>
    <xf numFmtId="179" fontId="118" fillId="0" borderId="70" xfId="3313" applyNumberFormat="1" applyFont="1" applyBorder="1" applyAlignment="1">
      <alignment horizontal="center" vertical="center" wrapText="1"/>
    </xf>
    <xf numFmtId="179" fontId="118" fillId="0" borderId="3" xfId="3313" applyNumberFormat="1" applyFont="1" applyBorder="1" applyAlignment="1">
      <alignment horizontal="center" vertical="center" wrapText="1"/>
    </xf>
    <xf numFmtId="2" fontId="118" fillId="0" borderId="5" xfId="3313" applyNumberFormat="1" applyFont="1" applyBorder="1" applyAlignment="1">
      <alignment horizontal="center" vertical="center" wrapText="1"/>
    </xf>
    <xf numFmtId="49" fontId="37" fillId="31" borderId="65" xfId="3313" applyNumberFormat="1" applyFont="1" applyFill="1" applyBorder="1" applyAlignment="1">
      <alignment horizontal="center" vertical="center"/>
    </xf>
    <xf numFmtId="0" fontId="117" fillId="31" borderId="65" xfId="3313" applyFont="1" applyFill="1" applyBorder="1" applyAlignment="1">
      <alignment vertical="center" wrapText="1"/>
    </xf>
    <xf numFmtId="0" fontId="118" fillId="31" borderId="39" xfId="3313" applyFont="1" applyFill="1" applyBorder="1" applyAlignment="1">
      <alignment horizontal="center" vertical="center" wrapText="1"/>
    </xf>
    <xf numFmtId="0" fontId="118" fillId="0" borderId="65" xfId="3313" applyFont="1" applyBorder="1" applyAlignment="1">
      <alignment horizontal="center" vertical="center" wrapText="1"/>
    </xf>
    <xf numFmtId="0" fontId="118" fillId="0" borderId="63" xfId="3313" applyFont="1" applyBorder="1" applyAlignment="1">
      <alignment horizontal="center" vertical="center" wrapText="1"/>
    </xf>
    <xf numFmtId="2" fontId="118" fillId="0" borderId="65" xfId="3313" applyNumberFormat="1" applyFont="1" applyBorder="1" applyAlignment="1">
      <alignment horizontal="center" vertical="center" wrapText="1"/>
    </xf>
    <xf numFmtId="179" fontId="118" fillId="0" borderId="63" xfId="3313" applyNumberFormat="1" applyFont="1" applyBorder="1" applyAlignment="1">
      <alignment horizontal="center" vertical="center" wrapText="1"/>
    </xf>
    <xf numFmtId="2" fontId="118" fillId="0" borderId="9" xfId="3313" applyNumberFormat="1" applyFont="1" applyBorder="1" applyAlignment="1">
      <alignment horizontal="center" vertical="center" wrapText="1"/>
    </xf>
    <xf numFmtId="49" fontId="37" fillId="31" borderId="71" xfId="3313" applyNumberFormat="1" applyFont="1" applyFill="1" applyBorder="1" applyAlignment="1">
      <alignment horizontal="center" vertical="center"/>
    </xf>
    <xf numFmtId="0" fontId="117" fillId="31" borderId="71" xfId="3313" applyFont="1" applyFill="1" applyBorder="1" applyAlignment="1">
      <alignment vertical="center" wrapText="1"/>
    </xf>
    <xf numFmtId="0" fontId="118" fillId="31" borderId="35" xfId="3313" applyFont="1" applyFill="1" applyBorder="1" applyAlignment="1">
      <alignment horizontal="center" vertical="center" wrapText="1"/>
    </xf>
    <xf numFmtId="0" fontId="118" fillId="0" borderId="71" xfId="3313" applyFont="1" applyBorder="1" applyAlignment="1">
      <alignment horizontal="center" vertical="center" wrapText="1"/>
    </xf>
    <xf numFmtId="0" fontId="118" fillId="0" borderId="34" xfId="3313" applyFont="1" applyBorder="1" applyAlignment="1">
      <alignment horizontal="center" vertical="center" wrapText="1"/>
    </xf>
    <xf numFmtId="0" fontId="118" fillId="0" borderId="72" xfId="3313" applyFont="1" applyBorder="1" applyAlignment="1">
      <alignment horizontal="center" vertical="center" wrapText="1"/>
    </xf>
    <xf numFmtId="2" fontId="118" fillId="0" borderId="71" xfId="3313" applyNumberFormat="1" applyFont="1" applyBorder="1" applyAlignment="1">
      <alignment horizontal="center" vertical="center" wrapText="1"/>
    </xf>
    <xf numFmtId="179" fontId="118" fillId="0" borderId="72" xfId="3313" applyNumberFormat="1" applyFont="1" applyBorder="1" applyAlignment="1">
      <alignment horizontal="center" vertical="center" wrapText="1"/>
    </xf>
    <xf numFmtId="2" fontId="118" fillId="0" borderId="73" xfId="3313" applyNumberFormat="1" applyFont="1" applyBorder="1" applyAlignment="1">
      <alignment horizontal="center" vertical="center" wrapText="1"/>
    </xf>
    <xf numFmtId="49" fontId="37" fillId="31" borderId="43" xfId="3313" applyNumberFormat="1" applyFont="1" applyFill="1" applyBorder="1" applyAlignment="1">
      <alignment horizontal="center" vertical="center"/>
    </xf>
    <xf numFmtId="0" fontId="106" fillId="0" borderId="52" xfId="0" applyFont="1" applyFill="1" applyBorder="1" applyAlignment="1">
      <alignment vertical="center" wrapText="1"/>
    </xf>
    <xf numFmtId="0" fontId="118" fillId="0" borderId="74" xfId="3313" applyFont="1" applyFill="1" applyBorder="1" applyAlignment="1">
      <alignment horizontal="center" vertical="center" wrapText="1"/>
    </xf>
    <xf numFmtId="2" fontId="194" fillId="0" borderId="52" xfId="3313" applyNumberFormat="1" applyFont="1" applyBorder="1" applyAlignment="1">
      <alignment horizontal="center" vertical="center" wrapText="1"/>
    </xf>
    <xf numFmtId="2" fontId="194" fillId="0" borderId="31" xfId="3313" applyNumberFormat="1" applyFont="1" applyBorder="1" applyAlignment="1">
      <alignment horizontal="center" vertical="center" wrapText="1"/>
    </xf>
    <xf numFmtId="2" fontId="194" fillId="0" borderId="33" xfId="3313" applyNumberFormat="1" applyFont="1" applyBorder="1" applyAlignment="1">
      <alignment horizontal="center" vertical="center" wrapText="1"/>
    </xf>
    <xf numFmtId="4" fontId="5" fillId="0" borderId="0" xfId="3313" applyNumberFormat="1"/>
    <xf numFmtId="0" fontId="106" fillId="0" borderId="38" xfId="0" applyFont="1" applyFill="1" applyBorder="1" applyAlignment="1">
      <alignment vertical="center" wrapText="1"/>
    </xf>
    <xf numFmtId="0" fontId="118" fillId="0" borderId="75" xfId="3313" applyFont="1" applyFill="1" applyBorder="1" applyAlignment="1">
      <alignment horizontal="center" vertical="center" wrapText="1"/>
    </xf>
    <xf numFmtId="2" fontId="193" fillId="0" borderId="38" xfId="3313" applyNumberFormat="1" applyFont="1" applyBorder="1" applyAlignment="1">
      <alignment horizontal="center" vertical="center" wrapText="1"/>
    </xf>
    <xf numFmtId="2" fontId="193" fillId="0" borderId="1" xfId="3313" applyNumberFormat="1" applyFont="1" applyBorder="1" applyAlignment="1">
      <alignment horizontal="center" vertical="center" wrapText="1"/>
    </xf>
    <xf numFmtId="2" fontId="193" fillId="0" borderId="39" xfId="3313" applyNumberFormat="1" applyFont="1" applyBorder="1" applyAlignment="1">
      <alignment horizontal="center" vertical="center" wrapText="1"/>
    </xf>
    <xf numFmtId="0" fontId="30" fillId="0" borderId="36" xfId="3314" applyFont="1" applyFill="1" applyBorder="1" applyAlignment="1" applyProtection="1">
      <alignment vertical="center" wrapText="1"/>
    </xf>
    <xf numFmtId="0" fontId="75" fillId="0" borderId="0" xfId="3313" applyFont="1"/>
    <xf numFmtId="0" fontId="30" fillId="0" borderId="36" xfId="3314" applyFont="1" applyFill="1" applyBorder="1" applyAlignment="1" applyProtection="1">
      <alignment horizontal="left" vertical="center" wrapText="1" indent="1"/>
    </xf>
    <xf numFmtId="2" fontId="118" fillId="45" borderId="39" xfId="3313" applyNumberFormat="1" applyFont="1" applyFill="1" applyBorder="1" applyAlignment="1">
      <alignment horizontal="center" vertical="center" wrapText="1"/>
    </xf>
    <xf numFmtId="2" fontId="193" fillId="0" borderId="1" xfId="3313" applyNumberFormat="1" applyFont="1" applyFill="1" applyBorder="1" applyAlignment="1">
      <alignment horizontal="center" vertical="center" wrapText="1"/>
    </xf>
    <xf numFmtId="2" fontId="193" fillId="0" borderId="38" xfId="3313" applyNumberFormat="1" applyFont="1" applyFill="1" applyBorder="1" applyAlignment="1">
      <alignment horizontal="center" vertical="center" wrapText="1"/>
    </xf>
    <xf numFmtId="2" fontId="118" fillId="45" borderId="1" xfId="3313" applyNumberFormat="1" applyFont="1" applyFill="1" applyBorder="1" applyAlignment="1">
      <alignment horizontal="center" vertical="center" wrapText="1"/>
    </xf>
    <xf numFmtId="2" fontId="193" fillId="33" borderId="1" xfId="3313" applyNumberFormat="1" applyFont="1" applyFill="1" applyBorder="1" applyAlignment="1">
      <alignment horizontal="center" vertical="center" wrapText="1"/>
    </xf>
    <xf numFmtId="0" fontId="30" fillId="0" borderId="49" xfId="3314" applyFont="1" applyFill="1" applyBorder="1" applyAlignment="1" applyProtection="1">
      <alignment vertical="center" wrapText="1"/>
    </xf>
    <xf numFmtId="1" fontId="118" fillId="0" borderId="1" xfId="3313" applyNumberFormat="1" applyFont="1" applyBorder="1" applyAlignment="1">
      <alignment horizontal="center" vertical="center" wrapText="1"/>
    </xf>
    <xf numFmtId="1" fontId="118" fillId="0" borderId="39" xfId="3313" applyNumberFormat="1" applyFont="1" applyBorder="1" applyAlignment="1">
      <alignment horizontal="center" vertical="center" wrapText="1"/>
    </xf>
    <xf numFmtId="2" fontId="118" fillId="0" borderId="1" xfId="3313" applyNumberFormat="1" applyFont="1" applyBorder="1" applyAlignment="1">
      <alignment horizontal="center" vertical="center" wrapText="1"/>
    </xf>
    <xf numFmtId="2" fontId="118" fillId="0" borderId="39" xfId="3313" applyNumberFormat="1" applyFont="1" applyBorder="1" applyAlignment="1">
      <alignment horizontal="center" vertical="center" wrapText="1"/>
    </xf>
    <xf numFmtId="2" fontId="118" fillId="33" borderId="39" xfId="3313" applyNumberFormat="1" applyFont="1" applyFill="1" applyBorder="1" applyAlignment="1">
      <alignment horizontal="center" vertical="center" wrapText="1"/>
    </xf>
    <xf numFmtId="2" fontId="193" fillId="45" borderId="1" xfId="3313" applyNumberFormat="1" applyFont="1" applyFill="1" applyBorder="1" applyAlignment="1">
      <alignment horizontal="center" vertical="center" wrapText="1"/>
    </xf>
    <xf numFmtId="0" fontId="30" fillId="0" borderId="38" xfId="3314" applyFont="1" applyFill="1" applyBorder="1" applyAlignment="1" applyProtection="1">
      <alignment vertical="center" wrapText="1"/>
    </xf>
    <xf numFmtId="0" fontId="106" fillId="0" borderId="38" xfId="3314" applyFont="1" applyFill="1" applyBorder="1" applyAlignment="1" applyProtection="1">
      <alignment vertical="center" wrapText="1"/>
    </xf>
    <xf numFmtId="2" fontId="193" fillId="33" borderId="39" xfId="3313" applyNumberFormat="1" applyFont="1" applyFill="1" applyBorder="1" applyAlignment="1">
      <alignment horizontal="center" vertical="center" wrapText="1"/>
    </xf>
    <xf numFmtId="0" fontId="34" fillId="0" borderId="38" xfId="3314" applyFont="1" applyFill="1" applyBorder="1" applyAlignment="1" applyProtection="1">
      <alignment vertical="center" wrapText="1"/>
    </xf>
    <xf numFmtId="0" fontId="117" fillId="0" borderId="75" xfId="3313" applyFont="1" applyFill="1" applyBorder="1" applyAlignment="1">
      <alignment horizontal="center" vertical="center" wrapText="1"/>
    </xf>
    <xf numFmtId="2" fontId="194" fillId="0" borderId="38" xfId="3313" applyNumberFormat="1" applyFont="1" applyBorder="1" applyAlignment="1">
      <alignment horizontal="center" vertical="center" wrapText="1"/>
    </xf>
    <xf numFmtId="0" fontId="23" fillId="0" borderId="0" xfId="3313" applyFont="1"/>
    <xf numFmtId="2" fontId="117" fillId="0" borderId="38" xfId="3313" applyNumberFormat="1" applyFont="1" applyBorder="1" applyAlignment="1">
      <alignment horizontal="center" vertical="center" wrapText="1"/>
    </xf>
    <xf numFmtId="2" fontId="117" fillId="0" borderId="1" xfId="3313" applyNumberFormat="1" applyFont="1" applyBorder="1" applyAlignment="1">
      <alignment horizontal="center" vertical="center" wrapText="1"/>
    </xf>
    <xf numFmtId="2" fontId="117" fillId="0" borderId="39" xfId="3313" applyNumberFormat="1" applyFont="1" applyBorder="1" applyAlignment="1">
      <alignment horizontal="center" vertical="center" wrapText="1"/>
    </xf>
    <xf numFmtId="2" fontId="75" fillId="0" borderId="0" xfId="3313" applyNumberFormat="1" applyFont="1"/>
    <xf numFmtId="49" fontId="37" fillId="0" borderId="71" xfId="3313" applyNumberFormat="1" applyFont="1" applyFill="1" applyBorder="1" applyAlignment="1">
      <alignment horizontal="center" vertical="center"/>
    </xf>
    <xf numFmtId="0" fontId="34" fillId="0" borderId="53" xfId="3314" applyFont="1" applyFill="1" applyBorder="1" applyAlignment="1" applyProtection="1">
      <alignment vertical="center" wrapText="1"/>
    </xf>
    <xf numFmtId="0" fontId="117" fillId="0" borderId="35" xfId="3313" applyFont="1" applyFill="1" applyBorder="1" applyAlignment="1">
      <alignment horizontal="center" vertical="center" wrapText="1"/>
    </xf>
    <xf numFmtId="2" fontId="194" fillId="0" borderId="53" xfId="3313" applyNumberFormat="1" applyFont="1" applyBorder="1" applyAlignment="1">
      <alignment horizontal="center" vertical="center" wrapText="1"/>
    </xf>
    <xf numFmtId="2" fontId="194" fillId="0" borderId="34" xfId="3313" applyNumberFormat="1" applyFont="1" applyBorder="1" applyAlignment="1">
      <alignment horizontal="center" vertical="center" wrapText="1"/>
    </xf>
    <xf numFmtId="2" fontId="194" fillId="0" borderId="35" xfId="3313" applyNumberFormat="1" applyFont="1" applyBorder="1" applyAlignment="1">
      <alignment horizontal="center" vertical="center" wrapText="1"/>
    </xf>
    <xf numFmtId="49" fontId="37" fillId="31" borderId="79" xfId="3313" applyNumberFormat="1" applyFont="1" applyFill="1" applyBorder="1" applyAlignment="1">
      <alignment horizontal="center" vertical="center"/>
    </xf>
    <xf numFmtId="0" fontId="118" fillId="0" borderId="75" xfId="3313" applyFont="1" applyBorder="1" applyAlignment="1">
      <alignment horizontal="center" vertical="center" wrapText="1"/>
    </xf>
    <xf numFmtId="179" fontId="5" fillId="0" borderId="0" xfId="3313" applyNumberFormat="1"/>
    <xf numFmtId="0" fontId="75" fillId="0" borderId="0" xfId="3313" applyFont="1" applyAlignment="1">
      <alignment horizontal="right"/>
    </xf>
    <xf numFmtId="0" fontId="75" fillId="44" borderId="0" xfId="3313" applyFont="1" applyFill="1" applyAlignment="1">
      <alignment horizontal="right"/>
    </xf>
    <xf numFmtId="0" fontId="5" fillId="0" borderId="0" xfId="3313" applyAlignment="1">
      <alignment horizontal="right"/>
    </xf>
    <xf numFmtId="4" fontId="23" fillId="0" borderId="0" xfId="3313" applyNumberFormat="1" applyFont="1"/>
    <xf numFmtId="49" fontId="37" fillId="31" borderId="38" xfId="3313" applyNumberFormat="1" applyFont="1" applyFill="1" applyBorder="1" applyAlignment="1">
      <alignment horizontal="center" vertical="center"/>
    </xf>
    <xf numFmtId="0" fontId="117" fillId="31" borderId="74" xfId="3313" applyFont="1" applyFill="1" applyBorder="1" applyAlignment="1">
      <alignment horizontal="center" vertical="center" wrapText="1"/>
    </xf>
    <xf numFmtId="2" fontId="194" fillId="0" borderId="30" xfId="3313" applyNumberFormat="1" applyFont="1" applyBorder="1" applyAlignment="1">
      <alignment horizontal="center" vertical="center" wrapText="1"/>
    </xf>
    <xf numFmtId="2" fontId="194" fillId="0" borderId="32" xfId="3313" applyNumberFormat="1" applyFont="1" applyBorder="1" applyAlignment="1">
      <alignment horizontal="center" vertical="center" wrapText="1"/>
    </xf>
    <xf numFmtId="2" fontId="194" fillId="0" borderId="74" xfId="3313" applyNumberFormat="1" applyFont="1" applyBorder="1" applyAlignment="1">
      <alignment horizontal="center" vertical="center" wrapText="1"/>
    </xf>
    <xf numFmtId="2" fontId="23" fillId="0" borderId="0" xfId="3313" applyNumberFormat="1" applyFont="1"/>
    <xf numFmtId="0" fontId="118" fillId="31" borderId="75" xfId="3313" applyFont="1" applyFill="1" applyBorder="1" applyAlignment="1">
      <alignment horizontal="center" vertical="center" wrapText="1"/>
    </xf>
    <xf numFmtId="2" fontId="193" fillId="0" borderId="49" xfId="3313" applyNumberFormat="1" applyFont="1" applyBorder="1" applyAlignment="1">
      <alignment horizontal="center" vertical="center" wrapText="1"/>
    </xf>
    <xf numFmtId="2" fontId="193" fillId="0" borderId="2" xfId="3313" applyNumberFormat="1" applyFont="1" applyBorder="1" applyAlignment="1">
      <alignment horizontal="center" vertical="center" wrapText="1"/>
    </xf>
    <xf numFmtId="2" fontId="193" fillId="0" borderId="75" xfId="3313" applyNumberFormat="1" applyFont="1" applyBorder="1" applyAlignment="1">
      <alignment horizontal="center" vertical="center" wrapText="1"/>
    </xf>
    <xf numFmtId="2" fontId="83" fillId="33" borderId="2" xfId="3313" applyNumberFormat="1" applyFont="1" applyFill="1" applyBorder="1" applyAlignment="1">
      <alignment horizontal="center" vertical="center" wrapText="1"/>
    </xf>
    <xf numFmtId="2" fontId="118" fillId="45" borderId="2" xfId="3313" applyNumberFormat="1" applyFont="1" applyFill="1" applyBorder="1" applyAlignment="1">
      <alignment horizontal="center" vertical="center" wrapText="1"/>
    </xf>
    <xf numFmtId="173" fontId="118" fillId="0" borderId="49" xfId="3313" applyNumberFormat="1" applyFont="1" applyBorder="1" applyAlignment="1">
      <alignment horizontal="center" vertical="center" wrapText="1"/>
    </xf>
    <xf numFmtId="173" fontId="118" fillId="0" borderId="2" xfId="3313" applyNumberFormat="1" applyFont="1" applyBorder="1" applyAlignment="1">
      <alignment horizontal="center" vertical="center" wrapText="1"/>
    </xf>
    <xf numFmtId="173" fontId="118" fillId="0" borderId="75" xfId="3313" applyNumberFormat="1" applyFont="1" applyBorder="1" applyAlignment="1">
      <alignment horizontal="center" vertical="center" wrapText="1"/>
    </xf>
    <xf numFmtId="2" fontId="118" fillId="33" borderId="75" xfId="3313" applyNumberFormat="1" applyFont="1" applyFill="1" applyBorder="1" applyAlignment="1">
      <alignment horizontal="center" vertical="center" wrapText="1"/>
    </xf>
    <xf numFmtId="2" fontId="193" fillId="45" borderId="2" xfId="3313" applyNumberFormat="1" applyFont="1" applyFill="1" applyBorder="1" applyAlignment="1">
      <alignment horizontal="center" vertical="center" wrapText="1"/>
    </xf>
    <xf numFmtId="2" fontId="83" fillId="45" borderId="2" xfId="3313" applyNumberFormat="1" applyFont="1" applyFill="1" applyBorder="1" applyAlignment="1">
      <alignment horizontal="center" vertical="center" wrapText="1"/>
    </xf>
    <xf numFmtId="0" fontId="30" fillId="0" borderId="76" xfId="3314" applyFont="1" applyFill="1" applyBorder="1" applyAlignment="1" applyProtection="1">
      <alignment vertical="center" wrapText="1"/>
    </xf>
    <xf numFmtId="2" fontId="118" fillId="0" borderId="49" xfId="3313" applyNumberFormat="1" applyFont="1" applyBorder="1" applyAlignment="1">
      <alignment horizontal="center" vertical="center" wrapText="1"/>
    </xf>
    <xf numFmtId="2" fontId="118" fillId="0" borderId="75" xfId="3313" applyNumberFormat="1" applyFont="1" applyBorder="1" applyAlignment="1">
      <alignment horizontal="center" vertical="center" wrapText="1"/>
    </xf>
    <xf numFmtId="2" fontId="117" fillId="33" borderId="75" xfId="3313" applyNumberFormat="1" applyFont="1" applyFill="1" applyBorder="1" applyAlignment="1">
      <alignment horizontal="center" vertical="center" wrapText="1"/>
    </xf>
    <xf numFmtId="0" fontId="34" fillId="0" borderId="36" xfId="3314" applyFont="1" applyFill="1" applyBorder="1" applyAlignment="1" applyProtection="1">
      <alignment vertical="center" wrapText="1"/>
    </xf>
    <xf numFmtId="0" fontId="117" fillId="31" borderId="75" xfId="3313" applyFont="1" applyFill="1" applyBorder="1" applyAlignment="1">
      <alignment horizontal="center" vertical="center" wrapText="1"/>
    </xf>
    <xf numFmtId="2" fontId="194" fillId="0" borderId="49" xfId="3313" applyNumberFormat="1" applyFont="1" applyBorder="1" applyAlignment="1">
      <alignment horizontal="center" vertical="center" wrapText="1"/>
    </xf>
    <xf numFmtId="2" fontId="194" fillId="0" borderId="2" xfId="3313" applyNumberFormat="1" applyFont="1" applyBorder="1" applyAlignment="1">
      <alignment horizontal="center" vertical="center" wrapText="1"/>
    </xf>
    <xf numFmtId="2" fontId="194" fillId="0" borderId="49" xfId="3313" applyNumberFormat="1" applyFont="1" applyFill="1" applyBorder="1" applyAlignment="1">
      <alignment horizontal="center" vertical="center" wrapText="1"/>
    </xf>
    <xf numFmtId="2" fontId="194" fillId="0" borderId="75" xfId="3313" applyNumberFormat="1" applyFont="1" applyBorder="1" applyAlignment="1">
      <alignment horizontal="center" vertical="center" wrapText="1"/>
    </xf>
    <xf numFmtId="2" fontId="117" fillId="0" borderId="49" xfId="3313" applyNumberFormat="1" applyFont="1" applyBorder="1" applyAlignment="1">
      <alignment horizontal="center" vertical="center" wrapText="1"/>
    </xf>
    <xf numFmtId="2" fontId="117" fillId="0" borderId="75" xfId="3313" applyNumberFormat="1" applyFont="1" applyBorder="1" applyAlignment="1">
      <alignment horizontal="center" vertical="center" wrapText="1"/>
    </xf>
    <xf numFmtId="2" fontId="118" fillId="0" borderId="2" xfId="3313" applyNumberFormat="1" applyFont="1" applyBorder="1" applyAlignment="1">
      <alignment horizontal="center" vertical="center" wrapText="1"/>
    </xf>
    <xf numFmtId="2" fontId="117" fillId="0" borderId="2" xfId="3313" applyNumberFormat="1" applyFont="1" applyBorder="1" applyAlignment="1">
      <alignment horizontal="center" vertical="center" wrapText="1"/>
    </xf>
    <xf numFmtId="9" fontId="23" fillId="105" borderId="0" xfId="226" applyFont="1" applyFill="1"/>
    <xf numFmtId="2" fontId="193" fillId="0" borderId="10" xfId="3313" applyNumberFormat="1" applyFont="1" applyBorder="1" applyAlignment="1">
      <alignment horizontal="center" vertical="center" wrapText="1"/>
    </xf>
    <xf numFmtId="0" fontId="34" fillId="0" borderId="49" xfId="3314" applyFont="1" applyFill="1" applyBorder="1" applyAlignment="1" applyProtection="1">
      <alignment vertical="center" wrapText="1"/>
    </xf>
    <xf numFmtId="0" fontId="118" fillId="0" borderId="37" xfId="3313" applyFont="1" applyBorder="1" applyAlignment="1">
      <alignment horizontal="center" vertical="center" wrapText="1"/>
    </xf>
    <xf numFmtId="49" fontId="37" fillId="31" borderId="6" xfId="3313" applyNumberFormat="1" applyFont="1" applyFill="1" applyBorder="1" applyAlignment="1">
      <alignment horizontal="center" vertical="center"/>
    </xf>
    <xf numFmtId="49" fontId="37" fillId="31" borderId="40" xfId="3313" applyNumberFormat="1" applyFont="1" applyFill="1" applyBorder="1" applyAlignment="1">
      <alignment horizontal="center" vertical="center"/>
    </xf>
    <xf numFmtId="0" fontId="34" fillId="0" borderId="12" xfId="3314" applyFont="1" applyFill="1" applyBorder="1" applyAlignment="1" applyProtection="1">
      <alignment vertical="center" wrapText="1"/>
    </xf>
    <xf numFmtId="4" fontId="194" fillId="31" borderId="36" xfId="3313" applyNumberFormat="1" applyFont="1" applyFill="1" applyBorder="1" applyAlignment="1">
      <alignment horizontal="center" vertical="center" wrapText="1"/>
    </xf>
    <xf numFmtId="4" fontId="194" fillId="31" borderId="37" xfId="3313" applyNumberFormat="1" applyFont="1" applyFill="1" applyBorder="1" applyAlignment="1">
      <alignment horizontal="center" vertical="center" wrapText="1"/>
    </xf>
    <xf numFmtId="2" fontId="194" fillId="31" borderId="36" xfId="3313" applyNumberFormat="1" applyFont="1" applyFill="1" applyBorder="1" applyAlignment="1">
      <alignment horizontal="center" vertical="center" wrapText="1"/>
    </xf>
    <xf numFmtId="215" fontId="5" fillId="0" borderId="0" xfId="3313" applyNumberFormat="1"/>
    <xf numFmtId="0" fontId="30" fillId="0" borderId="7" xfId="3314" applyFont="1" applyFill="1" applyBorder="1" applyAlignment="1" applyProtection="1">
      <alignment vertical="center" wrapText="1"/>
    </xf>
    <xf numFmtId="179" fontId="118" fillId="45" borderId="1" xfId="3313" applyNumberFormat="1" applyFont="1" applyFill="1" applyBorder="1" applyAlignment="1">
      <alignment horizontal="center" vertical="center" wrapText="1"/>
    </xf>
    <xf numFmtId="4" fontId="193" fillId="31" borderId="39" xfId="3313" applyNumberFormat="1" applyFont="1" applyFill="1" applyBorder="1" applyAlignment="1">
      <alignment horizontal="center" vertical="center" wrapText="1"/>
    </xf>
    <xf numFmtId="179" fontId="193" fillId="45" borderId="1" xfId="3313" applyNumberFormat="1" applyFont="1" applyFill="1" applyBorder="1" applyAlignment="1">
      <alignment horizontal="center" vertical="center" wrapText="1"/>
    </xf>
    <xf numFmtId="0" fontId="34" fillId="0" borderId="7" xfId="3314" applyFont="1" applyFill="1" applyBorder="1" applyAlignment="1" applyProtection="1">
      <alignment vertical="center" wrapText="1"/>
    </xf>
    <xf numFmtId="4" fontId="194" fillId="31" borderId="38" xfId="3313" applyNumberFormat="1" applyFont="1" applyFill="1" applyBorder="1" applyAlignment="1">
      <alignment horizontal="center" vertical="center" wrapText="1"/>
    </xf>
    <xf numFmtId="4" fontId="117" fillId="31" borderId="38" xfId="3313" applyNumberFormat="1" applyFont="1" applyFill="1" applyBorder="1" applyAlignment="1">
      <alignment horizontal="center" vertical="center" wrapText="1"/>
    </xf>
    <xf numFmtId="4" fontId="117" fillId="31" borderId="39" xfId="3313" applyNumberFormat="1" applyFont="1" applyFill="1" applyBorder="1" applyAlignment="1">
      <alignment horizontal="center" vertical="center" wrapText="1"/>
    </xf>
    <xf numFmtId="2" fontId="117" fillId="31" borderId="38" xfId="3313" applyNumberFormat="1" applyFont="1" applyFill="1" applyBorder="1" applyAlignment="1">
      <alignment horizontal="center" vertical="center" wrapText="1"/>
    </xf>
    <xf numFmtId="0" fontId="34" fillId="0" borderId="10" xfId="3314" applyFont="1" applyFill="1" applyBorder="1" applyAlignment="1" applyProtection="1">
      <alignment vertical="center" wrapText="1"/>
    </xf>
    <xf numFmtId="4" fontId="194" fillId="31" borderId="49" xfId="3313" applyNumberFormat="1" applyFont="1" applyFill="1" applyBorder="1" applyAlignment="1">
      <alignment horizontal="center" vertical="center" wrapText="1"/>
    </xf>
    <xf numFmtId="4" fontId="194" fillId="31" borderId="75" xfId="3313" applyNumberFormat="1" applyFont="1" applyFill="1" applyBorder="1" applyAlignment="1">
      <alignment horizontal="center" vertical="center" wrapText="1"/>
    </xf>
    <xf numFmtId="2" fontId="194" fillId="31" borderId="49" xfId="3313" applyNumberFormat="1" applyFont="1" applyFill="1" applyBorder="1" applyAlignment="1">
      <alignment horizontal="center" vertical="center" wrapText="1"/>
    </xf>
    <xf numFmtId="2" fontId="118" fillId="0" borderId="7" xfId="3313" applyNumberFormat="1" applyFont="1" applyBorder="1" applyAlignment="1">
      <alignment horizontal="center" vertical="center" wrapText="1"/>
    </xf>
    <xf numFmtId="0" fontId="118" fillId="32" borderId="75" xfId="3313" applyFont="1" applyFill="1" applyBorder="1" applyAlignment="1">
      <alignment horizontal="center" vertical="center" wrapText="1"/>
    </xf>
    <xf numFmtId="2" fontId="194" fillId="0" borderId="10" xfId="3313" applyNumberFormat="1" applyFont="1" applyBorder="1" applyAlignment="1">
      <alignment horizontal="center" vertical="center" wrapText="1"/>
    </xf>
    <xf numFmtId="0" fontId="34" fillId="0" borderId="34" xfId="3314" applyFont="1" applyFill="1" applyBorder="1" applyAlignment="1" applyProtection="1">
      <alignment vertical="center" wrapText="1"/>
    </xf>
    <xf numFmtId="0" fontId="117" fillId="31" borderId="35" xfId="3313" applyFont="1" applyFill="1" applyBorder="1" applyAlignment="1">
      <alignment horizontal="center" vertical="center" wrapText="1"/>
    </xf>
    <xf numFmtId="2" fontId="118" fillId="33" borderId="48" xfId="3313" applyNumberFormat="1" applyFont="1" applyFill="1" applyBorder="1" applyAlignment="1">
      <alignment horizontal="center" vertical="center" wrapText="1"/>
    </xf>
    <xf numFmtId="0" fontId="117" fillId="0" borderId="2" xfId="3313" applyFont="1" applyBorder="1" applyAlignment="1">
      <alignment vertical="center" wrapText="1"/>
    </xf>
    <xf numFmtId="2" fontId="193" fillId="0" borderId="7" xfId="3313" applyNumberFormat="1" applyFont="1" applyBorder="1" applyAlignment="1">
      <alignment horizontal="center" vertical="center" wrapText="1"/>
    </xf>
    <xf numFmtId="0" fontId="5" fillId="31" borderId="0" xfId="3313" applyFill="1"/>
    <xf numFmtId="0" fontId="118" fillId="0" borderId="0" xfId="3313" applyFont="1" applyBorder="1" applyAlignment="1">
      <alignment vertical="center" wrapText="1"/>
    </xf>
    <xf numFmtId="0" fontId="118" fillId="0" borderId="0" xfId="3313" applyFont="1" applyBorder="1" applyAlignment="1">
      <alignment horizontal="center" vertical="center" wrapText="1"/>
    </xf>
    <xf numFmtId="2" fontId="118" fillId="0" borderId="0" xfId="3313" applyNumberFormat="1" applyFont="1" applyBorder="1" applyAlignment="1">
      <alignment horizontal="center" vertical="center" wrapText="1"/>
    </xf>
    <xf numFmtId="0" fontId="30" fillId="0" borderId="0" xfId="3313" applyFont="1" applyAlignment="1">
      <alignment vertical="center" wrapText="1"/>
    </xf>
    <xf numFmtId="0" fontId="31" fillId="0" borderId="0" xfId="3313" applyFont="1" applyAlignment="1">
      <alignment horizontal="left" vertical="center" wrapText="1"/>
    </xf>
    <xf numFmtId="49" fontId="31" fillId="0" borderId="0" xfId="3313" applyNumberFormat="1" applyFont="1" applyAlignment="1">
      <alignment horizontal="left" vertical="center"/>
    </xf>
    <xf numFmtId="2" fontId="36" fillId="0" borderId="0" xfId="3313" applyNumberFormat="1" applyFont="1" applyAlignment="1">
      <alignment horizontal="left" vertical="center"/>
    </xf>
    <xf numFmtId="0" fontId="116" fillId="0" borderId="0" xfId="3313" applyFont="1" applyFill="1"/>
    <xf numFmtId="2" fontId="116" fillId="0" borderId="0" xfId="3313" applyNumberFormat="1" applyFont="1" applyFill="1"/>
    <xf numFmtId="0" fontId="197" fillId="0" borderId="0" xfId="3313" applyFont="1" applyFill="1" applyAlignment="1">
      <alignment horizontal="centerContinuous" vertical="top" wrapText="1"/>
    </xf>
    <xf numFmtId="0" fontId="197" fillId="0" borderId="0" xfId="3313" applyFont="1" applyFill="1" applyAlignment="1">
      <alignment horizontal="centerContinuous" vertical="center" wrapText="1"/>
    </xf>
    <xf numFmtId="0" fontId="118" fillId="0" borderId="0" xfId="3313" applyFont="1" applyAlignment="1">
      <alignment horizontal="centerContinuous" vertical="center"/>
    </xf>
    <xf numFmtId="0" fontId="36" fillId="0" borderId="0" xfId="3313" applyFont="1" applyFill="1" applyAlignment="1">
      <alignment horizontal="centerContinuous" vertical="center"/>
    </xf>
    <xf numFmtId="0" fontId="32" fillId="0" borderId="0" xfId="3313" applyFont="1" applyAlignment="1">
      <alignment vertical="center"/>
    </xf>
    <xf numFmtId="179" fontId="193" fillId="32" borderId="39" xfId="3313" applyNumberFormat="1" applyFont="1" applyFill="1" applyBorder="1" applyAlignment="1">
      <alignment horizontal="center" vertical="center" wrapText="1"/>
    </xf>
    <xf numFmtId="0" fontId="117" fillId="106" borderId="53" xfId="3313" applyFont="1" applyFill="1" applyBorder="1" applyAlignment="1">
      <alignment horizontal="left" vertical="center" wrapText="1"/>
    </xf>
    <xf numFmtId="0" fontId="118" fillId="106" borderId="35" xfId="3313" applyFont="1" applyFill="1" applyBorder="1" applyAlignment="1">
      <alignment horizontal="center" vertical="center" wrapText="1"/>
    </xf>
    <xf numFmtId="179" fontId="118" fillId="106" borderId="35" xfId="3313" applyNumberFormat="1" applyFont="1" applyFill="1" applyBorder="1" applyAlignment="1">
      <alignment horizontal="center" vertical="center" wrapText="1"/>
    </xf>
    <xf numFmtId="182" fontId="194" fillId="106" borderId="53" xfId="3313" applyNumberFormat="1" applyFont="1" applyFill="1" applyBorder="1" applyAlignment="1">
      <alignment horizontal="center" vertical="center" wrapText="1"/>
    </xf>
    <xf numFmtId="179" fontId="84" fillId="2" borderId="0" xfId="3313" applyNumberFormat="1" applyFont="1" applyFill="1" applyBorder="1" applyAlignment="1">
      <alignment horizontal="center" vertical="center" wrapText="1"/>
    </xf>
    <xf numFmtId="2" fontId="194" fillId="32" borderId="38" xfId="3313" applyNumberFormat="1" applyFont="1" applyFill="1" applyBorder="1" applyAlignment="1">
      <alignment horizontal="center" vertical="center" wrapText="1"/>
    </xf>
    <xf numFmtId="0" fontId="79" fillId="47" borderId="38" xfId="0" applyFont="1" applyFill="1" applyBorder="1" applyAlignment="1">
      <alignment horizontal="left" vertical="center" wrapText="1" indent="1"/>
    </xf>
    <xf numFmtId="2" fontId="112" fillId="0" borderId="0" xfId="3313" applyNumberFormat="1" applyFont="1"/>
    <xf numFmtId="2" fontId="194" fillId="0" borderId="77" xfId="3313" applyNumberFormat="1" applyFont="1" applyBorder="1" applyAlignment="1">
      <alignment horizontal="center" vertical="center" wrapText="1"/>
    </xf>
    <xf numFmtId="2" fontId="117" fillId="0" borderId="10" xfId="3313" applyNumberFormat="1" applyFont="1" applyBorder="1" applyAlignment="1">
      <alignment horizontal="center" vertical="center" wrapText="1"/>
    </xf>
    <xf numFmtId="2" fontId="118" fillId="45" borderId="3" xfId="3313" applyNumberFormat="1" applyFont="1" applyFill="1" applyBorder="1" applyAlignment="1">
      <alignment horizontal="center" vertical="center" wrapText="1"/>
    </xf>
    <xf numFmtId="4" fontId="194" fillId="31" borderId="70" xfId="3313" applyNumberFormat="1" applyFont="1" applyFill="1" applyBorder="1" applyAlignment="1">
      <alignment horizontal="center" vertical="center" wrapText="1"/>
    </xf>
    <xf numFmtId="4" fontId="193" fillId="105" borderId="63" xfId="3313" applyNumberFormat="1" applyFont="1" applyFill="1" applyBorder="1" applyAlignment="1">
      <alignment horizontal="center" vertical="center" wrapText="1"/>
    </xf>
    <xf numFmtId="4" fontId="194" fillId="105" borderId="63" xfId="3313" applyNumberFormat="1" applyFont="1" applyFill="1" applyBorder="1" applyAlignment="1">
      <alignment horizontal="center" vertical="center" wrapText="1"/>
    </xf>
    <xf numFmtId="4" fontId="117" fillId="31" borderId="63" xfId="3313" applyNumberFormat="1" applyFont="1" applyFill="1" applyBorder="1" applyAlignment="1">
      <alignment horizontal="center" vertical="center" wrapText="1"/>
    </xf>
    <xf numFmtId="4" fontId="194" fillId="31" borderId="10" xfId="3313" applyNumberFormat="1" applyFont="1" applyFill="1" applyBorder="1" applyAlignment="1">
      <alignment horizontal="center" vertical="center" wrapText="1"/>
    </xf>
    <xf numFmtId="179" fontId="193" fillId="45" borderId="31" xfId="3313" applyNumberFormat="1" applyFont="1" applyFill="1" applyBorder="1" applyAlignment="1">
      <alignment horizontal="center" vertical="center" wrapText="1"/>
    </xf>
    <xf numFmtId="179" fontId="118" fillId="45" borderId="34" xfId="3313" applyNumberFormat="1" applyFont="1" applyFill="1" applyBorder="1" applyAlignment="1">
      <alignment horizontal="center" vertical="center" wrapText="1"/>
    </xf>
    <xf numFmtId="4" fontId="193" fillId="31" borderId="63" xfId="3313" applyNumberFormat="1" applyFont="1" applyFill="1" applyBorder="1" applyAlignment="1">
      <alignment horizontal="center" vertical="center" wrapText="1"/>
    </xf>
    <xf numFmtId="4" fontId="194" fillId="31" borderId="85" xfId="3313" applyNumberFormat="1" applyFont="1" applyFill="1" applyBorder="1" applyAlignment="1">
      <alignment horizontal="center" vertical="center" wrapText="1"/>
    </xf>
    <xf numFmtId="179" fontId="193" fillId="45" borderId="34" xfId="3313" applyNumberFormat="1" applyFont="1" applyFill="1" applyBorder="1" applyAlignment="1">
      <alignment horizontal="center" vertical="center" wrapText="1"/>
    </xf>
    <xf numFmtId="4" fontId="194" fillId="31" borderId="35" xfId="3313" applyNumberFormat="1" applyFont="1" applyFill="1" applyBorder="1" applyAlignment="1">
      <alignment horizontal="center" vertical="center" wrapText="1"/>
    </xf>
    <xf numFmtId="2" fontId="193" fillId="32" borderId="38" xfId="3313" applyNumberFormat="1" applyFont="1" applyFill="1" applyBorder="1" applyAlignment="1">
      <alignment horizontal="center" vertical="center" wrapText="1"/>
    </xf>
    <xf numFmtId="2" fontId="193" fillId="32" borderId="1" xfId="3313" applyNumberFormat="1" applyFont="1" applyFill="1" applyBorder="1" applyAlignment="1">
      <alignment horizontal="center" vertical="center" wrapText="1"/>
    </xf>
    <xf numFmtId="49" fontId="31" fillId="0" borderId="4" xfId="3313" applyNumberFormat="1" applyFont="1" applyBorder="1" applyAlignment="1">
      <alignment horizontal="center" vertical="center"/>
    </xf>
    <xf numFmtId="49" fontId="31" fillId="0" borderId="49" xfId="3313" applyNumberFormat="1" applyFont="1" applyBorder="1" applyAlignment="1">
      <alignment horizontal="center" vertical="center"/>
    </xf>
    <xf numFmtId="220" fontId="75" fillId="0" borderId="0" xfId="3313" applyNumberFormat="1" applyFont="1"/>
    <xf numFmtId="216" fontId="75" fillId="0" borderId="0" xfId="3313" applyNumberFormat="1" applyFont="1"/>
    <xf numFmtId="2" fontId="83" fillId="33" borderId="48" xfId="3313" applyNumberFormat="1" applyFont="1" applyFill="1" applyBorder="1" applyAlignment="1">
      <alignment horizontal="center" vertical="center" wrapText="1"/>
    </xf>
    <xf numFmtId="2" fontId="118" fillId="33" borderId="52" xfId="3313" applyNumberFormat="1" applyFont="1" applyFill="1" applyBorder="1" applyAlignment="1">
      <alignment horizontal="center" vertical="center" wrapText="1"/>
    </xf>
    <xf numFmtId="2" fontId="193" fillId="0" borderId="53" xfId="3313" applyNumberFormat="1" applyFont="1" applyBorder="1" applyAlignment="1">
      <alignment horizontal="center" vertical="center" wrapText="1"/>
    </xf>
    <xf numFmtId="0" fontId="107" fillId="0" borderId="0" xfId="3313" applyFont="1"/>
    <xf numFmtId="0" fontId="201" fillId="0" borderId="86" xfId="0" applyFont="1" applyFill="1" applyBorder="1" applyAlignment="1">
      <alignment horizontal="left" wrapText="1"/>
    </xf>
    <xf numFmtId="0" fontId="201" fillId="0" borderId="86" xfId="0" applyFont="1" applyFill="1" applyBorder="1" applyAlignment="1">
      <alignment horizontal="center"/>
    </xf>
    <xf numFmtId="4" fontId="201" fillId="0" borderId="87" xfId="0" applyNumberFormat="1" applyFont="1" applyFill="1" applyBorder="1" applyAlignment="1">
      <alignment horizontal="right"/>
    </xf>
    <xf numFmtId="4" fontId="201" fillId="0" borderId="86" xfId="0" applyNumberFormat="1" applyFont="1" applyFill="1" applyBorder="1" applyAlignment="1">
      <alignment horizontal="right"/>
    </xf>
    <xf numFmtId="0" fontId="201" fillId="107" borderId="87" xfId="0" applyFont="1" applyFill="1" applyBorder="1" applyAlignment="1">
      <alignment horizontal="center"/>
    </xf>
    <xf numFmtId="4" fontId="201" fillId="107" borderId="87" xfId="0" applyNumberFormat="1" applyFont="1" applyFill="1" applyBorder="1" applyAlignment="1">
      <alignment horizontal="right"/>
    </xf>
    <xf numFmtId="4" fontId="201" fillId="107" borderId="89" xfId="0" applyNumberFormat="1" applyFont="1" applyFill="1" applyBorder="1" applyAlignment="1">
      <alignment horizontal="right"/>
    </xf>
    <xf numFmtId="4" fontId="201" fillId="107" borderId="90" xfId="0" applyNumberFormat="1" applyFont="1" applyFill="1" applyBorder="1" applyAlignment="1">
      <alignment horizontal="right"/>
    </xf>
    <xf numFmtId="4" fontId="202" fillId="107" borderId="90" xfId="0" applyNumberFormat="1" applyFont="1" applyFill="1" applyBorder="1" applyAlignment="1">
      <alignment horizontal="right"/>
    </xf>
    <xf numFmtId="4" fontId="203" fillId="107" borderId="90" xfId="0" applyNumberFormat="1" applyFont="1" applyFill="1" applyBorder="1" applyAlignment="1">
      <alignment horizontal="right"/>
    </xf>
    <xf numFmtId="0" fontId="0" fillId="107" borderId="91" xfId="0" applyFill="1" applyBorder="1" applyAlignment="1"/>
    <xf numFmtId="4" fontId="204" fillId="107" borderId="91" xfId="0" applyNumberFormat="1" applyFont="1" applyFill="1" applyBorder="1" applyAlignment="1"/>
    <xf numFmtId="4" fontId="203" fillId="107" borderId="91" xfId="0" applyNumberFormat="1" applyFont="1" applyFill="1" applyBorder="1" applyAlignment="1">
      <alignment horizontal="right"/>
    </xf>
    <xf numFmtId="0" fontId="4" fillId="0" borderId="0" xfId="3313" applyFont="1"/>
    <xf numFmtId="0" fontId="23" fillId="2" borderId="0" xfId="3313" applyFont="1" applyFill="1"/>
    <xf numFmtId="4" fontId="201" fillId="107" borderId="88" xfId="0" applyNumberFormat="1" applyFont="1" applyFill="1" applyBorder="1" applyAlignment="1">
      <alignment horizontal="right"/>
    </xf>
    <xf numFmtId="4" fontId="201" fillId="0" borderId="6" xfId="0" applyNumberFormat="1" applyFont="1" applyFill="1" applyBorder="1" applyAlignment="1">
      <alignment horizontal="right"/>
    </xf>
    <xf numFmtId="2" fontId="5" fillId="34" borderId="0" xfId="3313" applyNumberFormat="1" applyFill="1"/>
    <xf numFmtId="0" fontId="5" fillId="34" borderId="0" xfId="3313" applyFill="1"/>
    <xf numFmtId="9" fontId="5" fillId="0" borderId="0" xfId="226" applyFont="1"/>
    <xf numFmtId="0" fontId="118" fillId="0" borderId="1" xfId="2581" applyFont="1" applyBorder="1" applyAlignment="1">
      <alignment horizontal="center" vertical="center" wrapText="1"/>
    </xf>
    <xf numFmtId="0" fontId="118" fillId="0" borderId="0" xfId="3313" applyFont="1" applyAlignment="1">
      <alignment vertical="center" wrapText="1"/>
    </xf>
    <xf numFmtId="49" fontId="36" fillId="0" borderId="0" xfId="3313" applyNumberFormat="1" applyFont="1" applyAlignment="1">
      <alignment horizontal="left" vertical="center"/>
    </xf>
    <xf numFmtId="49" fontId="31" fillId="0" borderId="38" xfId="3313" applyNumberFormat="1" applyFont="1" applyFill="1" applyBorder="1" applyAlignment="1">
      <alignment horizontal="center" vertical="center"/>
    </xf>
    <xf numFmtId="0" fontId="117" fillId="0" borderId="39" xfId="3313" applyFont="1" applyBorder="1" applyAlignment="1">
      <alignment horizontal="center" vertical="center" wrapText="1"/>
    </xf>
    <xf numFmtId="2" fontId="118" fillId="0" borderId="38" xfId="3313" applyNumberFormat="1" applyFont="1" applyBorder="1" applyAlignment="1">
      <alignment horizontal="center" vertical="center" wrapText="1"/>
    </xf>
    <xf numFmtId="0" fontId="118" fillId="0" borderId="39" xfId="3313" applyFont="1" applyBorder="1" applyAlignment="1">
      <alignment horizontal="center" vertical="center" wrapText="1"/>
    </xf>
    <xf numFmtId="0" fontId="118" fillId="0" borderId="1" xfId="3313" applyFont="1" applyBorder="1" applyAlignment="1">
      <alignment horizontal="center" vertical="center" wrapText="1"/>
    </xf>
    <xf numFmtId="0" fontId="118" fillId="0" borderId="38" xfId="3313" applyFont="1" applyBorder="1" applyAlignment="1">
      <alignment horizontal="center" vertical="center" wrapText="1"/>
    </xf>
    <xf numFmtId="0" fontId="3" fillId="0" borderId="0" xfId="3313" applyFont="1"/>
    <xf numFmtId="183" fontId="23" fillId="0" borderId="0" xfId="3313" applyNumberFormat="1" applyFont="1"/>
    <xf numFmtId="0" fontId="5" fillId="106" borderId="0" xfId="3313" applyFill="1"/>
    <xf numFmtId="0" fontId="3" fillId="44" borderId="0" xfId="3313" applyFont="1" applyFill="1" applyAlignment="1">
      <alignment horizontal="right"/>
    </xf>
    <xf numFmtId="0" fontId="5" fillId="44" borderId="0" xfId="3313" applyFill="1"/>
    <xf numFmtId="4" fontId="5" fillId="44" borderId="0" xfId="3313" applyNumberFormat="1" applyFill="1"/>
    <xf numFmtId="2" fontId="5" fillId="106" borderId="0" xfId="3313" applyNumberFormat="1" applyFill="1"/>
    <xf numFmtId="0" fontId="23" fillId="106" borderId="0" xfId="3313" applyFont="1" applyFill="1"/>
    <xf numFmtId="2" fontId="23" fillId="0" borderId="0" xfId="3313" applyNumberFormat="1" applyFont="1" applyFill="1"/>
    <xf numFmtId="0" fontId="23" fillId="106" borderId="0" xfId="3313" applyFont="1" applyFill="1" applyAlignment="1">
      <alignment horizontal="right"/>
    </xf>
    <xf numFmtId="0" fontId="5" fillId="0" borderId="0" xfId="3313" applyFill="1"/>
    <xf numFmtId="4" fontId="126" fillId="44" borderId="0" xfId="3313" applyNumberFormat="1" applyFont="1" applyFill="1"/>
    <xf numFmtId="0" fontId="5" fillId="2" borderId="0" xfId="3313" applyFill="1"/>
    <xf numFmtId="2" fontId="75" fillId="106" borderId="0" xfId="3313" applyNumberFormat="1" applyFont="1" applyFill="1"/>
    <xf numFmtId="4" fontId="75" fillId="44" borderId="0" xfId="3313" applyNumberFormat="1" applyFont="1" applyFill="1"/>
    <xf numFmtId="0" fontId="3" fillId="0" borderId="0" xfId="3313" applyFont="1" applyFill="1" applyAlignment="1">
      <alignment horizontal="right"/>
    </xf>
    <xf numFmtId="4" fontId="126" fillId="0" borderId="0" xfId="3313" applyNumberFormat="1" applyFont="1" applyFill="1"/>
    <xf numFmtId="2" fontId="23" fillId="2" borderId="0" xfId="3313" applyNumberFormat="1" applyFont="1" applyFill="1"/>
    <xf numFmtId="2" fontId="112" fillId="106" borderId="0" xfId="3313" applyNumberFormat="1" applyFont="1" applyFill="1"/>
    <xf numFmtId="2" fontId="112" fillId="2" borderId="0" xfId="3313" applyNumberFormat="1" applyFont="1" applyFill="1"/>
    <xf numFmtId="0" fontId="75" fillId="2" borderId="0" xfId="3313" applyFont="1" applyFill="1"/>
    <xf numFmtId="49" fontId="37" fillId="2" borderId="50" xfId="3313" applyNumberFormat="1" applyFont="1" applyFill="1" applyBorder="1" applyAlignment="1">
      <alignment horizontal="center" vertical="center"/>
    </xf>
    <xf numFmtId="0" fontId="23" fillId="2" borderId="41" xfId="3313" applyFont="1" applyFill="1" applyBorder="1"/>
    <xf numFmtId="0" fontId="23" fillId="2" borderId="0" xfId="3313" applyFont="1" applyFill="1" applyBorder="1"/>
    <xf numFmtId="2" fontId="23" fillId="0" borderId="27" xfId="3313" applyNumberFormat="1" applyFont="1" applyBorder="1"/>
    <xf numFmtId="0" fontId="23" fillId="106" borderId="41" xfId="3313" applyFont="1" applyFill="1" applyBorder="1" applyAlignment="1">
      <alignment horizontal="right"/>
    </xf>
    <xf numFmtId="0" fontId="23" fillId="106" borderId="0" xfId="3313" applyFont="1" applyFill="1" applyBorder="1"/>
    <xf numFmtId="0" fontId="3" fillId="44" borderId="41" xfId="3313" applyFont="1" applyFill="1" applyBorder="1" applyAlignment="1">
      <alignment horizontal="right"/>
    </xf>
    <xf numFmtId="0" fontId="3" fillId="44" borderId="0" xfId="3313" applyFont="1" applyFill="1" applyBorder="1" applyAlignment="1">
      <alignment horizontal="right"/>
    </xf>
    <xf numFmtId="0" fontId="3" fillId="44" borderId="42" xfId="3313" applyFont="1" applyFill="1" applyBorder="1" applyAlignment="1">
      <alignment horizontal="right"/>
    </xf>
    <xf numFmtId="0" fontId="3" fillId="44" borderId="44" xfId="3313" applyFont="1" applyFill="1" applyBorder="1" applyAlignment="1">
      <alignment horizontal="right"/>
    </xf>
    <xf numFmtId="0" fontId="23" fillId="106" borderId="43" xfId="3313" applyFont="1" applyFill="1" applyBorder="1"/>
    <xf numFmtId="0" fontId="5" fillId="106" borderId="45" xfId="3313" applyFill="1" applyBorder="1"/>
    <xf numFmtId="2" fontId="23" fillId="106" borderId="46" xfId="3313" applyNumberFormat="1" applyFont="1" applyFill="1" applyBorder="1"/>
    <xf numFmtId="0" fontId="77" fillId="45" borderId="0" xfId="3314" applyFont="1" applyFill="1" applyAlignment="1" applyProtection="1">
      <alignment horizontal="left" vertical="top" wrapText="1"/>
    </xf>
    <xf numFmtId="2" fontId="23" fillId="0" borderId="0" xfId="3313" applyNumberFormat="1" applyFont="1" applyBorder="1"/>
    <xf numFmtId="2" fontId="75" fillId="106" borderId="0" xfId="3313" applyNumberFormat="1" applyFont="1" applyFill="1" applyBorder="1"/>
    <xf numFmtId="4" fontId="5" fillId="44" borderId="0" xfId="3313" applyNumberFormat="1" applyFill="1" applyBorder="1"/>
    <xf numFmtId="4" fontId="5" fillId="44" borderId="27" xfId="3313" applyNumberFormat="1" applyFill="1" applyBorder="1"/>
    <xf numFmtId="0" fontId="5" fillId="44" borderId="44" xfId="3313" applyFill="1" applyBorder="1"/>
    <xf numFmtId="179" fontId="118" fillId="0" borderId="1" xfId="2581" applyNumberFormat="1" applyFont="1" applyFill="1" applyBorder="1" applyAlignment="1">
      <alignment horizontal="center" vertical="center" wrapText="1"/>
    </xf>
    <xf numFmtId="0" fontId="118" fillId="0" borderId="1" xfId="2579" applyFont="1" applyFill="1" applyBorder="1" applyAlignment="1">
      <alignment horizontal="center" vertical="center" wrapText="1"/>
    </xf>
    <xf numFmtId="183" fontId="118" fillId="0" borderId="1" xfId="2579" applyNumberFormat="1" applyFont="1" applyBorder="1" applyAlignment="1">
      <alignment horizontal="center" vertical="center" wrapText="1"/>
    </xf>
    <xf numFmtId="183" fontId="117" fillId="0" borderId="1" xfId="2579" applyNumberFormat="1" applyFont="1" applyBorder="1" applyAlignment="1">
      <alignment horizontal="center" vertical="center" wrapText="1"/>
    </xf>
    <xf numFmtId="4" fontId="75" fillId="106" borderId="27" xfId="3313" applyNumberFormat="1" applyFont="1" applyFill="1" applyBorder="1"/>
    <xf numFmtId="2" fontId="75" fillId="2" borderId="0" xfId="3313" applyNumberFormat="1" applyFont="1" applyFill="1"/>
    <xf numFmtId="2" fontId="23" fillId="30" borderId="0" xfId="3313" applyNumberFormat="1" applyFont="1" applyFill="1"/>
    <xf numFmtId="2" fontId="5" fillId="2" borderId="0" xfId="3313" applyNumberFormat="1" applyFill="1"/>
    <xf numFmtId="49" fontId="31" fillId="31" borderId="53" xfId="3313" applyNumberFormat="1" applyFont="1" applyFill="1" applyBorder="1" applyAlignment="1">
      <alignment horizontal="center" vertical="center"/>
    </xf>
    <xf numFmtId="4" fontId="112" fillId="106" borderId="6" xfId="3313" applyNumberFormat="1" applyFont="1" applyFill="1" applyBorder="1"/>
    <xf numFmtId="4" fontId="126" fillId="44" borderId="6" xfId="3313" applyNumberFormat="1" applyFont="1" applyFill="1" applyBorder="1"/>
    <xf numFmtId="2" fontId="84" fillId="47" borderId="75" xfId="3313" applyNumberFormat="1" applyFont="1" applyFill="1" applyBorder="1" applyAlignment="1">
      <alignment horizontal="center" vertical="center" wrapText="1"/>
    </xf>
    <xf numFmtId="2" fontId="118" fillId="47" borderId="75" xfId="3313" applyNumberFormat="1" applyFont="1" applyFill="1" applyBorder="1" applyAlignment="1">
      <alignment horizontal="center" vertical="center" wrapText="1"/>
    </xf>
    <xf numFmtId="216" fontId="75" fillId="30" borderId="0" xfId="3313" applyNumberFormat="1" applyFont="1" applyFill="1"/>
    <xf numFmtId="4" fontId="23" fillId="30" borderId="0" xfId="3313" applyNumberFormat="1" applyFont="1" applyFill="1"/>
    <xf numFmtId="2" fontId="112" fillId="30" borderId="0" xfId="3313" applyNumberFormat="1" applyFont="1" applyFill="1"/>
    <xf numFmtId="4" fontId="5" fillId="30" borderId="0" xfId="3313" applyNumberFormat="1" applyFill="1"/>
    <xf numFmtId="2" fontId="118" fillId="0" borderId="13" xfId="3313" applyNumberFormat="1" applyFont="1" applyBorder="1" applyAlignment="1">
      <alignment horizontal="center" vertical="center" wrapText="1"/>
    </xf>
    <xf numFmtId="2" fontId="118" fillId="0" borderId="34" xfId="3313" applyNumberFormat="1" applyFont="1" applyBorder="1" applyAlignment="1">
      <alignment horizontal="center" vertical="center" wrapText="1"/>
    </xf>
    <xf numFmtId="2" fontId="118" fillId="0" borderId="35" xfId="3313" applyNumberFormat="1" applyFont="1" applyBorder="1" applyAlignment="1">
      <alignment horizontal="center" vertical="center" wrapText="1"/>
    </xf>
    <xf numFmtId="49" fontId="31" fillId="0" borderId="0" xfId="3313" applyNumberFormat="1" applyFont="1" applyBorder="1" applyAlignment="1">
      <alignment horizontal="center" vertical="center"/>
    </xf>
    <xf numFmtId="4" fontId="118" fillId="0" borderId="0" xfId="3313" applyNumberFormat="1" applyFont="1" applyFill="1" applyBorder="1" applyAlignment="1">
      <alignment horizontal="center" vertical="center" wrapText="1"/>
    </xf>
    <xf numFmtId="2" fontId="207" fillId="105" borderId="1" xfId="144" applyNumberFormat="1" applyFont="1" applyFill="1" applyBorder="1" applyAlignment="1">
      <alignment horizontal="center" vertical="center" wrapText="1"/>
    </xf>
    <xf numFmtId="173" fontId="118" fillId="0" borderId="1" xfId="2581" applyNumberFormat="1" applyFont="1" applyFill="1" applyBorder="1" applyAlignment="1">
      <alignment horizontal="center" vertical="center" wrapText="1"/>
    </xf>
    <xf numFmtId="179" fontId="118" fillId="31" borderId="1" xfId="2581" applyNumberFormat="1" applyFont="1" applyFill="1" applyBorder="1" applyAlignment="1">
      <alignment horizontal="center" vertical="center" wrapText="1"/>
    </xf>
    <xf numFmtId="0" fontId="123" fillId="0" borderId="3" xfId="0" applyFont="1" applyFill="1" applyBorder="1" applyAlignment="1">
      <alignment vertical="center" wrapText="1"/>
    </xf>
    <xf numFmtId="4" fontId="22" fillId="0" borderId="0" xfId="5" applyNumberFormat="1" applyProtection="1"/>
    <xf numFmtId="4" fontId="23" fillId="2" borderId="0" xfId="5" applyNumberFormat="1" applyFont="1" applyFill="1" applyProtection="1"/>
    <xf numFmtId="4" fontId="193" fillId="32" borderId="38" xfId="3313" applyNumberFormat="1" applyFont="1" applyFill="1" applyBorder="1" applyAlignment="1">
      <alignment horizontal="center" vertical="center" wrapText="1"/>
    </xf>
    <xf numFmtId="4" fontId="193" fillId="32" borderId="1" xfId="3313" applyNumberFormat="1" applyFont="1" applyFill="1" applyBorder="1" applyAlignment="1">
      <alignment horizontal="center" vertical="center" wrapText="1"/>
    </xf>
    <xf numFmtId="4" fontId="193" fillId="32" borderId="8" xfId="3313" applyNumberFormat="1" applyFont="1" applyFill="1" applyBorder="1" applyAlignment="1">
      <alignment horizontal="center" vertical="center" wrapText="1"/>
    </xf>
    <xf numFmtId="4" fontId="193" fillId="32" borderId="39" xfId="3313" applyNumberFormat="1" applyFont="1" applyFill="1" applyBorder="1" applyAlignment="1">
      <alignment horizontal="center" vertical="center" wrapText="1"/>
    </xf>
    <xf numFmtId="4" fontId="193" fillId="32" borderId="7" xfId="3313" applyNumberFormat="1" applyFont="1" applyFill="1" applyBorder="1" applyAlignment="1">
      <alignment horizontal="center" vertical="center" wrapText="1"/>
    </xf>
    <xf numFmtId="179" fontId="194" fillId="0" borderId="7" xfId="3313" applyNumberFormat="1" applyFont="1" applyBorder="1" applyAlignment="1">
      <alignment horizontal="center" vertical="center" wrapText="1"/>
    </xf>
    <xf numFmtId="179" fontId="117" fillId="0" borderId="12" xfId="3313" applyNumberFormat="1" applyFont="1" applyFill="1" applyBorder="1" applyAlignment="1">
      <alignment horizontal="center" vertical="center" wrapText="1"/>
    </xf>
    <xf numFmtId="182" fontId="193" fillId="106" borderId="81" xfId="3313" applyNumberFormat="1" applyFont="1" applyFill="1" applyBorder="1" applyAlignment="1">
      <alignment horizontal="center" vertical="center" wrapText="1"/>
    </xf>
    <xf numFmtId="223" fontId="22" fillId="0" borderId="0" xfId="5" applyNumberFormat="1" applyProtection="1"/>
    <xf numFmtId="49" fontId="37" fillId="42" borderId="84" xfId="3313" applyNumberFormat="1" applyFont="1" applyFill="1" applyBorder="1" applyAlignment="1">
      <alignment horizontal="center" vertical="center"/>
    </xf>
    <xf numFmtId="0" fontId="118" fillId="42" borderId="33" xfId="3313" applyFont="1" applyFill="1" applyBorder="1" applyAlignment="1">
      <alignment horizontal="center" vertical="center" wrapText="1"/>
    </xf>
    <xf numFmtId="179" fontId="118" fillId="42" borderId="31" xfId="3313" applyNumberFormat="1" applyFont="1" applyFill="1" applyBorder="1" applyAlignment="1">
      <alignment horizontal="center" vertical="center" wrapText="1"/>
    </xf>
    <xf numFmtId="179" fontId="118" fillId="42" borderId="33" xfId="3313" applyNumberFormat="1" applyFont="1" applyFill="1" applyBorder="1" applyAlignment="1">
      <alignment horizontal="center" vertical="center" wrapText="1"/>
    </xf>
    <xf numFmtId="49" fontId="37" fillId="42" borderId="66" xfId="3313" applyNumberFormat="1" applyFont="1" applyFill="1" applyBorder="1" applyAlignment="1">
      <alignment horizontal="center" vertical="center"/>
    </xf>
    <xf numFmtId="0" fontId="118" fillId="42" borderId="39" xfId="3313" applyFont="1" applyFill="1" applyBorder="1" applyAlignment="1">
      <alignment horizontal="center" vertical="center" wrapText="1"/>
    </xf>
    <xf numFmtId="49" fontId="37" fillId="42" borderId="68" xfId="3313" applyNumberFormat="1" applyFont="1" applyFill="1" applyBorder="1" applyAlignment="1">
      <alignment horizontal="center" vertical="center"/>
    </xf>
    <xf numFmtId="0" fontId="118" fillId="42" borderId="53" xfId="3313" applyFont="1" applyFill="1" applyBorder="1" applyAlignment="1">
      <alignment vertical="center" wrapText="1"/>
    </xf>
    <xf numFmtId="0" fontId="118" fillId="42" borderId="35" xfId="3313" applyFont="1" applyFill="1" applyBorder="1" applyAlignment="1">
      <alignment horizontal="center" vertical="center" wrapText="1"/>
    </xf>
    <xf numFmtId="49" fontId="37" fillId="32" borderId="66" xfId="3313" applyNumberFormat="1" applyFont="1" applyFill="1" applyBorder="1" applyAlignment="1">
      <alignment horizontal="center" vertical="center"/>
    </xf>
    <xf numFmtId="0" fontId="117" fillId="32" borderId="66" xfId="3313" applyFont="1" applyFill="1" applyBorder="1" applyAlignment="1">
      <alignment vertical="center" wrapText="1"/>
    </xf>
    <xf numFmtId="0" fontId="118" fillId="32" borderId="66" xfId="3313" applyFont="1" applyFill="1" applyBorder="1" applyAlignment="1">
      <alignment horizontal="center" vertical="center" wrapText="1"/>
    </xf>
    <xf numFmtId="4" fontId="193" fillId="32" borderId="10" xfId="3313" applyNumberFormat="1" applyFont="1" applyFill="1" applyBorder="1" applyAlignment="1">
      <alignment horizontal="center" vertical="center" wrapText="1"/>
    </xf>
    <xf numFmtId="4" fontId="118" fillId="32" borderId="1" xfId="3313" applyNumberFormat="1" applyFont="1" applyFill="1" applyBorder="1" applyAlignment="1">
      <alignment horizontal="center" vertical="center" wrapText="1"/>
    </xf>
    <xf numFmtId="4" fontId="118" fillId="32" borderId="39" xfId="3313" applyNumberFormat="1" applyFont="1" applyFill="1" applyBorder="1" applyAlignment="1">
      <alignment horizontal="center" vertical="center" wrapText="1"/>
    </xf>
    <xf numFmtId="4" fontId="193" fillId="32" borderId="49" xfId="3313" applyNumberFormat="1" applyFont="1" applyFill="1" applyBorder="1" applyAlignment="1">
      <alignment horizontal="center" vertical="center" wrapText="1"/>
    </xf>
    <xf numFmtId="4" fontId="193" fillId="32" borderId="2" xfId="3313" applyNumberFormat="1" applyFont="1" applyFill="1" applyBorder="1" applyAlignment="1">
      <alignment horizontal="center" vertical="center" wrapText="1"/>
    </xf>
    <xf numFmtId="4" fontId="193" fillId="32" borderId="75" xfId="3313" applyNumberFormat="1" applyFont="1" applyFill="1" applyBorder="1" applyAlignment="1">
      <alignment horizontal="center" vertical="center" wrapText="1"/>
    </xf>
    <xf numFmtId="0" fontId="117" fillId="42" borderId="66" xfId="3313" applyFont="1" applyFill="1" applyBorder="1" applyAlignment="1">
      <alignment vertical="center" wrapText="1"/>
    </xf>
    <xf numFmtId="0" fontId="118" fillId="42" borderId="66" xfId="3313" applyFont="1" applyFill="1" applyBorder="1" applyAlignment="1">
      <alignment horizontal="center" vertical="center" wrapText="1"/>
    </xf>
    <xf numFmtId="4" fontId="118" fillId="42" borderId="7" xfId="3313" applyNumberFormat="1" applyFont="1" applyFill="1" applyBorder="1" applyAlignment="1">
      <alignment horizontal="center" vertical="center" wrapText="1"/>
    </xf>
    <xf numFmtId="4" fontId="118" fillId="42" borderId="8" xfId="3313" applyNumberFormat="1" applyFont="1" applyFill="1" applyBorder="1" applyAlignment="1">
      <alignment horizontal="center" vertical="center" wrapText="1"/>
    </xf>
    <xf numFmtId="4" fontId="118" fillId="42" borderId="39" xfId="3313" applyNumberFormat="1" applyFont="1" applyFill="1" applyBorder="1" applyAlignment="1">
      <alignment horizontal="center" vertical="center" wrapText="1"/>
    </xf>
    <xf numFmtId="4" fontId="118" fillId="42" borderId="65" xfId="3313" applyNumberFormat="1" applyFont="1" applyFill="1" applyBorder="1" applyAlignment="1">
      <alignment horizontal="center" vertical="center" wrapText="1"/>
    </xf>
    <xf numFmtId="4" fontId="118" fillId="42" borderId="1" xfId="3313" applyNumberFormat="1" applyFont="1" applyFill="1" applyBorder="1" applyAlignment="1">
      <alignment horizontal="center" vertical="center" wrapText="1"/>
    </xf>
    <xf numFmtId="4" fontId="118" fillId="42" borderId="38" xfId="3313" applyNumberFormat="1" applyFont="1" applyFill="1" applyBorder="1" applyAlignment="1">
      <alignment horizontal="center" vertical="center" wrapText="1"/>
    </xf>
    <xf numFmtId="0" fontId="118" fillId="42" borderId="66" xfId="3313" applyFont="1" applyFill="1" applyBorder="1" applyAlignment="1">
      <alignment vertical="center" wrapText="1"/>
    </xf>
    <xf numFmtId="4" fontId="194" fillId="42" borderId="7" xfId="3313" applyNumberFormat="1" applyFont="1" applyFill="1" applyBorder="1" applyAlignment="1">
      <alignment horizontal="center" vertical="center" wrapText="1"/>
    </xf>
    <xf numFmtId="4" fontId="194" fillId="42" borderId="1" xfId="3313" applyNumberFormat="1" applyFont="1" applyFill="1" applyBorder="1" applyAlignment="1">
      <alignment horizontal="center" vertical="center" wrapText="1"/>
    </xf>
    <xf numFmtId="4" fontId="194" fillId="42" borderId="39" xfId="3313" applyNumberFormat="1" applyFont="1" applyFill="1" applyBorder="1" applyAlignment="1">
      <alignment horizontal="center" vertical="center" wrapText="1"/>
    </xf>
    <xf numFmtId="4" fontId="194" fillId="42" borderId="38" xfId="3313" applyNumberFormat="1" applyFont="1" applyFill="1" applyBorder="1" applyAlignment="1">
      <alignment horizontal="center" vertical="center" wrapText="1"/>
    </xf>
    <xf numFmtId="4" fontId="193" fillId="42" borderId="1" xfId="3313" applyNumberFormat="1" applyFont="1" applyFill="1" applyBorder="1" applyAlignment="1">
      <alignment horizontal="center" vertical="center" wrapText="1"/>
    </xf>
    <xf numFmtId="4" fontId="193" fillId="42" borderId="39" xfId="3313" applyNumberFormat="1" applyFont="1" applyFill="1" applyBorder="1" applyAlignment="1">
      <alignment horizontal="center" vertical="center" wrapText="1"/>
    </xf>
    <xf numFmtId="4" fontId="84" fillId="42" borderId="38" xfId="3313" applyNumberFormat="1" applyFont="1" applyFill="1" applyBorder="1" applyAlignment="1">
      <alignment horizontal="center" vertical="center" wrapText="1"/>
    </xf>
    <xf numFmtId="0" fontId="118" fillId="42" borderId="68" xfId="3313" applyFont="1" applyFill="1" applyBorder="1" applyAlignment="1">
      <alignment vertical="center" wrapText="1"/>
    </xf>
    <xf numFmtId="4" fontId="194" fillId="42" borderId="81" xfId="3313" applyNumberFormat="1" applyFont="1" applyFill="1" applyBorder="1" applyAlignment="1">
      <alignment horizontal="center" vertical="center" wrapText="1"/>
    </xf>
    <xf numFmtId="4" fontId="194" fillId="42" borderId="34" xfId="3313" applyNumberFormat="1" applyFont="1" applyFill="1" applyBorder="1" applyAlignment="1">
      <alignment horizontal="center" vertical="center" wrapText="1"/>
    </xf>
    <xf numFmtId="4" fontId="194" fillId="42" borderId="35" xfId="3313" applyNumberFormat="1" applyFont="1" applyFill="1" applyBorder="1" applyAlignment="1">
      <alignment horizontal="center" vertical="center" wrapText="1"/>
    </xf>
    <xf numFmtId="4" fontId="194" fillId="42" borderId="53" xfId="3313" applyNumberFormat="1" applyFont="1" applyFill="1" applyBorder="1" applyAlignment="1">
      <alignment horizontal="center" vertical="center" wrapText="1"/>
    </xf>
    <xf numFmtId="0" fontId="117" fillId="42" borderId="84" xfId="3313" applyFont="1" applyFill="1" applyBorder="1" applyAlignment="1">
      <alignment vertical="center" wrapText="1"/>
    </xf>
    <xf numFmtId="0" fontId="118" fillId="42" borderId="84" xfId="3313" applyFont="1" applyFill="1" applyBorder="1" applyAlignment="1">
      <alignment horizontal="center" vertical="center" wrapText="1"/>
    </xf>
    <xf numFmtId="4" fontId="193" fillId="42" borderId="80" xfId="3313" applyNumberFormat="1" applyFont="1" applyFill="1" applyBorder="1" applyAlignment="1">
      <alignment horizontal="center" vertical="center" wrapText="1"/>
    </xf>
    <xf numFmtId="4" fontId="118" fillId="42" borderId="31" xfId="3313" applyNumberFormat="1" applyFont="1" applyFill="1" applyBorder="1" applyAlignment="1">
      <alignment horizontal="center" vertical="center" wrapText="1"/>
    </xf>
    <xf numFmtId="4" fontId="118" fillId="42" borderId="33" xfId="3313" applyNumberFormat="1" applyFont="1" applyFill="1" applyBorder="1" applyAlignment="1">
      <alignment horizontal="center" vertical="center" wrapText="1"/>
    </xf>
    <xf numFmtId="4" fontId="193" fillId="42" borderId="30" xfId="3313" applyNumberFormat="1" applyFont="1" applyFill="1" applyBorder="1" applyAlignment="1">
      <alignment horizontal="center" vertical="center" wrapText="1"/>
    </xf>
    <xf numFmtId="49" fontId="87" fillId="32" borderId="82" xfId="3313" applyNumberFormat="1" applyFont="1" applyFill="1" applyBorder="1" applyAlignment="1">
      <alignment horizontal="center" vertical="center"/>
    </xf>
    <xf numFmtId="0" fontId="194" fillId="32" borderId="84" xfId="3313" applyFont="1" applyFill="1" applyBorder="1" applyAlignment="1">
      <alignment vertical="center" wrapText="1"/>
    </xf>
    <xf numFmtId="0" fontId="193" fillId="32" borderId="66" xfId="3313" applyFont="1" applyFill="1" applyBorder="1" applyAlignment="1">
      <alignment horizontal="center" vertical="center" wrapText="1"/>
    </xf>
    <xf numFmtId="4" fontId="193" fillId="32" borderId="12" xfId="3313" applyNumberFormat="1" applyFont="1" applyFill="1" applyBorder="1" applyAlignment="1">
      <alignment horizontal="center" vertical="center" wrapText="1"/>
    </xf>
    <xf numFmtId="4" fontId="193" fillId="32" borderId="11" xfId="3313" applyNumberFormat="1" applyFont="1" applyFill="1" applyBorder="1" applyAlignment="1">
      <alignment horizontal="center" vertical="center" wrapText="1"/>
    </xf>
    <xf numFmtId="4" fontId="193" fillId="32" borderId="37" xfId="3313" applyNumberFormat="1" applyFont="1" applyFill="1" applyBorder="1" applyAlignment="1">
      <alignment horizontal="center" vertical="center" wrapText="1"/>
    </xf>
    <xf numFmtId="4" fontId="193" fillId="32" borderId="36" xfId="3313" applyNumberFormat="1" applyFont="1" applyFill="1" applyBorder="1" applyAlignment="1">
      <alignment horizontal="center" vertical="center" wrapText="1"/>
    </xf>
    <xf numFmtId="49" fontId="87" fillId="32" borderId="66" xfId="3313" applyNumberFormat="1" applyFont="1" applyFill="1" applyBorder="1" applyAlignment="1">
      <alignment horizontal="center" vertical="center"/>
    </xf>
    <xf numFmtId="0" fontId="193" fillId="32" borderId="66" xfId="3313" applyFont="1" applyFill="1" applyBorder="1" applyAlignment="1">
      <alignment vertical="center" wrapText="1"/>
    </xf>
    <xf numFmtId="49" fontId="87" fillId="32" borderId="68" xfId="3313" applyNumberFormat="1" applyFont="1" applyFill="1" applyBorder="1" applyAlignment="1">
      <alignment horizontal="center" vertical="center"/>
    </xf>
    <xf numFmtId="0" fontId="193" fillId="32" borderId="68" xfId="3313" applyFont="1" applyFill="1" applyBorder="1" applyAlignment="1">
      <alignment vertical="center" wrapText="1"/>
    </xf>
    <xf numFmtId="0" fontId="193" fillId="32" borderId="68" xfId="3313" applyFont="1" applyFill="1" applyBorder="1" applyAlignment="1">
      <alignment horizontal="center" vertical="center" wrapText="1"/>
    </xf>
    <xf numFmtId="4" fontId="193" fillId="42" borderId="52" xfId="3313" applyNumberFormat="1" applyFont="1" applyFill="1" applyBorder="1" applyAlignment="1">
      <alignment horizontal="center" vertical="center" wrapText="1"/>
    </xf>
    <xf numFmtId="4" fontId="193" fillId="42" borderId="38" xfId="3313" applyNumberFormat="1" applyFont="1" applyFill="1" applyBorder="1" applyAlignment="1">
      <alignment horizontal="center" vertical="center" wrapText="1"/>
    </xf>
    <xf numFmtId="4" fontId="193" fillId="42" borderId="53" xfId="3313" applyNumberFormat="1" applyFont="1" applyFill="1" applyBorder="1" applyAlignment="1">
      <alignment horizontal="center" vertical="center" wrapText="1"/>
    </xf>
    <xf numFmtId="49" fontId="105" fillId="32" borderId="52" xfId="3313" applyNumberFormat="1" applyFont="1" applyFill="1" applyBorder="1" applyAlignment="1">
      <alignment horizontal="center" vertical="center"/>
    </xf>
    <xf numFmtId="0" fontId="194" fillId="32" borderId="31" xfId="3313" applyFont="1" applyFill="1" applyBorder="1" applyAlignment="1">
      <alignment vertical="center" wrapText="1"/>
    </xf>
    <xf numFmtId="0" fontId="193" fillId="32" borderId="33" xfId="3313" applyFont="1" applyFill="1" applyBorder="1" applyAlignment="1">
      <alignment horizontal="center" vertical="center" wrapText="1"/>
    </xf>
    <xf numFmtId="4" fontId="193" fillId="32" borderId="52" xfId="3313" applyNumberFormat="1" applyFont="1" applyFill="1" applyBorder="1" applyAlignment="1">
      <alignment horizontal="center" vertical="center" wrapText="1"/>
    </xf>
    <xf numFmtId="4" fontId="193" fillId="32" borderId="31" xfId="3313" applyNumberFormat="1" applyFont="1" applyFill="1" applyBorder="1" applyAlignment="1">
      <alignment horizontal="center" vertical="center" wrapText="1"/>
    </xf>
    <xf numFmtId="4" fontId="193" fillId="32" borderId="33" xfId="3313" applyNumberFormat="1" applyFont="1" applyFill="1" applyBorder="1" applyAlignment="1">
      <alignment horizontal="center" vertical="center" wrapText="1"/>
    </xf>
    <xf numFmtId="4" fontId="193" fillId="32" borderId="48" xfId="3313" applyNumberFormat="1" applyFont="1" applyFill="1" applyBorder="1" applyAlignment="1">
      <alignment horizontal="center" vertical="center" wrapText="1"/>
    </xf>
    <xf numFmtId="4" fontId="193" fillId="32" borderId="47" xfId="3313" applyNumberFormat="1" applyFont="1" applyFill="1" applyBorder="1" applyAlignment="1">
      <alignment horizontal="center" vertical="center" wrapText="1"/>
    </xf>
    <xf numFmtId="49" fontId="209" fillId="32" borderId="38" xfId="3313" applyNumberFormat="1" applyFont="1" applyFill="1" applyBorder="1" applyAlignment="1">
      <alignment horizontal="center" vertical="center"/>
    </xf>
    <xf numFmtId="0" fontId="210" fillId="32" borderId="1" xfId="3313" applyFont="1" applyFill="1" applyBorder="1" applyAlignment="1">
      <alignment vertical="center" wrapText="1"/>
    </xf>
    <xf numFmtId="0" fontId="210" fillId="32" borderId="39" xfId="3313" applyFont="1" applyFill="1" applyBorder="1" applyAlignment="1">
      <alignment horizontal="center" vertical="center" wrapText="1"/>
    </xf>
    <xf numFmtId="4" fontId="210" fillId="32" borderId="38" xfId="3313" applyNumberFormat="1" applyFont="1" applyFill="1" applyBorder="1" applyAlignment="1">
      <alignment horizontal="center" vertical="center" wrapText="1"/>
    </xf>
    <xf numFmtId="4" fontId="210" fillId="32" borderId="1" xfId="3313" applyNumberFormat="1" applyFont="1" applyFill="1" applyBorder="1" applyAlignment="1">
      <alignment horizontal="center" vertical="center" wrapText="1"/>
    </xf>
    <xf numFmtId="4" fontId="210" fillId="32" borderId="39" xfId="3313" applyNumberFormat="1" applyFont="1" applyFill="1" applyBorder="1" applyAlignment="1">
      <alignment horizontal="center" vertical="center" wrapText="1"/>
    </xf>
    <xf numFmtId="4" fontId="210" fillId="32" borderId="7" xfId="3313" applyNumberFormat="1" applyFont="1" applyFill="1" applyBorder="1" applyAlignment="1">
      <alignment horizontal="center" vertical="center" wrapText="1"/>
    </xf>
    <xf numFmtId="4" fontId="210" fillId="32" borderId="8" xfId="3313" applyNumberFormat="1" applyFont="1" applyFill="1" applyBorder="1" applyAlignment="1">
      <alignment horizontal="center" vertical="center" wrapText="1"/>
    </xf>
    <xf numFmtId="49" fontId="105" fillId="32" borderId="38" xfId="3313" applyNumberFormat="1" applyFont="1" applyFill="1" applyBorder="1" applyAlignment="1">
      <alignment horizontal="center" vertical="center"/>
    </xf>
    <xf numFmtId="0" fontId="208" fillId="32" borderId="1" xfId="144" applyFont="1" applyFill="1" applyBorder="1" applyAlignment="1">
      <alignment vertical="center" wrapText="1"/>
    </xf>
    <xf numFmtId="0" fontId="208" fillId="32" borderId="39" xfId="144" applyFont="1" applyFill="1" applyBorder="1" applyAlignment="1">
      <alignment horizontal="center" vertical="center" wrapText="1"/>
    </xf>
    <xf numFmtId="49" fontId="105" fillId="32" borderId="53" xfId="3313" applyNumberFormat="1" applyFont="1" applyFill="1" applyBorder="1" applyAlignment="1">
      <alignment horizontal="center" vertical="center"/>
    </xf>
    <xf numFmtId="0" fontId="208" fillId="32" borderId="34" xfId="144" applyFont="1" applyFill="1" applyBorder="1" applyAlignment="1">
      <alignment vertical="center" wrapText="1"/>
    </xf>
    <xf numFmtId="0" fontId="208" fillId="32" borderId="35" xfId="144" applyFont="1" applyFill="1" applyBorder="1" applyAlignment="1">
      <alignment horizontal="center" vertical="center" wrapText="1"/>
    </xf>
    <xf numFmtId="4" fontId="193" fillId="32" borderId="53" xfId="3313" applyNumberFormat="1" applyFont="1" applyFill="1" applyBorder="1" applyAlignment="1">
      <alignment horizontal="center" vertical="center" wrapText="1"/>
    </xf>
    <xf numFmtId="4" fontId="193" fillId="32" borderId="34" xfId="3313" applyNumberFormat="1" applyFont="1" applyFill="1" applyBorder="1" applyAlignment="1">
      <alignment horizontal="center" vertical="center" wrapText="1"/>
    </xf>
    <xf numFmtId="4" fontId="193" fillId="32" borderId="35" xfId="3313" applyNumberFormat="1" applyFont="1" applyFill="1" applyBorder="1" applyAlignment="1">
      <alignment horizontal="center" vertical="center" wrapText="1"/>
    </xf>
    <xf numFmtId="4" fontId="193" fillId="32" borderId="81" xfId="3313" applyNumberFormat="1" applyFont="1" applyFill="1" applyBorder="1" applyAlignment="1">
      <alignment horizontal="center" vertical="center" wrapText="1"/>
    </xf>
    <xf numFmtId="4" fontId="193" fillId="32" borderId="67" xfId="3313" applyNumberFormat="1" applyFont="1" applyFill="1" applyBorder="1" applyAlignment="1">
      <alignment horizontal="center" vertical="center" wrapText="1"/>
    </xf>
    <xf numFmtId="49" fontId="31" fillId="42" borderId="52" xfId="3313" applyNumberFormat="1" applyFont="1" applyFill="1" applyBorder="1" applyAlignment="1">
      <alignment horizontal="center" vertical="center"/>
    </xf>
    <xf numFmtId="0" fontId="117" fillId="42" borderId="31" xfId="3313" applyFont="1" applyFill="1" applyBorder="1" applyAlignment="1">
      <alignment vertical="center" wrapText="1"/>
    </xf>
    <xf numFmtId="4" fontId="118" fillId="42" borderId="52" xfId="3313" applyNumberFormat="1" applyFont="1" applyFill="1" applyBorder="1" applyAlignment="1">
      <alignment horizontal="center" vertical="center" wrapText="1"/>
    </xf>
    <xf numFmtId="49" fontId="31" fillId="42" borderId="38" xfId="3313" applyNumberFormat="1" applyFont="1" applyFill="1" applyBorder="1" applyAlignment="1">
      <alignment horizontal="center" vertical="center"/>
    </xf>
    <xf numFmtId="0" fontId="205" fillId="42" borderId="1" xfId="144" applyFont="1" applyFill="1" applyBorder="1" applyAlignment="1">
      <alignment vertical="center" wrapText="1"/>
    </xf>
    <xf numFmtId="0" fontId="206" fillId="42" borderId="39" xfId="144" applyFont="1" applyFill="1" applyBorder="1" applyAlignment="1">
      <alignment horizontal="center" vertical="center" wrapText="1"/>
    </xf>
    <xf numFmtId="49" fontId="31" fillId="42" borderId="53" xfId="3313" applyNumberFormat="1" applyFont="1" applyFill="1" applyBorder="1" applyAlignment="1">
      <alignment horizontal="center" vertical="center"/>
    </xf>
    <xf numFmtId="0" fontId="205" fillId="42" borderId="34" xfId="144" applyFont="1" applyFill="1" applyBorder="1" applyAlignment="1">
      <alignment vertical="center" wrapText="1"/>
    </xf>
    <xf numFmtId="0" fontId="206" fillId="42" borderId="35" xfId="144" applyFont="1" applyFill="1" applyBorder="1" applyAlignment="1">
      <alignment horizontal="center" vertical="center" wrapText="1"/>
    </xf>
    <xf numFmtId="4" fontId="118" fillId="42" borderId="34" xfId="3313" applyNumberFormat="1" applyFont="1" applyFill="1" applyBorder="1" applyAlignment="1">
      <alignment horizontal="center" vertical="center" wrapText="1"/>
    </xf>
    <xf numFmtId="4" fontId="118" fillId="42" borderId="35" xfId="3313" applyNumberFormat="1" applyFont="1" applyFill="1" applyBorder="1" applyAlignment="1">
      <alignment horizontal="center" vertical="center" wrapText="1"/>
    </xf>
    <xf numFmtId="49" fontId="37" fillId="32" borderId="79" xfId="3313" applyNumberFormat="1" applyFont="1" applyFill="1" applyBorder="1" applyAlignment="1">
      <alignment horizontal="center" vertical="center"/>
    </xf>
    <xf numFmtId="0" fontId="117" fillId="32" borderId="10" xfId="3313" applyFont="1" applyFill="1" applyBorder="1" applyAlignment="1">
      <alignment vertical="center" wrapText="1"/>
    </xf>
    <xf numFmtId="49" fontId="87" fillId="32" borderId="79" xfId="3313" applyNumberFormat="1" applyFont="1" applyFill="1" applyBorder="1" applyAlignment="1">
      <alignment horizontal="center" vertical="center"/>
    </xf>
    <xf numFmtId="0" fontId="194" fillId="32" borderId="10" xfId="3313" applyFont="1" applyFill="1" applyBorder="1" applyAlignment="1">
      <alignment vertical="center" wrapText="1"/>
    </xf>
    <xf numFmtId="0" fontId="193" fillId="32" borderId="75" xfId="3313" applyFont="1" applyFill="1" applyBorder="1" applyAlignment="1">
      <alignment horizontal="center" vertical="center" wrapText="1"/>
    </xf>
    <xf numFmtId="179" fontId="193" fillId="32" borderId="1" xfId="3313" applyNumberFormat="1" applyFont="1" applyFill="1" applyBorder="1" applyAlignment="1">
      <alignment horizontal="center" vertical="center" wrapText="1"/>
    </xf>
    <xf numFmtId="49" fontId="87" fillId="32" borderId="84" xfId="3313" applyNumberFormat="1" applyFont="1" applyFill="1" applyBorder="1" applyAlignment="1">
      <alignment horizontal="center" vertical="center"/>
    </xf>
    <xf numFmtId="0" fontId="194" fillId="32" borderId="52" xfId="3313" applyFont="1" applyFill="1" applyBorder="1" applyAlignment="1">
      <alignment vertical="center" wrapText="1"/>
    </xf>
    <xf numFmtId="179" fontId="193" fillId="32" borderId="52" xfId="3313" applyNumberFormat="1" applyFont="1" applyFill="1" applyBorder="1" applyAlignment="1">
      <alignment horizontal="center" vertical="center" wrapText="1"/>
    </xf>
    <xf numFmtId="179" fontId="193" fillId="32" borderId="31" xfId="3313" applyNumberFormat="1" applyFont="1" applyFill="1" applyBorder="1" applyAlignment="1">
      <alignment horizontal="center" vertical="center" wrapText="1"/>
    </xf>
    <xf numFmtId="179" fontId="193" fillId="32" borderId="33" xfId="3313" applyNumberFormat="1" applyFont="1" applyFill="1" applyBorder="1" applyAlignment="1">
      <alignment horizontal="center" vertical="center" wrapText="1"/>
    </xf>
    <xf numFmtId="0" fontId="193" fillId="32" borderId="38" xfId="3313" applyFont="1" applyFill="1" applyBorder="1" applyAlignment="1">
      <alignment vertical="center" wrapText="1"/>
    </xf>
    <xf numFmtId="0" fontId="193" fillId="32" borderId="39" xfId="3313" applyFont="1" applyFill="1" applyBorder="1" applyAlignment="1">
      <alignment horizontal="center" vertical="center" wrapText="1"/>
    </xf>
    <xf numFmtId="0" fontId="193" fillId="32" borderId="53" xfId="3313" applyFont="1" applyFill="1" applyBorder="1" applyAlignment="1">
      <alignment vertical="center" wrapText="1"/>
    </xf>
    <xf numFmtId="0" fontId="193" fillId="32" borderId="35" xfId="3313" applyFont="1" applyFill="1" applyBorder="1" applyAlignment="1">
      <alignment horizontal="center" vertical="center" wrapText="1"/>
    </xf>
    <xf numFmtId="49" fontId="37" fillId="42" borderId="79" xfId="3313" applyNumberFormat="1" applyFont="1" applyFill="1" applyBorder="1" applyAlignment="1">
      <alignment horizontal="center" vertical="center"/>
    </xf>
    <xf numFmtId="0" fontId="117" fillId="42" borderId="10" xfId="3313" applyFont="1" applyFill="1" applyBorder="1" applyAlignment="1">
      <alignment vertical="center" wrapText="1"/>
    </xf>
    <xf numFmtId="179" fontId="118" fillId="42" borderId="38" xfId="3313" applyNumberFormat="1" applyFont="1" applyFill="1" applyBorder="1" applyAlignment="1">
      <alignment horizontal="center" vertical="center" wrapText="1"/>
    </xf>
    <xf numFmtId="179" fontId="118" fillId="42" borderId="1" xfId="3313" applyNumberFormat="1" applyFont="1" applyFill="1" applyBorder="1" applyAlignment="1">
      <alignment horizontal="center" vertical="center" wrapText="1"/>
    </xf>
    <xf numFmtId="179" fontId="118" fillId="42" borderId="39" xfId="3313" applyNumberFormat="1" applyFont="1" applyFill="1" applyBorder="1" applyAlignment="1">
      <alignment horizontal="center" vertical="center" wrapText="1"/>
    </xf>
    <xf numFmtId="0" fontId="118" fillId="42" borderId="7" xfId="3313" applyFont="1" applyFill="1" applyBorder="1" applyAlignment="1">
      <alignment vertical="center" wrapText="1"/>
    </xf>
    <xf numFmtId="2" fontId="194" fillId="42" borderId="38" xfId="3313" applyNumberFormat="1" applyFont="1" applyFill="1" applyBorder="1" applyAlignment="1">
      <alignment horizontal="center" vertical="center" wrapText="1"/>
    </xf>
    <xf numFmtId="2" fontId="194" fillId="42" borderId="1" xfId="3313" applyNumberFormat="1" applyFont="1" applyFill="1" applyBorder="1" applyAlignment="1">
      <alignment horizontal="center" vertical="center" wrapText="1"/>
    </xf>
    <xf numFmtId="179" fontId="194" fillId="42" borderId="39" xfId="3313" applyNumberFormat="1" applyFont="1" applyFill="1" applyBorder="1" applyAlignment="1">
      <alignment horizontal="center" vertical="center" wrapText="1"/>
    </xf>
    <xf numFmtId="0" fontId="117" fillId="42" borderId="80" xfId="3313" applyFont="1" applyFill="1" applyBorder="1" applyAlignment="1">
      <alignment vertical="center" wrapText="1"/>
    </xf>
    <xf numFmtId="0" fontId="118" fillId="42" borderId="74" xfId="3313" applyFont="1" applyFill="1" applyBorder="1" applyAlignment="1">
      <alignment horizontal="center" vertical="center" wrapText="1"/>
    </xf>
    <xf numFmtId="2" fontId="118" fillId="42" borderId="52" xfId="3313" applyNumberFormat="1" applyFont="1" applyFill="1" applyBorder="1" applyAlignment="1">
      <alignment horizontal="center" vertical="center" wrapText="1"/>
    </xf>
    <xf numFmtId="49" fontId="31" fillId="42" borderId="79" xfId="3313" applyNumberFormat="1" applyFont="1" applyFill="1" applyBorder="1" applyAlignment="1">
      <alignment horizontal="center" vertical="center"/>
    </xf>
    <xf numFmtId="49" fontId="31" fillId="42" borderId="68" xfId="3313" applyNumberFormat="1" applyFont="1" applyFill="1" applyBorder="1" applyAlignment="1">
      <alignment horizontal="center" vertical="center"/>
    </xf>
    <xf numFmtId="0" fontId="117" fillId="42" borderId="32" xfId="3313" applyFont="1" applyFill="1" applyBorder="1" applyAlignment="1">
      <alignment vertical="center" wrapText="1"/>
    </xf>
    <xf numFmtId="2" fontId="118" fillId="42" borderId="31" xfId="3313" applyNumberFormat="1" applyFont="1" applyFill="1" applyBorder="1" applyAlignment="1">
      <alignment horizontal="center" vertical="center" wrapText="1"/>
    </xf>
    <xf numFmtId="2" fontId="118" fillId="42" borderId="47" xfId="3313" applyNumberFormat="1" applyFont="1" applyFill="1" applyBorder="1" applyAlignment="1">
      <alignment horizontal="center" vertical="center" wrapText="1"/>
    </xf>
    <xf numFmtId="2" fontId="118" fillId="42" borderId="33" xfId="3313" applyNumberFormat="1" applyFont="1" applyFill="1" applyBorder="1" applyAlignment="1">
      <alignment horizontal="center" vertical="center" wrapText="1"/>
    </xf>
    <xf numFmtId="0" fontId="118" fillId="42" borderId="92" xfId="3313" applyFont="1" applyFill="1" applyBorder="1" applyAlignment="1">
      <alignment horizontal="center" vertical="center" wrapText="1"/>
    </xf>
    <xf numFmtId="0" fontId="118" fillId="42" borderId="63" xfId="3313" applyFont="1" applyFill="1" applyBorder="1" applyAlignment="1">
      <alignment horizontal="center" vertical="center" wrapText="1"/>
    </xf>
    <xf numFmtId="0" fontId="193" fillId="32" borderId="63" xfId="3313" applyFont="1" applyFill="1" applyBorder="1" applyAlignment="1">
      <alignment horizontal="center" vertical="center" wrapText="1"/>
    </xf>
    <xf numFmtId="0" fontId="193" fillId="32" borderId="72" xfId="3313" applyFont="1" applyFill="1" applyBorder="1" applyAlignment="1">
      <alignment horizontal="center" vertical="center" wrapText="1"/>
    </xf>
    <xf numFmtId="0" fontId="117" fillId="42" borderId="33" xfId="3313" applyFont="1" applyFill="1" applyBorder="1" applyAlignment="1">
      <alignment vertical="center" wrapText="1"/>
    </xf>
    <xf numFmtId="0" fontId="118" fillId="42" borderId="39" xfId="3313" applyFont="1" applyFill="1" applyBorder="1" applyAlignment="1">
      <alignment vertical="center" wrapText="1"/>
    </xf>
    <xf numFmtId="49" fontId="87" fillId="32" borderId="38" xfId="3313" applyNumberFormat="1" applyFont="1" applyFill="1" applyBorder="1" applyAlignment="1">
      <alignment horizontal="center" vertical="center"/>
    </xf>
    <xf numFmtId="0" fontId="194" fillId="32" borderId="39" xfId="3313" applyFont="1" applyFill="1" applyBorder="1" applyAlignment="1">
      <alignment vertical="center" wrapText="1"/>
    </xf>
    <xf numFmtId="0" fontId="193" fillId="32" borderId="39" xfId="3313" applyFont="1" applyFill="1" applyBorder="1" applyAlignment="1">
      <alignment vertical="center" wrapText="1"/>
    </xf>
    <xf numFmtId="49" fontId="87" fillId="32" borderId="53" xfId="3313" applyNumberFormat="1" applyFont="1" applyFill="1" applyBorder="1" applyAlignment="1">
      <alignment horizontal="center" vertical="center"/>
    </xf>
    <xf numFmtId="0" fontId="193" fillId="32" borderId="35" xfId="3313" applyFont="1" applyFill="1" applyBorder="1" applyAlignment="1">
      <alignment vertical="center" wrapText="1"/>
    </xf>
    <xf numFmtId="0" fontId="194" fillId="32" borderId="1" xfId="3313" applyFont="1" applyFill="1" applyBorder="1" applyAlignment="1">
      <alignment vertical="center" wrapText="1"/>
    </xf>
    <xf numFmtId="4" fontId="83" fillId="32" borderId="49" xfId="3313" applyNumberFormat="1" applyFont="1" applyFill="1" applyBorder="1" applyAlignment="1">
      <alignment horizontal="center" vertical="center" wrapText="1"/>
    </xf>
    <xf numFmtId="0" fontId="2" fillId="0" borderId="0" xfId="3313" applyFont="1"/>
    <xf numFmtId="2" fontId="193" fillId="33" borderId="10" xfId="3313" applyNumberFormat="1" applyFont="1" applyFill="1" applyBorder="1" applyAlignment="1">
      <alignment horizontal="center" vertical="center" wrapText="1"/>
    </xf>
    <xf numFmtId="2" fontId="193" fillId="33" borderId="7" xfId="3313" applyNumberFormat="1" applyFont="1" applyFill="1" applyBorder="1" applyAlignment="1">
      <alignment horizontal="center" vertical="center" wrapText="1"/>
    </xf>
    <xf numFmtId="49" fontId="37" fillId="0" borderId="41" xfId="3313" applyNumberFormat="1" applyFont="1" applyFill="1" applyBorder="1" applyAlignment="1">
      <alignment horizontal="center" vertical="center"/>
    </xf>
    <xf numFmtId="0" fontId="34" fillId="0" borderId="83" xfId="3314" applyFont="1" applyFill="1" applyBorder="1" applyAlignment="1" applyProtection="1">
      <alignment vertical="center" wrapText="1"/>
    </xf>
    <xf numFmtId="0" fontId="117" fillId="0" borderId="93" xfId="3313" applyFont="1" applyFill="1" applyBorder="1" applyAlignment="1">
      <alignment horizontal="center" vertical="center" wrapText="1"/>
    </xf>
    <xf numFmtId="182" fontId="84" fillId="0" borderId="76" xfId="3313" applyNumberFormat="1" applyFont="1" applyBorder="1" applyAlignment="1">
      <alignment horizontal="center" vertical="center" wrapText="1"/>
    </xf>
    <xf numFmtId="221" fontId="0" fillId="0" borderId="0" xfId="0" applyNumberFormat="1"/>
    <xf numFmtId="221" fontId="5" fillId="0" borderId="0" xfId="3313" applyNumberFormat="1"/>
    <xf numFmtId="222" fontId="0" fillId="0" borderId="0" xfId="0" applyNumberFormat="1"/>
    <xf numFmtId="223" fontId="0" fillId="0" borderId="0" xfId="0" applyNumberFormat="1"/>
    <xf numFmtId="174" fontId="84" fillId="0" borderId="76" xfId="3313" applyNumberFormat="1" applyFont="1" applyBorder="1" applyAlignment="1">
      <alignment horizontal="center" vertical="center" wrapText="1"/>
    </xf>
    <xf numFmtId="224" fontId="0" fillId="0" borderId="0" xfId="0" applyNumberFormat="1"/>
    <xf numFmtId="219" fontId="5" fillId="0" borderId="0" xfId="3313" applyNumberFormat="1"/>
    <xf numFmtId="222" fontId="5" fillId="0" borderId="0" xfId="3313" applyNumberFormat="1"/>
    <xf numFmtId="223" fontId="5" fillId="0" borderId="0" xfId="3313" applyNumberFormat="1"/>
    <xf numFmtId="219" fontId="0" fillId="0" borderId="0" xfId="0" applyNumberFormat="1"/>
    <xf numFmtId="182" fontId="84" fillId="0" borderId="4" xfId="3313" applyNumberFormat="1" applyFont="1" applyBorder="1" applyAlignment="1">
      <alignment horizontal="center" vertical="center" wrapText="1"/>
    </xf>
    <xf numFmtId="2" fontId="84" fillId="0" borderId="4" xfId="3313" applyNumberFormat="1" applyFont="1" applyBorder="1" applyAlignment="1">
      <alignment horizontal="center" vertical="center" wrapText="1"/>
    </xf>
    <xf numFmtId="2" fontId="84" fillId="0" borderId="93" xfId="3313" applyNumberFormat="1" applyFont="1" applyBorder="1" applyAlignment="1">
      <alignment horizontal="center" vertical="center" wrapText="1"/>
    </xf>
    <xf numFmtId="179" fontId="84" fillId="0" borderId="76" xfId="3313" applyNumberFormat="1" applyFont="1" applyBorder="1" applyAlignment="1">
      <alignment horizontal="center" vertical="center" wrapText="1"/>
    </xf>
    <xf numFmtId="0" fontId="112" fillId="0" borderId="0" xfId="0" applyFont="1" applyAlignment="1">
      <alignment horizontal="right"/>
    </xf>
    <xf numFmtId="4" fontId="112" fillId="0" borderId="0" xfId="3313" applyNumberFormat="1" applyFont="1"/>
    <xf numFmtId="4" fontId="83" fillId="42" borderId="30" xfId="3313" applyNumberFormat="1" applyFont="1" applyFill="1" applyBorder="1" applyAlignment="1">
      <alignment horizontal="center" vertical="center" wrapText="1"/>
    </xf>
    <xf numFmtId="4" fontId="193" fillId="105" borderId="7" xfId="3313" applyNumberFormat="1" applyFont="1" applyFill="1" applyBorder="1" applyAlignment="1">
      <alignment horizontal="center" vertical="center" wrapText="1"/>
    </xf>
    <xf numFmtId="0" fontId="211" fillId="0" borderId="0" xfId="3313" applyFont="1"/>
    <xf numFmtId="49" fontId="212" fillId="47" borderId="50" xfId="3313" applyNumberFormat="1" applyFont="1" applyFill="1" applyBorder="1" applyAlignment="1">
      <alignment horizontal="center" vertical="center"/>
    </xf>
    <xf numFmtId="49" fontId="214" fillId="0" borderId="52" xfId="3313" applyNumberFormat="1" applyFont="1" applyFill="1" applyBorder="1" applyAlignment="1">
      <alignment horizontal="center" vertical="center"/>
    </xf>
    <xf numFmtId="0" fontId="215" fillId="0" borderId="31" xfId="0" applyFont="1" applyFill="1" applyBorder="1" applyAlignment="1">
      <alignment vertical="center" wrapText="1"/>
    </xf>
    <xf numFmtId="0" fontId="216" fillId="31" borderId="33" xfId="3313" applyFont="1" applyFill="1" applyBorder="1" applyAlignment="1">
      <alignment horizontal="center" vertical="center" wrapText="1"/>
    </xf>
    <xf numFmtId="2" fontId="217" fillId="0" borderId="52" xfId="3313" applyNumberFormat="1" applyFont="1" applyBorder="1" applyAlignment="1">
      <alignment horizontal="center" vertical="center" wrapText="1"/>
    </xf>
    <xf numFmtId="2" fontId="217" fillId="0" borderId="31" xfId="3313" applyNumberFormat="1" applyFont="1" applyBorder="1" applyAlignment="1">
      <alignment horizontal="center" vertical="center" wrapText="1"/>
    </xf>
    <xf numFmtId="2" fontId="217" fillId="0" borderId="33" xfId="3313" applyNumberFormat="1" applyFont="1" applyBorder="1" applyAlignment="1">
      <alignment horizontal="center" vertical="center" wrapText="1"/>
    </xf>
    <xf numFmtId="4" fontId="211" fillId="0" borderId="0" xfId="3313" applyNumberFormat="1" applyFont="1"/>
    <xf numFmtId="49" fontId="214" fillId="0" borderId="38" xfId="3313" applyNumberFormat="1" applyFont="1" applyFill="1" applyBorder="1" applyAlignment="1">
      <alignment horizontal="center" vertical="center"/>
    </xf>
    <xf numFmtId="0" fontId="218" fillId="0" borderId="1" xfId="0" applyFont="1" applyFill="1" applyBorder="1" applyAlignment="1">
      <alignment vertical="center" wrapText="1"/>
    </xf>
    <xf numFmtId="0" fontId="216" fillId="31" borderId="39" xfId="3313" applyFont="1" applyFill="1" applyBorder="1" applyAlignment="1">
      <alignment horizontal="center" vertical="center" wrapText="1"/>
    </xf>
    <xf numFmtId="2" fontId="217" fillId="0" borderId="38" xfId="3313" applyNumberFormat="1" applyFont="1" applyBorder="1" applyAlignment="1">
      <alignment horizontal="center" vertical="center" wrapText="1"/>
    </xf>
    <xf numFmtId="2" fontId="217" fillId="0" borderId="1" xfId="3313" applyNumberFormat="1" applyFont="1" applyBorder="1" applyAlignment="1">
      <alignment horizontal="center" vertical="center" wrapText="1"/>
    </xf>
    <xf numFmtId="2" fontId="217" fillId="0" borderId="39" xfId="3313" applyNumberFormat="1" applyFont="1" applyBorder="1" applyAlignment="1">
      <alignment horizontal="center" vertical="center" wrapText="1"/>
    </xf>
    <xf numFmtId="0" fontId="218" fillId="0" borderId="1" xfId="3314" applyFont="1" applyFill="1" applyBorder="1" applyAlignment="1" applyProtection="1">
      <alignment vertical="center" wrapText="1"/>
    </xf>
    <xf numFmtId="2" fontId="211" fillId="0" borderId="0" xfId="3313" applyNumberFormat="1" applyFont="1"/>
    <xf numFmtId="0" fontId="218" fillId="0" borderId="1" xfId="3314" applyFont="1" applyFill="1" applyBorder="1" applyAlignment="1" applyProtection="1">
      <alignment horizontal="left" vertical="center" wrapText="1" indent="1"/>
    </xf>
    <xf numFmtId="2" fontId="216" fillId="0" borderId="38" xfId="3313" applyNumberFormat="1" applyFont="1" applyBorder="1" applyAlignment="1">
      <alignment horizontal="center" vertical="center" wrapText="1"/>
    </xf>
    <xf numFmtId="2" fontId="216" fillId="0" borderId="1" xfId="3313" applyNumberFormat="1" applyFont="1" applyBorder="1" applyAlignment="1">
      <alignment horizontal="center" vertical="center" wrapText="1"/>
    </xf>
    <xf numFmtId="2" fontId="216" fillId="0" borderId="39" xfId="3313" applyNumberFormat="1" applyFont="1" applyBorder="1" applyAlignment="1">
      <alignment horizontal="center" vertical="center" wrapText="1"/>
    </xf>
    <xf numFmtId="49" fontId="212" fillId="0" borderId="38" xfId="3313" applyNumberFormat="1" applyFont="1" applyBorder="1" applyAlignment="1">
      <alignment horizontal="center" vertical="center"/>
    </xf>
    <xf numFmtId="49" fontId="212" fillId="47" borderId="38" xfId="3313" applyNumberFormat="1" applyFont="1" applyFill="1" applyBorder="1" applyAlignment="1">
      <alignment horizontal="center" vertical="center"/>
    </xf>
    <xf numFmtId="0" fontId="218" fillId="47" borderId="1" xfId="0" applyFont="1" applyFill="1" applyBorder="1" applyAlignment="1">
      <alignment horizontal="left" vertical="center" wrapText="1" indent="1"/>
    </xf>
    <xf numFmtId="0" fontId="216" fillId="47" borderId="39" xfId="3313" applyFont="1" applyFill="1" applyBorder="1" applyAlignment="1">
      <alignment horizontal="center" vertical="center" wrapText="1"/>
    </xf>
    <xf numFmtId="2" fontId="216" fillId="47" borderId="38" xfId="3313" applyNumberFormat="1" applyFont="1" applyFill="1" applyBorder="1" applyAlignment="1">
      <alignment horizontal="center" vertical="center" wrapText="1"/>
    </xf>
    <xf numFmtId="2" fontId="216" fillId="47" borderId="1" xfId="3313" applyNumberFormat="1" applyFont="1" applyFill="1" applyBorder="1" applyAlignment="1">
      <alignment horizontal="center" vertical="center" wrapText="1"/>
    </xf>
    <xf numFmtId="2" fontId="216" fillId="47" borderId="39" xfId="3313" applyNumberFormat="1" applyFont="1" applyFill="1" applyBorder="1" applyAlignment="1">
      <alignment horizontal="center" vertical="center" wrapText="1"/>
    </xf>
    <xf numFmtId="49" fontId="212" fillId="31" borderId="38" xfId="3313" applyNumberFormat="1" applyFont="1" applyFill="1" applyBorder="1" applyAlignment="1">
      <alignment horizontal="center" vertical="center"/>
    </xf>
    <xf numFmtId="0" fontId="215" fillId="0" borderId="1" xfId="3314" applyFont="1" applyFill="1" applyBorder="1" applyAlignment="1" applyProtection="1">
      <alignment vertical="center" wrapText="1"/>
    </xf>
    <xf numFmtId="0" fontId="215" fillId="0" borderId="1" xfId="0" applyFont="1" applyFill="1" applyBorder="1" applyAlignment="1">
      <alignment vertical="center" wrapText="1"/>
    </xf>
    <xf numFmtId="0" fontId="213" fillId="31" borderId="39" xfId="3313" applyFont="1" applyFill="1" applyBorder="1" applyAlignment="1">
      <alignment horizontal="center" vertical="center" wrapText="1"/>
    </xf>
    <xf numFmtId="2" fontId="219" fillId="0" borderId="38" xfId="3313" applyNumberFormat="1" applyFont="1" applyBorder="1" applyAlignment="1">
      <alignment horizontal="center" vertical="center" wrapText="1"/>
    </xf>
    <xf numFmtId="2" fontId="219" fillId="0" borderId="1" xfId="3313" applyNumberFormat="1" applyFont="1" applyBorder="1" applyAlignment="1">
      <alignment horizontal="center" vertical="center" wrapText="1"/>
    </xf>
    <xf numFmtId="2" fontId="219" fillId="0" borderId="39" xfId="3313" applyNumberFormat="1" applyFont="1" applyBorder="1" applyAlignment="1">
      <alignment horizontal="center" vertical="center" wrapText="1"/>
    </xf>
    <xf numFmtId="2" fontId="220" fillId="0" borderId="0" xfId="3313" applyNumberFormat="1" applyFont="1"/>
    <xf numFmtId="0" fontId="220" fillId="0" borderId="0" xfId="3313" applyFont="1"/>
    <xf numFmtId="0" fontId="215" fillId="0" borderId="1" xfId="0" applyFont="1" applyFill="1" applyBorder="1"/>
    <xf numFmtId="2" fontId="219" fillId="0" borderId="38" xfId="3313" applyNumberFormat="1" applyFont="1" applyFill="1" applyBorder="1" applyAlignment="1">
      <alignment horizontal="center" vertical="center" wrapText="1"/>
    </xf>
    <xf numFmtId="2" fontId="219" fillId="0" borderId="1" xfId="3313" applyNumberFormat="1" applyFont="1" applyFill="1" applyBorder="1" applyAlignment="1">
      <alignment horizontal="center" vertical="center" wrapText="1"/>
    </xf>
    <xf numFmtId="2" fontId="219" fillId="0" borderId="39" xfId="3313" applyNumberFormat="1" applyFont="1" applyFill="1" applyBorder="1" applyAlignment="1">
      <alignment horizontal="center" vertical="center" wrapText="1"/>
    </xf>
    <xf numFmtId="4" fontId="83" fillId="42" borderId="38" xfId="3313" applyNumberFormat="1" applyFont="1" applyFill="1" applyBorder="1" applyAlignment="1">
      <alignment horizontal="center" vertical="center" wrapText="1"/>
    </xf>
    <xf numFmtId="0" fontId="201" fillId="107" borderId="94" xfId="0" applyFont="1" applyFill="1" applyBorder="1" applyAlignment="1">
      <alignment horizontal="center"/>
    </xf>
    <xf numFmtId="0" fontId="201" fillId="107" borderId="95" xfId="0" applyFont="1" applyFill="1" applyBorder="1" applyAlignment="1">
      <alignment horizontal="center"/>
    </xf>
    <xf numFmtId="0" fontId="202" fillId="107" borderId="95" xfId="0" applyFont="1" applyFill="1" applyBorder="1" applyAlignment="1">
      <alignment horizontal="center" wrapText="1"/>
    </xf>
    <xf numFmtId="0" fontId="201" fillId="107" borderId="95" xfId="0" applyFont="1" applyFill="1" applyBorder="1" applyAlignment="1">
      <alignment horizontal="center" wrapText="1"/>
    </xf>
    <xf numFmtId="0" fontId="203" fillId="107" borderId="95" xfId="0" applyFont="1" applyFill="1" applyBorder="1" applyAlignment="1">
      <alignment horizontal="center" wrapText="1"/>
    </xf>
    <xf numFmtId="0" fontId="203" fillId="107" borderId="96" xfId="0" applyFont="1" applyFill="1" applyBorder="1" applyAlignment="1">
      <alignment horizontal="center" wrapText="1"/>
    </xf>
    <xf numFmtId="0" fontId="201" fillId="107" borderId="97" xfId="0" applyFont="1" applyFill="1" applyBorder="1" applyAlignment="1">
      <alignment horizontal="left" wrapText="1"/>
    </xf>
    <xf numFmtId="0" fontId="201" fillId="107" borderId="98" xfId="0" applyFont="1" applyFill="1" applyBorder="1" applyAlignment="1">
      <alignment horizontal="left" wrapText="1"/>
    </xf>
    <xf numFmtId="0" fontId="201" fillId="107" borderId="99" xfId="0" applyFont="1" applyFill="1" applyBorder="1" applyAlignment="1">
      <alignment horizontal="left" wrapText="1"/>
    </xf>
    <xf numFmtId="0" fontId="202" fillId="107" borderId="99" xfId="0" applyFont="1" applyFill="1" applyBorder="1" applyAlignment="1">
      <alignment horizontal="left" wrapText="1" indent="1"/>
    </xf>
    <xf numFmtId="0" fontId="203" fillId="107" borderId="99" xfId="0" applyFont="1" applyFill="1" applyBorder="1" applyAlignment="1">
      <alignment horizontal="left" wrapText="1" indent="3"/>
    </xf>
    <xf numFmtId="0" fontId="203" fillId="107" borderId="99" xfId="0" applyFont="1" applyFill="1" applyBorder="1" applyAlignment="1">
      <alignment horizontal="left" vertical="top" wrapText="1" indent="3"/>
    </xf>
    <xf numFmtId="0" fontId="202" fillId="107" borderId="99" xfId="0" applyFont="1" applyFill="1" applyBorder="1" applyAlignment="1">
      <alignment horizontal="left" vertical="top" wrapText="1" indent="1"/>
    </xf>
    <xf numFmtId="0" fontId="203" fillId="107" borderId="99" xfId="0" applyFont="1" applyFill="1" applyBorder="1" applyAlignment="1">
      <alignment horizontal="left" wrapText="1" indent="1"/>
    </xf>
    <xf numFmtId="0" fontId="203" fillId="107" borderId="100" xfId="0" applyFont="1" applyFill="1" applyBorder="1" applyAlignment="1">
      <alignment horizontal="left" vertical="top" wrapText="1" indent="3"/>
    </xf>
    <xf numFmtId="4" fontId="83" fillId="32" borderId="38" xfId="3313" applyNumberFormat="1" applyFont="1" applyFill="1" applyBorder="1" applyAlignment="1">
      <alignment horizontal="center" vertical="center" wrapText="1"/>
    </xf>
    <xf numFmtId="4" fontId="83" fillId="32" borderId="53" xfId="3313" applyNumberFormat="1" applyFont="1" applyFill="1" applyBorder="1" applyAlignment="1">
      <alignment horizontal="center" vertical="center" wrapText="1"/>
    </xf>
    <xf numFmtId="0" fontId="117" fillId="42" borderId="1" xfId="3313" applyFont="1" applyFill="1" applyBorder="1" applyAlignment="1">
      <alignment vertical="center" wrapText="1"/>
    </xf>
    <xf numFmtId="0" fontId="117" fillId="42" borderId="39" xfId="3313" applyFont="1" applyFill="1" applyBorder="1" applyAlignment="1">
      <alignment horizontal="center" vertical="center" wrapText="1"/>
    </xf>
    <xf numFmtId="4" fontId="117" fillId="42" borderId="1" xfId="3313" applyNumberFormat="1" applyFont="1" applyFill="1" applyBorder="1" applyAlignment="1">
      <alignment horizontal="center" vertical="center" wrapText="1"/>
    </xf>
    <xf numFmtId="4" fontId="117" fillId="42" borderId="39" xfId="3313" applyNumberFormat="1" applyFont="1" applyFill="1" applyBorder="1" applyAlignment="1">
      <alignment horizontal="center" vertical="center" wrapText="1"/>
    </xf>
    <xf numFmtId="4" fontId="117" fillId="42" borderId="38" xfId="3313" applyNumberFormat="1" applyFont="1" applyFill="1" applyBorder="1" applyAlignment="1">
      <alignment horizontal="center" vertical="center" wrapText="1"/>
    </xf>
    <xf numFmtId="4" fontId="83" fillId="42" borderId="39" xfId="3313" applyNumberFormat="1" applyFont="1" applyFill="1" applyBorder="1" applyAlignment="1">
      <alignment horizontal="center" vertical="center" wrapText="1"/>
    </xf>
    <xf numFmtId="4" fontId="194" fillId="32" borderId="53" xfId="3313" applyNumberFormat="1" applyFont="1" applyFill="1" applyBorder="1" applyAlignment="1">
      <alignment horizontal="center" vertical="center" wrapText="1"/>
    </xf>
    <xf numFmtId="4" fontId="194" fillId="32" borderId="34" xfId="3313" applyNumberFormat="1" applyFont="1" applyFill="1" applyBorder="1" applyAlignment="1">
      <alignment horizontal="center" vertical="center" wrapText="1"/>
    </xf>
    <xf numFmtId="4" fontId="194" fillId="32" borderId="35" xfId="3313" applyNumberFormat="1" applyFont="1" applyFill="1" applyBorder="1" applyAlignment="1">
      <alignment horizontal="center" vertical="center" wrapText="1"/>
    </xf>
    <xf numFmtId="4" fontId="23" fillId="0" borderId="0" xfId="3313" applyNumberFormat="1" applyFont="1" applyBorder="1"/>
    <xf numFmtId="0" fontId="3" fillId="2" borderId="0" xfId="3313" applyFont="1" applyFill="1"/>
    <xf numFmtId="0" fontId="3" fillId="108" borderId="0" xfId="3313" applyFont="1" applyFill="1"/>
    <xf numFmtId="0" fontId="23" fillId="108" borderId="0" xfId="3313" applyFont="1" applyFill="1"/>
    <xf numFmtId="183" fontId="5" fillId="108" borderId="0" xfId="3313" applyNumberFormat="1" applyFill="1"/>
    <xf numFmtId="2" fontId="5" fillId="108" borderId="0" xfId="3313" applyNumberFormat="1" applyFill="1"/>
    <xf numFmtId="49" fontId="31" fillId="108" borderId="0" xfId="3313" applyNumberFormat="1" applyFont="1" applyFill="1" applyAlignment="1">
      <alignment horizontal="center" vertical="center"/>
    </xf>
    <xf numFmtId="0" fontId="221" fillId="108" borderId="0" xfId="3313" applyFont="1" applyFill="1"/>
    <xf numFmtId="0" fontId="5" fillId="108" borderId="0" xfId="3313" applyFill="1"/>
    <xf numFmtId="0" fontId="75" fillId="0" borderId="0" xfId="3313" applyFont="1" applyFill="1" applyAlignment="1">
      <alignment horizontal="left" vertical="center"/>
    </xf>
    <xf numFmtId="0" fontId="189" fillId="0" borderId="0" xfId="3313" applyFont="1" applyFill="1" applyAlignment="1">
      <alignment horizontal="left" vertical="center"/>
    </xf>
    <xf numFmtId="0" fontId="222" fillId="0" borderId="0" xfId="3313" applyFont="1" applyFill="1" applyAlignment="1">
      <alignment horizontal="left" vertical="center"/>
    </xf>
    <xf numFmtId="0" fontId="223" fillId="0" borderId="0" xfId="3313" applyFont="1" applyFill="1" applyAlignment="1">
      <alignment horizontal="left" vertical="center"/>
    </xf>
    <xf numFmtId="0" fontId="224" fillId="0" borderId="0" xfId="3313" applyFont="1" applyFill="1" applyAlignment="1">
      <alignment horizontal="left" vertical="center"/>
    </xf>
    <xf numFmtId="0" fontId="225" fillId="0" borderId="0" xfId="3313" applyFont="1"/>
    <xf numFmtId="0" fontId="226" fillId="0" borderId="0" xfId="3313" applyFont="1" applyFill="1" applyAlignment="1">
      <alignment horizontal="centerContinuous" vertical="center"/>
    </xf>
    <xf numFmtId="0" fontId="225" fillId="0" borderId="0" xfId="3313" applyFont="1" applyFill="1" applyAlignment="1">
      <alignment horizontal="left" vertical="center"/>
    </xf>
    <xf numFmtId="0" fontId="226" fillId="0" borderId="0" xfId="3313" applyFont="1" applyFill="1" applyAlignment="1">
      <alignment horizontal="left" vertical="center"/>
    </xf>
    <xf numFmtId="0" fontId="226" fillId="0" borderId="0" xfId="3313" applyFont="1" applyFill="1" applyAlignment="1">
      <alignment vertical="center"/>
    </xf>
    <xf numFmtId="0" fontId="113" fillId="0" borderId="36" xfId="3314" applyFont="1" applyFill="1" applyBorder="1" applyAlignment="1" applyProtection="1">
      <alignment horizontal="left" vertical="center" wrapText="1" indent="1"/>
    </xf>
    <xf numFmtId="0" fontId="113" fillId="0" borderId="38" xfId="3314" applyFont="1" applyFill="1" applyBorder="1" applyAlignment="1" applyProtection="1">
      <alignment vertical="center" wrapText="1"/>
    </xf>
    <xf numFmtId="179" fontId="84" fillId="0" borderId="53" xfId="3313" applyNumberFormat="1" applyFont="1" applyFill="1" applyBorder="1" applyAlignment="1">
      <alignment horizontal="center" vertical="center" wrapText="1"/>
    </xf>
    <xf numFmtId="2" fontId="227" fillId="42" borderId="52" xfId="3313" applyNumberFormat="1" applyFont="1" applyFill="1" applyBorder="1" applyAlignment="1">
      <alignment horizontal="center" vertical="center" wrapText="1"/>
    </xf>
    <xf numFmtId="2" fontId="84" fillId="47" borderId="49" xfId="3313" applyNumberFormat="1" applyFont="1" applyFill="1" applyBorder="1" applyAlignment="1">
      <alignment horizontal="center" vertical="center" wrapText="1"/>
    </xf>
    <xf numFmtId="0" fontId="37" fillId="0" borderId="0" xfId="5" applyFont="1" applyAlignment="1" applyProtection="1">
      <alignment horizontal="right"/>
    </xf>
    <xf numFmtId="0" fontId="83" fillId="0" borderId="1" xfId="3313" applyFont="1" applyFill="1" applyBorder="1" applyAlignment="1">
      <alignment vertical="center" wrapText="1"/>
    </xf>
    <xf numFmtId="0" fontId="37" fillId="0" borderId="0" xfId="5" applyFont="1" applyAlignment="1" applyProtection="1"/>
    <xf numFmtId="9" fontId="112" fillId="109" borderId="0" xfId="3313" applyNumberFormat="1" applyFont="1" applyFill="1"/>
    <xf numFmtId="0" fontId="200" fillId="0" borderId="0" xfId="0" applyFont="1"/>
    <xf numFmtId="179" fontId="118" fillId="29" borderId="1" xfId="2579" applyNumberFormat="1" applyFont="1" applyFill="1" applyBorder="1" applyAlignment="1">
      <alignment horizontal="center" vertical="center" wrapText="1"/>
    </xf>
    <xf numFmtId="179" fontId="193" fillId="31" borderId="1" xfId="2581" applyNumberFormat="1" applyFont="1" applyFill="1" applyBorder="1" applyAlignment="1">
      <alignment horizontal="center" vertical="center" wrapText="1"/>
    </xf>
    <xf numFmtId="0" fontId="112" fillId="0" borderId="0" xfId="3313" applyFont="1" applyFill="1" applyAlignment="1">
      <alignment wrapText="1"/>
    </xf>
    <xf numFmtId="173" fontId="228" fillId="0" borderId="1" xfId="144" applyNumberFormat="1" applyFont="1" applyFill="1" applyBorder="1" applyAlignment="1">
      <alignment horizontal="center" vertical="center" wrapText="1"/>
    </xf>
    <xf numFmtId="2" fontId="207" fillId="0" borderId="1" xfId="144" applyNumberFormat="1" applyFont="1" applyFill="1" applyBorder="1" applyAlignment="1">
      <alignment horizontal="center" vertical="center" wrapText="1"/>
    </xf>
    <xf numFmtId="1" fontId="118" fillId="31" borderId="1" xfId="2581" applyNumberFormat="1" applyFont="1" applyFill="1" applyBorder="1" applyAlignment="1">
      <alignment horizontal="center" vertical="center" wrapText="1"/>
    </xf>
    <xf numFmtId="49" fontId="125" fillId="0" borderId="1" xfId="5" applyNumberFormat="1" applyFont="1" applyBorder="1" applyAlignment="1" applyProtection="1">
      <alignment horizontal="right" vertical="center" wrapText="1"/>
    </xf>
    <xf numFmtId="49" fontId="125" fillId="0" borderId="8" xfId="5" applyNumberFormat="1" applyFont="1" applyBorder="1" applyAlignment="1" applyProtection="1">
      <alignment horizontal="right" vertical="center" wrapText="1"/>
    </xf>
    <xf numFmtId="0" fontId="125" fillId="0" borderId="1" xfId="0" applyFont="1" applyFill="1" applyBorder="1" applyAlignment="1">
      <alignment vertical="center" wrapText="1"/>
    </xf>
    <xf numFmtId="0" fontId="125" fillId="0" borderId="7" xfId="5" applyFont="1" applyBorder="1" applyAlignment="1" applyProtection="1">
      <alignment horizontal="center" vertical="center" wrapText="1"/>
    </xf>
    <xf numFmtId="4" fontId="125" fillId="0" borderId="1" xfId="5" applyNumberFormat="1" applyFont="1" applyFill="1" applyBorder="1" applyAlignment="1" applyProtection="1">
      <alignment horizontal="center" vertical="center" wrapText="1"/>
    </xf>
    <xf numFmtId="0" fontId="230" fillId="0" borderId="0" xfId="5" applyFont="1"/>
    <xf numFmtId="2" fontId="103" fillId="0" borderId="28" xfId="5" applyNumberFormat="1" applyFont="1" applyFill="1" applyBorder="1" applyAlignment="1" applyProtection="1">
      <alignment horizontal="center" vertical="center" wrapText="1"/>
    </xf>
    <xf numFmtId="2" fontId="75" fillId="0" borderId="0" xfId="5" applyNumberFormat="1" applyFont="1" applyBorder="1" applyProtection="1"/>
    <xf numFmtId="216" fontId="75" fillId="2" borderId="0" xfId="5" applyNumberFormat="1" applyFont="1" applyFill="1" applyProtection="1"/>
    <xf numFmtId="4" fontId="231" fillId="2" borderId="0" xfId="5" applyNumberFormat="1" applyFont="1" applyFill="1" applyProtection="1"/>
    <xf numFmtId="2" fontId="123" fillId="0" borderId="1" xfId="0" applyNumberFormat="1" applyFont="1" applyFill="1" applyBorder="1" applyAlignment="1">
      <alignment horizontal="center" vertical="center"/>
    </xf>
    <xf numFmtId="0" fontId="37" fillId="0" borderId="0" xfId="5" applyNumberFormat="1" applyFont="1" applyFill="1" applyAlignment="1" applyProtection="1">
      <alignment horizontal="centerContinuous" wrapText="1"/>
    </xf>
    <xf numFmtId="4" fontId="123" fillId="0" borderId="8" xfId="5" applyNumberFormat="1" applyFont="1" applyFill="1" applyBorder="1" applyAlignment="1" applyProtection="1">
      <alignment horizontal="center" vertical="center" wrapText="1"/>
    </xf>
    <xf numFmtId="0" fontId="200" fillId="0" borderId="0" xfId="0" applyFont="1" applyFill="1"/>
    <xf numFmtId="4" fontId="123" fillId="0" borderId="7" xfId="5" applyNumberFormat="1" applyFont="1" applyFill="1" applyBorder="1" applyAlignment="1" applyProtection="1">
      <alignment horizontal="center" vertical="center" wrapText="1"/>
      <protection locked="0"/>
    </xf>
    <xf numFmtId="4" fontId="123" fillId="0" borderId="1" xfId="5" applyNumberFormat="1" applyFont="1" applyBorder="1" applyAlignment="1" applyProtection="1">
      <alignment horizontal="center" vertical="center" wrapText="1"/>
      <protection locked="0"/>
    </xf>
    <xf numFmtId="4" fontId="200" fillId="0" borderId="0" xfId="0" applyNumberFormat="1" applyFont="1" applyFill="1"/>
    <xf numFmtId="0" fontId="124" fillId="0" borderId="1" xfId="0" applyFont="1" applyFill="1" applyBorder="1" applyAlignment="1">
      <alignment vertical="center" wrapText="1"/>
    </xf>
    <xf numFmtId="0" fontId="123" fillId="0" borderId="1" xfId="5" applyFont="1" applyFill="1" applyBorder="1" applyAlignment="1" applyProtection="1">
      <alignment horizontal="center" vertical="center" wrapText="1"/>
    </xf>
    <xf numFmtId="49" fontId="36" fillId="0" borderId="1" xfId="5" applyNumberFormat="1" applyFont="1" applyFill="1" applyBorder="1" applyAlignment="1" applyProtection="1">
      <alignment horizontal="right" vertical="center" wrapText="1"/>
    </xf>
    <xf numFmtId="0" fontId="36" fillId="0" borderId="1" xfId="5" applyFont="1" applyFill="1" applyBorder="1" applyAlignment="1" applyProtection="1">
      <alignment vertical="center" wrapText="1"/>
    </xf>
    <xf numFmtId="0" fontId="36" fillId="0" borderId="1" xfId="5" applyFont="1" applyFill="1" applyBorder="1" applyAlignment="1" applyProtection="1">
      <alignment horizontal="center" vertical="center" wrapText="1"/>
    </xf>
    <xf numFmtId="2" fontId="232" fillId="0" borderId="1" xfId="5" applyNumberFormat="1" applyFont="1" applyFill="1" applyBorder="1" applyAlignment="1" applyProtection="1">
      <alignment horizontal="center" vertical="center" wrapText="1"/>
    </xf>
    <xf numFmtId="2" fontId="187" fillId="0" borderId="1" xfId="5" applyNumberFormat="1" applyFont="1" applyFill="1" applyBorder="1" applyAlignment="1" applyProtection="1">
      <alignment horizontal="center" vertical="center" wrapText="1"/>
    </xf>
    <xf numFmtId="0" fontId="119" fillId="0" borderId="1" xfId="5" applyFont="1" applyFill="1" applyBorder="1" applyAlignment="1" applyProtection="1">
      <alignment vertical="center" wrapText="1"/>
    </xf>
    <xf numFmtId="4" fontId="232" fillId="0" borderId="1" xfId="5" applyNumberFormat="1" applyFont="1" applyFill="1" applyBorder="1" applyAlignment="1" applyProtection="1">
      <alignment horizontal="center" vertical="center" wrapText="1"/>
    </xf>
    <xf numFmtId="4" fontId="187" fillId="31" borderId="1" xfId="5" applyNumberFormat="1" applyFont="1" applyFill="1" applyBorder="1" applyAlignment="1" applyProtection="1">
      <alignment horizontal="center" vertical="center" wrapText="1"/>
    </xf>
    <xf numFmtId="181" fontId="232" fillId="0" borderId="1" xfId="226" applyNumberFormat="1" applyFont="1" applyFill="1" applyBorder="1" applyAlignment="1" applyProtection="1">
      <alignment horizontal="center" vertical="center" wrapText="1"/>
    </xf>
    <xf numFmtId="0" fontId="36" fillId="0" borderId="1" xfId="5" applyFont="1" applyBorder="1" applyAlignment="1" applyProtection="1">
      <alignment horizontal="center" vertical="center" wrapText="1"/>
    </xf>
    <xf numFmtId="49" fontId="119" fillId="0" borderId="1" xfId="5" applyNumberFormat="1" applyFont="1" applyBorder="1" applyAlignment="1" applyProtection="1">
      <alignment horizontal="right" vertical="center" wrapText="1"/>
    </xf>
    <xf numFmtId="0" fontId="119" fillId="0" borderId="1" xfId="5" applyFont="1" applyBorder="1" applyAlignment="1" applyProtection="1">
      <alignment vertical="center" wrapText="1"/>
    </xf>
    <xf numFmtId="0" fontId="125" fillId="0" borderId="1" xfId="5" applyFont="1" applyBorder="1" applyAlignment="1" applyProtection="1">
      <alignment horizontal="center" vertical="center" wrapText="1"/>
    </xf>
    <xf numFmtId="4" fontId="125" fillId="0" borderId="1" xfId="5" applyNumberFormat="1" applyFont="1" applyBorder="1" applyAlignment="1" applyProtection="1">
      <alignment horizontal="center" vertical="center" wrapText="1"/>
    </xf>
    <xf numFmtId="49" fontId="36" fillId="0" borderId="1" xfId="5" applyNumberFormat="1" applyFont="1" applyBorder="1" applyAlignment="1" applyProtection="1">
      <alignment horizontal="right" vertical="center" wrapText="1"/>
    </xf>
    <xf numFmtId="0" fontId="36" fillId="0" borderId="1" xfId="5" applyFont="1" applyBorder="1" applyAlignment="1" applyProtection="1">
      <alignment vertical="center" wrapText="1"/>
    </xf>
    <xf numFmtId="0" fontId="123" fillId="0" borderId="1" xfId="5" applyFont="1" applyBorder="1" applyAlignment="1" applyProtection="1">
      <alignment horizontal="center" vertical="center" wrapText="1"/>
    </xf>
    <xf numFmtId="4" fontId="123" fillId="0" borderId="1" xfId="5" applyNumberFormat="1" applyFont="1" applyBorder="1" applyAlignment="1" applyProtection="1">
      <alignment horizontal="center" vertical="center" wrapText="1"/>
    </xf>
    <xf numFmtId="49" fontId="119" fillId="0" borderId="8" xfId="5" applyNumberFormat="1" applyFont="1" applyBorder="1" applyAlignment="1" applyProtection="1">
      <alignment horizontal="right" vertical="center" wrapText="1"/>
    </xf>
    <xf numFmtId="0" fontId="119" fillId="0" borderId="1" xfId="0" applyFont="1" applyBorder="1" applyAlignment="1">
      <alignment vertical="center" wrapText="1"/>
    </xf>
    <xf numFmtId="49" fontId="36" fillId="0" borderId="8" xfId="5" applyNumberFormat="1" applyFont="1" applyBorder="1" applyAlignment="1" applyProtection="1">
      <alignment horizontal="right" vertical="center" wrapText="1"/>
    </xf>
    <xf numFmtId="0" fontId="36" fillId="0" borderId="1" xfId="0" applyFont="1" applyBorder="1" applyAlignment="1">
      <alignment vertical="center" wrapText="1"/>
    </xf>
    <xf numFmtId="0" fontId="36" fillId="0" borderId="0" xfId="0" applyFont="1"/>
    <xf numFmtId="178" fontId="123" fillId="0" borderId="1" xfId="3276" applyNumberFormat="1" applyFont="1" applyFill="1" applyBorder="1" applyAlignment="1" applyProtection="1">
      <alignment horizontal="center" vertical="center" wrapText="1"/>
    </xf>
    <xf numFmtId="178" fontId="123" fillId="0" borderId="1" xfId="5" applyNumberFormat="1" applyFont="1" applyFill="1" applyBorder="1" applyAlignment="1" applyProtection="1">
      <alignment horizontal="center" vertical="center" wrapText="1"/>
    </xf>
    <xf numFmtId="178" fontId="123" fillId="0" borderId="1" xfId="5" applyNumberFormat="1" applyFont="1" applyFill="1" applyBorder="1" applyAlignment="1" applyProtection="1">
      <alignment horizontal="center" vertical="center" wrapText="1"/>
      <protection locked="0"/>
    </xf>
    <xf numFmtId="0" fontId="123" fillId="0" borderId="7" xfId="5" applyFont="1" applyBorder="1" applyAlignment="1" applyProtection="1">
      <alignment horizontal="center" vertical="center" wrapText="1"/>
    </xf>
    <xf numFmtId="4" fontId="123" fillId="0" borderId="1" xfId="3276" applyNumberFormat="1" applyFont="1" applyFill="1" applyBorder="1" applyAlignment="1" applyProtection="1">
      <alignment horizontal="center" vertical="center" wrapText="1"/>
    </xf>
    <xf numFmtId="2" fontId="123" fillId="0" borderId="1" xfId="5" applyNumberFormat="1" applyFont="1" applyFill="1" applyBorder="1" applyAlignment="1" applyProtection="1">
      <alignment horizontal="center" vertical="center" wrapText="1"/>
    </xf>
    <xf numFmtId="2" fontId="125" fillId="0" borderId="1" xfId="5" applyNumberFormat="1" applyFont="1" applyFill="1" applyBorder="1" applyAlignment="1" applyProtection="1">
      <alignment horizontal="center" vertical="center" wrapText="1"/>
    </xf>
    <xf numFmtId="0" fontId="123" fillId="0" borderId="1" xfId="5" applyNumberFormat="1" applyFont="1" applyFill="1" applyBorder="1" applyAlignment="1" applyProtection="1">
      <alignment horizontal="center" vertical="center" wrapText="1"/>
    </xf>
    <xf numFmtId="0" fontId="123" fillId="0" borderId="1" xfId="5" applyNumberFormat="1" applyFont="1" applyFill="1" applyBorder="1" applyAlignment="1" applyProtection="1">
      <alignment horizontal="center" vertical="center" wrapText="1"/>
      <protection locked="0"/>
    </xf>
    <xf numFmtId="49" fontId="199" fillId="0" borderId="8" xfId="5" applyNumberFormat="1" applyFont="1" applyFill="1" applyBorder="1" applyAlignment="1" applyProtection="1">
      <alignment horizontal="right" vertical="center" wrapText="1"/>
    </xf>
    <xf numFmtId="0" fontId="199" fillId="0" borderId="1" xfId="0" applyFont="1" applyFill="1" applyBorder="1" applyAlignment="1">
      <alignment vertical="center" wrapText="1"/>
    </xf>
    <xf numFmtId="0" fontId="115" fillId="0" borderId="0" xfId="5" applyFont="1" applyFill="1" applyProtection="1">
      <protection locked="0"/>
    </xf>
    <xf numFmtId="49" fontId="122" fillId="0" borderId="1" xfId="5" applyNumberFormat="1" applyFont="1" applyFill="1" applyBorder="1" applyAlignment="1" applyProtection="1">
      <alignment horizontal="right" vertical="center" wrapText="1"/>
    </xf>
    <xf numFmtId="0" fontId="122" fillId="0" borderId="4" xfId="5" applyFont="1" applyFill="1" applyBorder="1" applyAlignment="1" applyProtection="1">
      <alignment vertical="center" wrapText="1"/>
    </xf>
    <xf numFmtId="0" fontId="122" fillId="0" borderId="2" xfId="0" applyFont="1" applyFill="1" applyBorder="1" applyAlignment="1">
      <alignment vertical="center" wrapText="1"/>
    </xf>
    <xf numFmtId="178" fontId="123" fillId="0" borderId="1" xfId="0" applyNumberFormat="1" applyFont="1" applyFill="1" applyBorder="1" applyAlignment="1">
      <alignment horizontal="center" vertical="center"/>
    </xf>
    <xf numFmtId="49" fontId="199" fillId="0" borderId="1" xfId="5" applyNumberFormat="1" applyFont="1" applyFill="1" applyBorder="1" applyAlignment="1" applyProtection="1">
      <alignment horizontal="right" vertical="center" wrapText="1"/>
    </xf>
    <xf numFmtId="0" fontId="199" fillId="0" borderId="3" xfId="5" applyFont="1" applyFill="1" applyBorder="1" applyAlignment="1" applyProtection="1">
      <alignment vertical="center" wrapText="1"/>
    </xf>
    <xf numFmtId="0" fontId="122" fillId="0" borderId="1" xfId="5" applyFont="1" applyFill="1" applyBorder="1" applyAlignment="1" applyProtection="1">
      <alignment vertical="center" wrapText="1"/>
    </xf>
    <xf numFmtId="0" fontId="122" fillId="0" borderId="2" xfId="5" applyFont="1" applyFill="1" applyBorder="1" applyAlignment="1" applyProtection="1">
      <alignment vertical="center" wrapText="1"/>
    </xf>
    <xf numFmtId="0" fontId="200" fillId="0" borderId="1" xfId="0" applyFont="1" applyFill="1" applyBorder="1" applyAlignment="1">
      <alignment horizontal="center" vertical="center"/>
    </xf>
    <xf numFmtId="0" fontId="122" fillId="0" borderId="0" xfId="0" applyFont="1" applyFill="1"/>
    <xf numFmtId="0" fontId="199" fillId="0" borderId="1" xfId="5" applyFont="1" applyFill="1" applyBorder="1" applyAlignment="1" applyProtection="1">
      <alignment vertical="center" wrapText="1"/>
    </xf>
    <xf numFmtId="0" fontId="125" fillId="0" borderId="1" xfId="5" applyFont="1" applyFill="1" applyBorder="1" applyAlignment="1" applyProtection="1">
      <alignment horizontal="center" vertical="center" wrapText="1"/>
    </xf>
    <xf numFmtId="0" fontId="116" fillId="0" borderId="0" xfId="5" applyFont="1" applyFill="1" applyProtection="1">
      <protection locked="0"/>
    </xf>
    <xf numFmtId="0" fontId="122" fillId="0" borderId="1" xfId="5" applyNumberFormat="1" applyFont="1" applyFill="1" applyBorder="1" applyAlignment="1" applyProtection="1">
      <alignment horizontal="right" vertical="center" wrapText="1"/>
    </xf>
    <xf numFmtId="0" fontId="122" fillId="0" borderId="6" xfId="0" applyFont="1" applyFill="1" applyBorder="1" applyAlignment="1">
      <alignment vertical="center" wrapText="1"/>
    </xf>
    <xf numFmtId="0" fontId="115" fillId="0" borderId="0" xfId="5" applyNumberFormat="1" applyFont="1" applyFill="1" applyProtection="1">
      <protection locked="0"/>
    </xf>
    <xf numFmtId="2" fontId="123" fillId="0" borderId="1" xfId="0" applyNumberFormat="1" applyFont="1" applyFill="1" applyBorder="1"/>
    <xf numFmtId="0" fontId="123" fillId="0" borderId="1" xfId="0" applyFont="1" applyFill="1" applyBorder="1"/>
    <xf numFmtId="0" fontId="122" fillId="0" borderId="3" xfId="5" applyFont="1" applyFill="1" applyBorder="1" applyAlignment="1" applyProtection="1">
      <alignment vertical="center" wrapText="1"/>
    </xf>
    <xf numFmtId="49" fontId="123" fillId="0" borderId="1" xfId="5" applyNumberFormat="1" applyFont="1" applyBorder="1" applyAlignment="1" applyProtection="1">
      <alignment vertical="center" wrapText="1"/>
    </xf>
    <xf numFmtId="0" fontId="118" fillId="0" borderId="2" xfId="5" applyFont="1" applyBorder="1" applyAlignment="1" applyProtection="1">
      <alignment horizontal="center" vertical="center" wrapText="1"/>
    </xf>
    <xf numFmtId="0" fontId="115" fillId="0" borderId="0" xfId="5" applyFont="1"/>
    <xf numFmtId="49" fontId="123" fillId="0" borderId="1" xfId="5" applyNumberFormat="1" applyFont="1" applyBorder="1" applyAlignment="1" applyProtection="1">
      <alignment horizontal="right" vertical="center" wrapText="1"/>
    </xf>
    <xf numFmtId="49" fontId="123" fillId="0" borderId="8" xfId="5" applyNumberFormat="1" applyFont="1" applyBorder="1" applyAlignment="1" applyProtection="1">
      <alignment horizontal="right" vertical="center" wrapText="1"/>
    </xf>
    <xf numFmtId="0" fontId="123" fillId="0" borderId="1" xfId="0" applyFont="1" applyBorder="1" applyAlignment="1">
      <alignment vertical="center" wrapText="1"/>
    </xf>
    <xf numFmtId="0" fontId="233" fillId="0" borderId="0" xfId="5" applyFont="1"/>
    <xf numFmtId="0" fontId="123" fillId="0" borderId="3" xfId="5" applyFont="1" applyBorder="1" applyAlignment="1" applyProtection="1">
      <alignment vertical="center" wrapText="1"/>
    </xf>
    <xf numFmtId="0" fontId="123" fillId="0" borderId="1" xfId="5" applyFont="1" applyBorder="1" applyAlignment="1" applyProtection="1">
      <alignment vertical="center" wrapText="1"/>
    </xf>
    <xf numFmtId="0" fontId="123" fillId="0" borderId="2" xfId="5" applyFont="1" applyFill="1" applyBorder="1" applyAlignment="1" applyProtection="1">
      <alignment vertical="center" wrapText="1"/>
    </xf>
    <xf numFmtId="0" fontId="123" fillId="0" borderId="2" xfId="0" applyFont="1" applyBorder="1" applyAlignment="1">
      <alignment vertical="center" wrapText="1"/>
    </xf>
    <xf numFmtId="0" fontId="123" fillId="0" borderId="2" xfId="5" applyFont="1" applyBorder="1" applyAlignment="1" applyProtection="1">
      <alignment vertical="center" wrapText="1"/>
    </xf>
    <xf numFmtId="0" fontId="125" fillId="0" borderId="1" xfId="5" applyFont="1" applyBorder="1" applyAlignment="1" applyProtection="1">
      <alignment vertical="center" wrapText="1"/>
    </xf>
    <xf numFmtId="0" fontId="125" fillId="0" borderId="0" xfId="0" applyFont="1"/>
    <xf numFmtId="4" fontId="125" fillId="0" borderId="2" xfId="5" applyNumberFormat="1" applyFont="1" applyFill="1" applyBorder="1" applyAlignment="1" applyProtection="1">
      <alignment horizontal="center" vertical="center" wrapText="1"/>
      <protection locked="0"/>
    </xf>
    <xf numFmtId="4" fontId="123" fillId="0" borderId="2" xfId="5" applyNumberFormat="1" applyFont="1" applyFill="1" applyBorder="1" applyAlignment="1" applyProtection="1">
      <alignment horizontal="center" vertical="center" wrapText="1"/>
    </xf>
    <xf numFmtId="0" fontId="123" fillId="0" borderId="8" xfId="5" applyFont="1" applyBorder="1" applyAlignment="1" applyProtection="1">
      <alignment horizontal="center" vertical="center" wrapText="1"/>
    </xf>
    <xf numFmtId="0" fontId="123" fillId="0" borderId="1" xfId="0" applyFont="1" applyBorder="1" applyAlignment="1">
      <alignment horizontal="center" vertical="center" wrapText="1"/>
    </xf>
    <xf numFmtId="0" fontId="123" fillId="0" borderId="1" xfId="0" applyFont="1" applyFill="1" applyBorder="1" applyAlignment="1">
      <alignment horizontal="center" vertical="center" wrapText="1"/>
    </xf>
    <xf numFmtId="4" fontId="123" fillId="0" borderId="7" xfId="5" applyNumberFormat="1" applyFont="1" applyFill="1" applyBorder="1" applyAlignment="1" applyProtection="1">
      <alignment horizontal="center" vertical="center" wrapText="1"/>
    </xf>
    <xf numFmtId="0" fontId="123" fillId="0" borderId="1" xfId="5" applyFont="1" applyFill="1" applyBorder="1" applyAlignment="1" applyProtection="1">
      <alignment vertical="center" wrapText="1"/>
    </xf>
    <xf numFmtId="4" fontId="125" fillId="0" borderId="3" xfId="5" applyNumberFormat="1" applyFont="1" applyFill="1" applyBorder="1" applyAlignment="1" applyProtection="1">
      <alignment horizontal="center" vertical="center" wrapText="1"/>
    </xf>
    <xf numFmtId="0" fontId="125" fillId="0" borderId="2" xfId="5" applyFont="1" applyBorder="1" applyAlignment="1" applyProtection="1">
      <alignment vertical="center" wrapText="1"/>
    </xf>
    <xf numFmtId="2" fontId="123" fillId="0" borderId="1" xfId="227" applyNumberFormat="1" applyFont="1" applyFill="1" applyBorder="1" applyAlignment="1">
      <alignment horizontal="center" vertical="center" wrapText="1"/>
    </xf>
    <xf numFmtId="49" fontId="125" fillId="0" borderId="1" xfId="5" applyNumberFormat="1" applyFont="1" applyFill="1" applyBorder="1" applyAlignment="1" applyProtection="1">
      <alignment horizontal="right" vertical="center" wrapText="1"/>
    </xf>
    <xf numFmtId="49" fontId="123" fillId="0" borderId="8" xfId="5" applyNumberFormat="1" applyFont="1" applyFill="1" applyBorder="1" applyAlignment="1" applyProtection="1">
      <alignment horizontal="right" vertical="center" wrapText="1"/>
    </xf>
    <xf numFmtId="2" fontId="123" fillId="0" borderId="3" xfId="0" applyNumberFormat="1" applyFont="1" applyFill="1" applyBorder="1" applyAlignment="1">
      <alignment horizontal="center" vertical="center" wrapText="1"/>
    </xf>
    <xf numFmtId="0" fontId="230" fillId="0" borderId="0" xfId="5" applyFont="1" applyFill="1"/>
    <xf numFmtId="0" fontId="125" fillId="0" borderId="3" xfId="5" applyFont="1" applyBorder="1" applyAlignment="1" applyProtection="1">
      <alignment vertical="center" wrapText="1"/>
    </xf>
    <xf numFmtId="0" fontId="125" fillId="0" borderId="1" xfId="0" applyFont="1" applyBorder="1" applyAlignment="1">
      <alignment vertical="center" wrapText="1"/>
    </xf>
    <xf numFmtId="0" fontId="123" fillId="0" borderId="1" xfId="5" applyFont="1" applyFill="1" applyBorder="1" applyAlignment="1" applyProtection="1">
      <alignment horizontal="center" vertical="center" wrapText="1"/>
    </xf>
    <xf numFmtId="0" fontId="37" fillId="0" borderId="0" xfId="0" applyFont="1" applyAlignment="1">
      <alignment horizontal="left" vertical="top"/>
    </xf>
    <xf numFmtId="4" fontId="234" fillId="31" borderId="1" xfId="5" applyNumberFormat="1" applyFont="1" applyFill="1" applyBorder="1" applyAlignment="1" applyProtection="1">
      <alignment horizontal="center" vertical="center" wrapText="1"/>
    </xf>
    <xf numFmtId="4" fontId="234" fillId="0" borderId="1" xfId="5" applyNumberFormat="1" applyFont="1" applyFill="1" applyBorder="1" applyAlignment="1" applyProtection="1">
      <alignment horizontal="center" vertical="center" wrapText="1"/>
    </xf>
    <xf numFmtId="2" fontId="109" fillId="0" borderId="3" xfId="0" applyNumberFormat="1" applyFont="1" applyFill="1" applyBorder="1" applyAlignment="1">
      <alignment horizontal="center" vertical="center" wrapText="1"/>
    </xf>
    <xf numFmtId="4" fontId="109" fillId="0" borderId="1" xfId="5" applyNumberFormat="1" applyFont="1" applyFill="1" applyBorder="1" applyAlignment="1" applyProtection="1">
      <alignment horizontal="center" vertical="center" wrapText="1"/>
    </xf>
    <xf numFmtId="0" fontId="30" fillId="0" borderId="0" xfId="5" applyFont="1" applyAlignment="1" applyProtection="1">
      <alignment horizontal="center"/>
    </xf>
    <xf numFmtId="0" fontId="19" fillId="0" borderId="0" xfId="5" applyFont="1" applyAlignment="1" applyProtection="1"/>
    <xf numFmtId="0" fontId="0" fillId="0" borderId="0" xfId="0" applyAlignment="1"/>
    <xf numFmtId="49" fontId="29" fillId="0" borderId="1" xfId="5" applyNumberFormat="1" applyFont="1" applyBorder="1" applyAlignment="1" applyProtection="1">
      <alignment vertical="center" wrapText="1"/>
    </xf>
    <xf numFmtId="0" fontId="32" fillId="0" borderId="1" xfId="5" applyFont="1" applyBorder="1" applyAlignment="1" applyProtection="1">
      <alignment horizontal="center" vertical="center" wrapText="1"/>
    </xf>
    <xf numFmtId="0" fontId="30" fillId="0" borderId="1" xfId="5" applyFont="1" applyBorder="1" applyAlignment="1" applyProtection="1">
      <alignment horizontal="center" vertical="center" wrapText="1"/>
    </xf>
    <xf numFmtId="0" fontId="30" fillId="0" borderId="13" xfId="5" applyFont="1" applyBorder="1" applyAlignment="1" applyProtection="1">
      <alignment horizontal="center" vertical="center" wrapText="1"/>
    </xf>
    <xf numFmtId="0" fontId="30" fillId="0" borderId="14" xfId="5" applyFont="1" applyBorder="1" applyAlignment="1" applyProtection="1">
      <alignment horizontal="center" vertical="center" wrapText="1"/>
    </xf>
    <xf numFmtId="0" fontId="30" fillId="0" borderId="10" xfId="5" applyFont="1" applyBorder="1" applyAlignment="1" applyProtection="1">
      <alignment horizontal="center" vertical="center" wrapText="1"/>
    </xf>
    <xf numFmtId="0" fontId="30" fillId="0" borderId="11" xfId="5" applyFont="1" applyBorder="1" applyAlignment="1" applyProtection="1">
      <alignment horizontal="center" vertical="center" wrapText="1"/>
    </xf>
    <xf numFmtId="0" fontId="30" fillId="0" borderId="5" xfId="5" applyFont="1" applyBorder="1" applyAlignment="1" applyProtection="1">
      <alignment horizontal="center" vertical="center" wrapText="1"/>
    </xf>
    <xf numFmtId="0" fontId="30" fillId="0" borderId="12" xfId="5" applyFont="1" applyBorder="1" applyAlignment="1" applyProtection="1">
      <alignment horizontal="center" vertical="center" wrapText="1"/>
    </xf>
    <xf numFmtId="0" fontId="29" fillId="0" borderId="0" xfId="5" applyFont="1" applyBorder="1" applyAlignment="1" applyProtection="1">
      <alignment horizontal="left" vertical="top" wrapText="1"/>
    </xf>
    <xf numFmtId="0" fontId="29" fillId="0" borderId="0" xfId="5" applyFont="1" applyFill="1" applyBorder="1" applyAlignment="1" applyProtection="1">
      <alignment horizontal="left" vertical="top"/>
    </xf>
    <xf numFmtId="0" fontId="30" fillId="0" borderId="1" xfId="5" applyFont="1" applyFill="1" applyBorder="1" applyAlignment="1" applyProtection="1">
      <alignment horizontal="center" vertical="center" wrapText="1"/>
    </xf>
    <xf numFmtId="0" fontId="123" fillId="0" borderId="1" xfId="5" applyFont="1" applyFill="1" applyBorder="1" applyAlignment="1" applyProtection="1">
      <alignment horizontal="center" vertical="center" wrapText="1"/>
    </xf>
    <xf numFmtId="0" fontId="30" fillId="0" borderId="0" xfId="5" applyFont="1" applyAlignment="1" applyProtection="1">
      <alignment horizontal="center" vertical="top" wrapText="1"/>
      <protection locked="0"/>
    </xf>
    <xf numFmtId="0" fontId="0" fillId="0" borderId="0" xfId="0" applyAlignment="1">
      <alignment horizontal="center" vertical="top" wrapText="1"/>
    </xf>
    <xf numFmtId="49" fontId="29" fillId="0" borderId="2" xfId="5" applyNumberFormat="1" applyFont="1" applyBorder="1" applyAlignment="1" applyProtection="1">
      <alignment horizontal="center" vertical="center" wrapText="1"/>
    </xf>
    <xf numFmtId="49" fontId="29" fillId="0" borderId="4" xfId="5" applyNumberFormat="1" applyFont="1" applyBorder="1" applyAlignment="1" applyProtection="1">
      <alignment horizontal="center" vertical="center" wrapText="1"/>
    </xf>
    <xf numFmtId="49" fontId="29" fillId="0" borderId="3" xfId="5" applyNumberFormat="1" applyFont="1" applyBorder="1" applyAlignment="1" applyProtection="1">
      <alignment horizontal="center" vertical="center" wrapText="1"/>
    </xf>
    <xf numFmtId="0" fontId="31" fillId="0" borderId="2" xfId="5" applyFont="1" applyBorder="1" applyAlignment="1" applyProtection="1">
      <alignment horizontal="center" vertical="center" wrapText="1"/>
    </xf>
    <xf numFmtId="0" fontId="31" fillId="0" borderId="4" xfId="5" applyFont="1" applyBorder="1" applyAlignment="1" applyProtection="1">
      <alignment horizontal="center" vertical="center" wrapText="1"/>
    </xf>
    <xf numFmtId="0" fontId="31" fillId="0" borderId="3" xfId="5" applyFont="1" applyBorder="1" applyAlignment="1" applyProtection="1">
      <alignment horizontal="center" vertical="center" wrapText="1"/>
    </xf>
    <xf numFmtId="0" fontId="29" fillId="0" borderId="2" xfId="5" applyFont="1" applyBorder="1" applyAlignment="1" applyProtection="1">
      <alignment horizontal="center" vertical="center" wrapText="1"/>
    </xf>
    <xf numFmtId="0" fontId="29" fillId="0" borderId="4" xfId="5" applyFont="1" applyBorder="1" applyAlignment="1" applyProtection="1">
      <alignment horizontal="center" vertical="center" wrapText="1"/>
    </xf>
    <xf numFmtId="0" fontId="29" fillId="0" borderId="3" xfId="5" applyFont="1" applyBorder="1" applyAlignment="1" applyProtection="1">
      <alignment horizontal="center" vertical="center" wrapText="1"/>
    </xf>
    <xf numFmtId="0" fontId="37" fillId="0" borderId="0" xfId="0" applyFont="1" applyAlignment="1">
      <alignment horizontal="center" vertical="top" wrapText="1"/>
    </xf>
    <xf numFmtId="0" fontId="37" fillId="0" borderId="0" xfId="5" applyFont="1" applyAlignment="1" applyProtection="1">
      <alignment horizontal="center"/>
    </xf>
    <xf numFmtId="0" fontId="89" fillId="0" borderId="0" xfId="5" applyFont="1" applyBorder="1" applyAlignment="1" applyProtection="1">
      <alignment horizontal="center"/>
    </xf>
    <xf numFmtId="0" fontId="37" fillId="0" borderId="0" xfId="5" applyFont="1" applyAlignment="1" applyProtection="1">
      <alignment horizontal="right"/>
    </xf>
    <xf numFmtId="0" fontId="30" fillId="0" borderId="0" xfId="5" applyFont="1" applyAlignment="1" applyProtection="1">
      <alignment horizontal="center"/>
      <protection locked="0"/>
    </xf>
    <xf numFmtId="0" fontId="0" fillId="0" borderId="0" xfId="0" applyAlignment="1">
      <alignment horizontal="center"/>
    </xf>
    <xf numFmtId="0" fontId="30" fillId="0" borderId="0" xfId="5" applyFont="1" applyAlignment="1">
      <alignment horizontal="center" vertical="top" wrapText="1"/>
    </xf>
    <xf numFmtId="0" fontId="30" fillId="0" borderId="0" xfId="5" applyFont="1" applyAlignment="1" applyProtection="1">
      <alignment horizontal="center" wrapText="1"/>
      <protection locked="0"/>
    </xf>
    <xf numFmtId="0" fontId="37" fillId="0" borderId="0" xfId="5" applyFont="1" applyFill="1" applyAlignment="1" applyProtection="1">
      <alignment horizontal="center"/>
    </xf>
    <xf numFmtId="49" fontId="29" fillId="0" borderId="1" xfId="5" applyNumberFormat="1" applyFont="1" applyBorder="1" applyAlignment="1" applyProtection="1">
      <alignment horizontal="center" vertical="center" wrapText="1"/>
    </xf>
    <xf numFmtId="0" fontId="31" fillId="0" borderId="1" xfId="5" applyFont="1" applyBorder="1" applyAlignment="1" applyProtection="1">
      <alignment horizontal="center" vertical="center" wrapText="1"/>
    </xf>
    <xf numFmtId="0" fontId="29" fillId="0" borderId="1" xfId="5" applyFont="1" applyBorder="1" applyAlignment="1" applyProtection="1">
      <alignment horizontal="center" vertical="center" wrapText="1"/>
    </xf>
    <xf numFmtId="0" fontId="37" fillId="0" borderId="5" xfId="5" applyFont="1" applyBorder="1" applyAlignment="1" applyProtection="1">
      <alignment horizontal="right"/>
    </xf>
    <xf numFmtId="0" fontId="37" fillId="0" borderId="5" xfId="0" applyFont="1" applyBorder="1" applyAlignment="1"/>
    <xf numFmtId="0" fontId="30" fillId="0" borderId="0" xfId="5" applyFont="1" applyAlignment="1" applyProtection="1">
      <alignment horizontal="center" wrapText="1"/>
    </xf>
    <xf numFmtId="0" fontId="30" fillId="0" borderId="0" xfId="5" applyFont="1" applyAlignment="1" applyProtection="1">
      <alignment horizontal="center" vertical="top" wrapText="1"/>
    </xf>
    <xf numFmtId="0" fontId="89" fillId="0" borderId="0" xfId="5" applyFont="1" applyFill="1" applyAlignment="1" applyProtection="1">
      <alignment horizontal="center"/>
    </xf>
    <xf numFmtId="0" fontId="29" fillId="0" borderId="0" xfId="5" applyFont="1" applyFill="1" applyBorder="1" applyAlignment="1" applyProtection="1">
      <alignment horizontal="center" vertical="top"/>
    </xf>
    <xf numFmtId="0" fontId="31" fillId="0" borderId="5" xfId="5" applyFont="1" applyFill="1" applyBorder="1" applyAlignment="1" applyProtection="1">
      <alignment horizontal="right"/>
    </xf>
    <xf numFmtId="0" fontId="31" fillId="0" borderId="5" xfId="0" applyFont="1" applyBorder="1" applyAlignment="1"/>
    <xf numFmtId="0" fontId="85" fillId="0" borderId="1" xfId="5" applyFont="1" applyFill="1" applyBorder="1" applyAlignment="1" applyProtection="1">
      <alignment horizontal="center" vertical="center" wrapText="1"/>
    </xf>
    <xf numFmtId="0" fontId="31" fillId="0" borderId="0" xfId="0" applyFont="1" applyAlignment="1">
      <alignment horizontal="center"/>
    </xf>
    <xf numFmtId="0" fontId="0" fillId="0" borderId="0" xfId="0" applyAlignment="1">
      <alignment vertical="top" wrapText="1"/>
    </xf>
    <xf numFmtId="49" fontId="37" fillId="0" borderId="1" xfId="0" applyNumberFormat="1" applyFont="1" applyBorder="1" applyAlignment="1">
      <alignment horizontal="center" vertical="center" wrapText="1"/>
    </xf>
    <xf numFmtId="0" fontId="37" fillId="0" borderId="1" xfId="0" applyFont="1" applyBorder="1" applyAlignment="1">
      <alignment horizontal="center" vertical="center" wrapText="1"/>
    </xf>
    <xf numFmtId="0" fontId="37" fillId="0" borderId="0" xfId="0" applyFont="1" applyAlignment="1">
      <alignment horizontal="right" vertical="top" wrapText="1"/>
    </xf>
    <xf numFmtId="0" fontId="37" fillId="0" borderId="0" xfId="0" applyFont="1" applyAlignment="1">
      <alignment horizontal="right" vertical="top"/>
    </xf>
    <xf numFmtId="49" fontId="37" fillId="0" borderId="0" xfId="0" applyNumberFormat="1" applyFont="1" applyAlignment="1">
      <alignment horizontal="center"/>
    </xf>
    <xf numFmtId="0" fontId="37" fillId="0" borderId="0" xfId="0" applyFont="1" applyAlignment="1">
      <alignment horizontal="center"/>
    </xf>
    <xf numFmtId="49" fontId="31" fillId="0" borderId="0" xfId="0" applyNumberFormat="1" applyFont="1" applyAlignment="1"/>
    <xf numFmtId="0" fontId="31" fillId="0" borderId="0" xfId="0" applyFont="1" applyAlignment="1"/>
    <xf numFmtId="49" fontId="31" fillId="0" borderId="0" xfId="0" applyNumberFormat="1" applyFont="1" applyBorder="1" applyAlignment="1">
      <alignment horizontal="center" vertical="top"/>
    </xf>
    <xf numFmtId="0" fontId="31" fillId="0" borderId="0" xfId="0" applyFont="1" applyBorder="1" applyAlignment="1">
      <alignment horizontal="center" vertical="top"/>
    </xf>
    <xf numFmtId="0" fontId="31" fillId="0" borderId="0" xfId="0" applyFont="1" applyAlignment="1">
      <alignment wrapText="1"/>
    </xf>
    <xf numFmtId="49" fontId="31" fillId="0" borderId="0" xfId="0" applyNumberFormat="1" applyFont="1" applyAlignment="1">
      <alignment horizontal="center"/>
    </xf>
    <xf numFmtId="0" fontId="19" fillId="0" borderId="1" xfId="0" applyFont="1" applyBorder="1" applyAlignment="1">
      <alignment vertical="top" wrapText="1"/>
    </xf>
    <xf numFmtId="0" fontId="81" fillId="0" borderId="28" xfId="0" applyFont="1" applyFill="1" applyBorder="1" applyAlignment="1">
      <alignment vertical="center" wrapText="1"/>
    </xf>
    <xf numFmtId="0" fontId="0" fillId="0" borderId="0" xfId="0" applyAlignment="1">
      <alignment wrapText="1"/>
    </xf>
    <xf numFmtId="49" fontId="81" fillId="0" borderId="1" xfId="0" applyNumberFormat="1" applyFont="1" applyBorder="1" applyAlignment="1">
      <alignment horizontal="center" vertical="center" wrapText="1"/>
    </xf>
    <xf numFmtId="0" fontId="81" fillId="0" borderId="1" xfId="0" applyFont="1" applyBorder="1" applyAlignment="1">
      <alignment horizontal="center" vertical="center" wrapText="1"/>
    </xf>
    <xf numFmtId="0" fontId="31" fillId="0" borderId="0" xfId="0" applyFont="1" applyAlignment="1">
      <alignment vertical="top" wrapText="1"/>
    </xf>
    <xf numFmtId="49" fontId="37" fillId="0" borderId="0" xfId="0" applyNumberFormat="1" applyFont="1" applyAlignment="1">
      <alignment horizontal="center" wrapText="1"/>
    </xf>
    <xf numFmtId="0" fontId="76" fillId="0" borderId="0" xfId="0" applyFont="1" applyAlignment="1">
      <alignment horizontal="center" wrapText="1"/>
    </xf>
    <xf numFmtId="0" fontId="31" fillId="0" borderId="0" xfId="0" applyFont="1" applyAlignment="1">
      <alignment vertical="top"/>
    </xf>
    <xf numFmtId="0" fontId="0" fillId="0" borderId="0" xfId="0" applyAlignment="1">
      <alignment vertical="top"/>
    </xf>
    <xf numFmtId="0" fontId="37" fillId="0" borderId="0" xfId="0" applyFont="1" applyAlignment="1">
      <alignment horizontal="center" vertical="top"/>
    </xf>
    <xf numFmtId="0" fontId="76" fillId="0" borderId="0" xfId="0" applyFont="1" applyAlignment="1">
      <alignment horizontal="center" vertical="top"/>
    </xf>
    <xf numFmtId="0" fontId="31" fillId="0" borderId="0" xfId="0" applyFont="1" applyAlignment="1">
      <alignment horizontal="left" wrapText="1"/>
    </xf>
    <xf numFmtId="0" fontId="0" fillId="0" borderId="0" xfId="0" applyAlignment="1">
      <alignment horizontal="left" wrapText="1"/>
    </xf>
    <xf numFmtId="0" fontId="31" fillId="0" borderId="8" xfId="0" applyFon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31" fillId="0" borderId="1" xfId="0" applyFont="1" applyBorder="1" applyAlignment="1">
      <alignment horizontal="center" vertical="center" wrapText="1"/>
    </xf>
    <xf numFmtId="0" fontId="31" fillId="0" borderId="2" xfId="0" applyFont="1" applyBorder="1" applyAlignment="1">
      <alignment horizontal="center" vertical="center" wrapText="1"/>
    </xf>
    <xf numFmtId="0" fontId="31" fillId="0" borderId="3" xfId="0" applyFont="1" applyBorder="1" applyAlignment="1">
      <alignment horizontal="center" vertical="center" wrapText="1"/>
    </xf>
    <xf numFmtId="0" fontId="36" fillId="0" borderId="0" xfId="2581" applyFont="1" applyAlignment="1">
      <alignment horizontal="center" vertical="center"/>
    </xf>
    <xf numFmtId="0" fontId="36" fillId="0" borderId="14" xfId="2581" applyFont="1" applyBorder="1" applyAlignment="1">
      <alignment horizontal="center" vertical="center"/>
    </xf>
    <xf numFmtId="0" fontId="36" fillId="0" borderId="0" xfId="2581" applyFont="1" applyFill="1" applyAlignment="1">
      <alignment horizontal="left" vertical="center"/>
    </xf>
    <xf numFmtId="0" fontId="117" fillId="0" borderId="0" xfId="2581" applyFont="1" applyAlignment="1">
      <alignment vertical="center"/>
    </xf>
    <xf numFmtId="0" fontId="118" fillId="0" borderId="1" xfId="2581" applyFont="1" applyBorder="1" applyAlignment="1">
      <alignment horizontal="center" vertical="center" wrapText="1"/>
    </xf>
    <xf numFmtId="0" fontId="118" fillId="31" borderId="1" xfId="2581" applyFont="1" applyFill="1" applyBorder="1" applyAlignment="1">
      <alignment horizontal="center" vertical="center" wrapText="1"/>
    </xf>
    <xf numFmtId="49" fontId="117" fillId="0" borderId="0" xfId="2581" applyNumberFormat="1" applyFont="1" applyBorder="1" applyAlignment="1">
      <alignment horizontal="center" vertical="center"/>
    </xf>
    <xf numFmtId="0" fontId="32" fillId="0" borderId="0" xfId="2581" applyFont="1" applyBorder="1" applyAlignment="1">
      <alignment vertical="center" wrapText="1"/>
    </xf>
    <xf numFmtId="0" fontId="117" fillId="0" borderId="0" xfId="2581" applyFont="1" applyAlignment="1">
      <alignment horizontal="left" vertical="center"/>
    </xf>
    <xf numFmtId="0" fontId="189" fillId="0" borderId="0" xfId="2581" applyFont="1" applyAlignment="1">
      <alignment horizontal="center" vertical="center"/>
    </xf>
    <xf numFmtId="0" fontId="189" fillId="0" borderId="0" xfId="2581" applyFont="1" applyAlignment="1">
      <alignment horizontal="center" vertical="center" wrapText="1"/>
    </xf>
    <xf numFmtId="49" fontId="117" fillId="0" borderId="1" xfId="2581" applyNumberFormat="1" applyFont="1" applyBorder="1" applyAlignment="1">
      <alignment horizontal="center" vertical="center" wrapText="1"/>
    </xf>
    <xf numFmtId="0" fontId="117" fillId="0" borderId="1" xfId="2581" applyFont="1" applyBorder="1" applyAlignment="1">
      <alignment horizontal="center" vertical="center" wrapText="1"/>
    </xf>
    <xf numFmtId="0" fontId="117" fillId="0" borderId="1" xfId="2581" applyFont="1" applyFill="1" applyBorder="1" applyAlignment="1">
      <alignment horizontal="center" vertical="center" wrapText="1"/>
    </xf>
    <xf numFmtId="0" fontId="118" fillId="0" borderId="0" xfId="3313" applyFont="1" applyAlignment="1">
      <alignment horizontal="center" vertical="center" wrapText="1"/>
    </xf>
    <xf numFmtId="0" fontId="115" fillId="0" borderId="0" xfId="3313" applyFont="1" applyAlignment="1">
      <alignment vertical="top" wrapText="1"/>
    </xf>
    <xf numFmtId="0" fontId="115" fillId="0" borderId="0" xfId="3313" applyFont="1" applyAlignment="1">
      <alignment wrapText="1"/>
    </xf>
    <xf numFmtId="0" fontId="118" fillId="0" borderId="0" xfId="3313" applyFont="1" applyAlignment="1">
      <alignment vertical="center" wrapText="1"/>
    </xf>
    <xf numFmtId="49" fontId="36" fillId="0" borderId="0" xfId="3313" applyNumberFormat="1" applyFont="1" applyAlignment="1">
      <alignment horizontal="left" vertical="center"/>
    </xf>
    <xf numFmtId="0" fontId="197" fillId="0" borderId="0" xfId="3313" applyFont="1" applyFill="1" applyAlignment="1">
      <alignment horizontal="center" vertical="center" wrapText="1"/>
    </xf>
    <xf numFmtId="0" fontId="117" fillId="0" borderId="0" xfId="3313" applyFont="1" applyFill="1" applyAlignment="1">
      <alignment horizontal="center" vertical="center" wrapText="1"/>
    </xf>
    <xf numFmtId="49" fontId="31" fillId="0" borderId="38" xfId="3313" applyNumberFormat="1" applyFont="1" applyFill="1" applyBorder="1" applyAlignment="1">
      <alignment horizontal="center" vertical="center"/>
    </xf>
    <xf numFmtId="0" fontId="117" fillId="31" borderId="43" xfId="3313" applyFont="1" applyFill="1" applyBorder="1" applyAlignment="1">
      <alignment horizontal="center" vertical="center" wrapText="1"/>
    </xf>
    <xf numFmtId="0" fontId="117" fillId="31" borderId="45" xfId="3313" applyFont="1" applyFill="1" applyBorder="1" applyAlignment="1">
      <alignment horizontal="center" vertical="center" wrapText="1"/>
    </xf>
    <xf numFmtId="0" fontId="117" fillId="31" borderId="46" xfId="3313" applyFont="1" applyFill="1" applyBorder="1" applyAlignment="1">
      <alignment horizontal="center" vertical="center" wrapText="1"/>
    </xf>
    <xf numFmtId="0" fontId="117" fillId="2" borderId="78" xfId="3313" applyFont="1" applyFill="1" applyBorder="1" applyAlignment="1">
      <alignment horizontal="center" vertical="center" wrapText="1"/>
    </xf>
    <xf numFmtId="0" fontId="117" fillId="2" borderId="45" xfId="3313" applyFont="1" applyFill="1" applyBorder="1" applyAlignment="1">
      <alignment horizontal="center" vertical="center" wrapText="1"/>
    </xf>
    <xf numFmtId="0" fontId="117" fillId="2" borderId="46" xfId="3313" applyFont="1" applyFill="1" applyBorder="1" applyAlignment="1">
      <alignment horizontal="center" vertical="center" wrapText="1"/>
    </xf>
    <xf numFmtId="49" fontId="77" fillId="0" borderId="64" xfId="3313" applyNumberFormat="1" applyFont="1" applyBorder="1" applyAlignment="1">
      <alignment horizontal="center" vertical="center" wrapText="1"/>
    </xf>
    <xf numFmtId="49" fontId="77" fillId="0" borderId="65" xfId="3313" applyNumberFormat="1" applyFont="1" applyBorder="1" applyAlignment="1">
      <alignment horizontal="center" vertical="center" wrapText="1"/>
    </xf>
    <xf numFmtId="0" fontId="117" fillId="0" borderId="52" xfId="3313" applyFont="1" applyBorder="1" applyAlignment="1">
      <alignment horizontal="center" vertical="center" wrapText="1"/>
    </xf>
    <xf numFmtId="0" fontId="117" fillId="0" borderId="38" xfId="3313" applyFont="1" applyBorder="1" applyAlignment="1">
      <alignment horizontal="center" vertical="center" wrapText="1"/>
    </xf>
    <xf numFmtId="0" fontId="117" fillId="0" borderId="33" xfId="3313" applyFont="1" applyBorder="1" applyAlignment="1">
      <alignment horizontal="center" vertical="center" wrapText="1"/>
    </xf>
    <xf numFmtId="0" fontId="117" fillId="0" borderId="39" xfId="3313" applyFont="1" applyBorder="1" applyAlignment="1">
      <alignment horizontal="center" vertical="center" wrapText="1"/>
    </xf>
    <xf numFmtId="0" fontId="117" fillId="0" borderId="31" xfId="3313" applyFont="1" applyBorder="1" applyAlignment="1">
      <alignment horizontal="center" vertical="center" wrapText="1"/>
    </xf>
    <xf numFmtId="0" fontId="117" fillId="0" borderId="1" xfId="3313" applyFont="1" applyBorder="1" applyAlignment="1">
      <alignment horizontal="center" vertical="center" wrapText="1"/>
    </xf>
    <xf numFmtId="0" fontId="117" fillId="0" borderId="50" xfId="3313" applyFont="1" applyBorder="1" applyAlignment="1">
      <alignment horizontal="center" vertical="center" wrapText="1"/>
    </xf>
    <xf numFmtId="0" fontId="117" fillId="0" borderId="51" xfId="3313" applyFont="1" applyBorder="1" applyAlignment="1">
      <alignment horizontal="center" vertical="center" wrapText="1"/>
    </xf>
    <xf numFmtId="0" fontId="117" fillId="0" borderId="54" xfId="3313" applyFont="1" applyBorder="1" applyAlignment="1">
      <alignment horizontal="center" vertical="center" wrapText="1"/>
    </xf>
    <xf numFmtId="2" fontId="118" fillId="0" borderId="38" xfId="3313" applyNumberFormat="1" applyFont="1" applyBorder="1" applyAlignment="1">
      <alignment horizontal="center" vertical="center" wrapText="1"/>
    </xf>
    <xf numFmtId="0" fontId="118" fillId="0" borderId="39" xfId="3313" applyFont="1" applyBorder="1" applyAlignment="1">
      <alignment horizontal="center" vertical="center" wrapText="1"/>
    </xf>
    <xf numFmtId="0" fontId="118" fillId="0" borderId="1" xfId="3313" applyFont="1" applyBorder="1" applyAlignment="1">
      <alignment horizontal="center" vertical="center" wrapText="1"/>
    </xf>
    <xf numFmtId="0" fontId="117" fillId="31" borderId="44" xfId="3313" applyFont="1" applyFill="1" applyBorder="1" applyAlignment="1">
      <alignment horizontal="center" vertical="center" wrapText="1"/>
    </xf>
    <xf numFmtId="0" fontId="213" fillId="47" borderId="51" xfId="3313" applyFont="1" applyFill="1" applyBorder="1" applyAlignment="1">
      <alignment horizontal="center" vertical="center" wrapText="1"/>
    </xf>
    <xf numFmtId="0" fontId="213" fillId="47" borderId="54" xfId="3313" applyFont="1" applyFill="1" applyBorder="1" applyAlignment="1">
      <alignment horizontal="center" vertical="center" wrapText="1"/>
    </xf>
    <xf numFmtId="0" fontId="117" fillId="0" borderId="4" xfId="3313" applyFont="1" applyFill="1" applyBorder="1" applyAlignment="1">
      <alignment horizontal="center" vertical="center" wrapText="1"/>
    </xf>
    <xf numFmtId="0" fontId="117" fillId="0" borderId="3" xfId="3313" applyFont="1" applyFill="1" applyBorder="1" applyAlignment="1">
      <alignment horizontal="center" vertical="center" wrapText="1"/>
    </xf>
    <xf numFmtId="0" fontId="36" fillId="0" borderId="0" xfId="3313" applyFont="1" applyAlignment="1">
      <alignment horizontal="left" vertical="center" wrapText="1"/>
    </xf>
    <xf numFmtId="0" fontId="118" fillId="0" borderId="38" xfId="3313" applyFont="1" applyBorder="1" applyAlignment="1">
      <alignment horizontal="center" vertical="center" wrapText="1"/>
    </xf>
    <xf numFmtId="49" fontId="117" fillId="0" borderId="52" xfId="2579" applyNumberFormat="1" applyFont="1" applyBorder="1" applyAlignment="1">
      <alignment horizontal="center" vertical="center" wrapText="1"/>
    </xf>
    <xf numFmtId="49" fontId="117" fillId="0" borderId="38" xfId="2579" applyNumberFormat="1" applyFont="1" applyBorder="1" applyAlignment="1">
      <alignment horizontal="center" vertical="center" wrapText="1"/>
    </xf>
    <xf numFmtId="0" fontId="117" fillId="0" borderId="31" xfId="2579" applyFont="1" applyBorder="1" applyAlignment="1">
      <alignment horizontal="center" vertical="center" wrapText="1"/>
    </xf>
    <xf numFmtId="0" fontId="117" fillId="0" borderId="1" xfId="2579" applyFont="1" applyBorder="1" applyAlignment="1">
      <alignment horizontal="center" vertical="center" wrapText="1"/>
    </xf>
    <xf numFmtId="0" fontId="117" fillId="0" borderId="31" xfId="2579" applyFont="1" applyFill="1" applyBorder="1" applyAlignment="1">
      <alignment horizontal="center" vertical="center" wrapText="1"/>
    </xf>
    <xf numFmtId="0" fontId="117" fillId="0" borderId="1" xfId="2579" applyFont="1" applyFill="1" applyBorder="1" applyAlignment="1">
      <alignment horizontal="center" vertical="center" wrapText="1"/>
    </xf>
    <xf numFmtId="0" fontId="86" fillId="45" borderId="0" xfId="2580" applyFont="1" applyFill="1" applyAlignment="1" applyProtection="1">
      <alignment horizontal="left" vertical="top" wrapText="1"/>
    </xf>
    <xf numFmtId="0" fontId="118" fillId="0" borderId="0" xfId="2579" applyFont="1" applyAlignment="1">
      <alignment vertical="top" wrapText="1"/>
    </xf>
    <xf numFmtId="0" fontId="118" fillId="0" borderId="0" xfId="2579" applyFont="1" applyAlignment="1">
      <alignment horizontal="left" vertical="center" wrapText="1"/>
    </xf>
    <xf numFmtId="0" fontId="189" fillId="45" borderId="0" xfId="2579" applyFont="1" applyFill="1" applyAlignment="1">
      <alignment horizontal="center" vertical="center"/>
    </xf>
    <xf numFmtId="0" fontId="189" fillId="45" borderId="0" xfId="2579" applyFont="1" applyFill="1" applyAlignment="1">
      <alignment horizontal="center" vertical="center" wrapText="1"/>
    </xf>
    <xf numFmtId="0" fontId="117" fillId="0" borderId="33" xfId="2579" applyFont="1" applyFill="1" applyBorder="1" applyAlignment="1">
      <alignment horizontal="center" vertical="center" wrapText="1"/>
    </xf>
    <xf numFmtId="0" fontId="118" fillId="0" borderId="1" xfId="2579" applyFont="1" applyBorder="1" applyAlignment="1">
      <alignment horizontal="center" vertical="center" wrapText="1"/>
    </xf>
    <xf numFmtId="0" fontId="118" fillId="0" borderId="39" xfId="2579" applyFont="1" applyBorder="1" applyAlignment="1">
      <alignment horizontal="center" vertical="center" wrapText="1"/>
    </xf>
    <xf numFmtId="0" fontId="118" fillId="31" borderId="8" xfId="2579" applyFont="1" applyFill="1" applyBorder="1" applyAlignment="1">
      <alignment horizontal="center" vertical="center" wrapText="1"/>
    </xf>
    <xf numFmtId="0" fontId="118" fillId="31" borderId="9" xfId="2579" applyFont="1" applyFill="1" applyBorder="1" applyAlignment="1">
      <alignment horizontal="center" vertical="center" wrapText="1"/>
    </xf>
    <xf numFmtId="0" fontId="118" fillId="31" borderId="63" xfId="2579" applyFont="1" applyFill="1" applyBorder="1" applyAlignment="1">
      <alignment horizontal="center" vertical="center" wrapText="1"/>
    </xf>
    <xf numFmtId="0" fontId="118" fillId="0" borderId="2" xfId="2579" applyFont="1" applyBorder="1" applyAlignment="1">
      <alignment horizontal="center" vertical="center" wrapText="1"/>
    </xf>
    <xf numFmtId="0" fontId="118" fillId="0" borderId="4" xfId="2579" applyFont="1" applyBorder="1" applyAlignment="1">
      <alignment horizontal="center" vertical="center" wrapText="1"/>
    </xf>
    <xf numFmtId="0" fontId="118" fillId="0" borderId="3" xfId="2579" applyFont="1" applyBorder="1" applyAlignment="1">
      <alignment horizontal="center" vertical="center" wrapText="1"/>
    </xf>
    <xf numFmtId="0" fontId="32" fillId="0" borderId="0" xfId="2579" applyFont="1" applyBorder="1" applyAlignment="1">
      <alignment vertical="center" wrapText="1"/>
    </xf>
    <xf numFmtId="0" fontId="197" fillId="0" borderId="0" xfId="2579" applyFont="1" applyFill="1" applyAlignment="1">
      <alignment horizontal="center" vertical="center"/>
    </xf>
    <xf numFmtId="0" fontId="36" fillId="0" borderId="0" xfId="2579" applyFont="1" applyAlignment="1">
      <alignment horizontal="center" vertical="center"/>
    </xf>
    <xf numFmtId="0" fontId="36" fillId="0" borderId="0" xfId="2579" applyFont="1" applyFill="1" applyAlignment="1">
      <alignment horizontal="left" vertical="center"/>
    </xf>
    <xf numFmtId="0" fontId="117" fillId="0" borderId="0" xfId="2579" applyFont="1" applyAlignment="1">
      <alignment vertical="center"/>
    </xf>
    <xf numFmtId="0" fontId="229" fillId="0" borderId="0" xfId="0" applyFont="1" applyFill="1"/>
  </cellXfs>
  <cellStyles count="3317">
    <cellStyle name="_090730_ХТГ_2010_поточка" xfId="269"/>
    <cellStyle name="_15 рух коштiв за червень" xfId="270"/>
    <cellStyle name="_15 рух коштiв за червень_ЗапасыЛена2" xfId="271"/>
    <cellStyle name="_15 рух коштiв за червень_ТЕПЛО_ЗАГАЛЬНА_з_01_01_14" xfId="272"/>
    <cellStyle name="_15 рух коштiв за червень_ТЕЦ 2013" xfId="273"/>
    <cellStyle name="_15 рух коштiв за червень_УГПБ_new" xfId="274"/>
    <cellStyle name="_15 рух коштiв за червень_Форма для B-BB" xfId="275"/>
    <cellStyle name="_2008 інвестиції" xfId="276"/>
    <cellStyle name="_2008 інвестиції_ЗапасыЛена2" xfId="277"/>
    <cellStyle name="_2008 інвестиції_УГПБ_new" xfId="278"/>
    <cellStyle name="_2008 інвестиції_Форма для B-BB" xfId="279"/>
    <cellStyle name="_275 наказ_нак" xfId="280"/>
    <cellStyle name="_275 наказ_нак_ТЕПЛО_ЗАГАЛЬНА_з_01_01_14" xfId="281"/>
    <cellStyle name="_275 наказ_нак_ТЕЦ 2013" xfId="282"/>
    <cellStyle name="_6_ДовЁдка для КР К╡ 2010 Дод_3" xfId="283"/>
    <cellStyle name="_6_ДовЁдка для КР К╡ 2010 Дод_3_ЗапасыЛена2" xfId="284"/>
    <cellStyle name="_6_ДовЁдка для КР К╡ 2010 Дод_3_УГПБ_new" xfId="285"/>
    <cellStyle name="_6_ДовЁдка для КР К╡ 2010 Дод_3_Форма для B-BB" xfId="286"/>
    <cellStyle name="_Fakt_2" xfId="287"/>
    <cellStyle name="_Ieai 08_.eai._ai. eai._iaano.(ia __e)-1 c iaeaaiaiiyi - copy" xfId="288"/>
    <cellStyle name="_Ieai 08_.eai._ai. eai._iaano.(ia __e)-1 c iaeaaiaiiyi - copy_ЗапасыЛена2" xfId="289"/>
    <cellStyle name="_Ieai 08_.eai._ai. eai._iaano.(ia __e)-1 c iaeaaiaiiyi - copy_УГПБ_new" xfId="290"/>
    <cellStyle name="_Ieai 08_.eai._ai. eai._iaano.(ia __e)-1 c iaeaaiaiiyi - copy_Форма для B-BB" xfId="291"/>
    <cellStyle name="_Plan_09_1_forma" xfId="292"/>
    <cellStyle name="_Plan_09_1_forma_ЗапасыЛена2" xfId="293"/>
    <cellStyle name="_Plan_09_1_forma_ЗапасыЛена2_бюджет новая форма2" xfId="294"/>
    <cellStyle name="_Plan_09_1_forma_УГПБ_new" xfId="295"/>
    <cellStyle name="_Plan_09_1_forma_УГПБ_new_бюджет новая форма2" xfId="296"/>
    <cellStyle name="_Plan_09_1_forma_Форма для B-BB" xfId="297"/>
    <cellStyle name="_Plan_09_1_forma_Форма для B-BB_бюджет новая форма2" xfId="298"/>
    <cellStyle name="_UTG 11 plan ckorr" xfId="299"/>
    <cellStyle name="_Бланк на нараду (1)" xfId="300"/>
    <cellStyle name="_Бланк на нараду (1)_ЗапасыЛена2" xfId="301"/>
    <cellStyle name="_Бланк на нараду (1)_ЗапасыЛена2_бюджет новая форма2" xfId="302"/>
    <cellStyle name="_Бланк на нараду (1)_УГПБ_new" xfId="303"/>
    <cellStyle name="_Бланк на нараду (1)_УГПБ_new_бюджет новая форма2" xfId="304"/>
    <cellStyle name="_Бланк на нараду (1)_Форма для B-BB" xfId="305"/>
    <cellStyle name="_Бланк на нараду (1)_Форма для B-BB_бюджет новая форма2" xfId="306"/>
    <cellStyle name="_БМФ " xfId="307"/>
    <cellStyle name="_БМФ _ЗапасыЛена2" xfId="308"/>
    <cellStyle name="_БМФ _ЗапасыЛена2_бюджет новая форма2" xfId="309"/>
    <cellStyle name="_БМФ _УГПБ_new" xfId="310"/>
    <cellStyle name="_БМФ _УГПБ_new_бюджет новая форма2" xfId="311"/>
    <cellStyle name="_БМФ _Форма для B-BB" xfId="312"/>
    <cellStyle name="_БМФ _Форма для B-BB_бюджет новая форма2" xfId="313"/>
    <cellStyle name="_ВГЕ Кап буд план 09" xfId="314"/>
    <cellStyle name="_ВГЕ Кап буд план 09_ЗапасыЛена2" xfId="315"/>
    <cellStyle name="_ВГЕ Кап буд план 09_УГПБ_new" xfId="316"/>
    <cellStyle name="_ВГЕ Кап буд план 09_Форма для B-BB" xfId="317"/>
    <cellStyle name="_ВРТП К_ 2009" xfId="318"/>
    <cellStyle name="_ВРТП К_ 2009_ЗапасыЛена2" xfId="319"/>
    <cellStyle name="_ВРТП К_ 2009_ЗапасыЛена2_бюджет новая форма2" xfId="320"/>
    <cellStyle name="_ВРТП К_ 2009_УГПБ_new" xfId="321"/>
    <cellStyle name="_ВРТП К_ 2009_УГПБ_new_бюджет новая форма2" xfId="322"/>
    <cellStyle name="_ВРТП К_ 2009_Форма для B-BB" xfId="323"/>
    <cellStyle name="_ВРТП К_ 2009_Форма для B-BB_бюджет новая форма2" xfId="324"/>
    <cellStyle name="_Для Юли рем Кинвест хвост" xfId="325"/>
    <cellStyle name="_Для Юли рем Кинвест хвост_ЗапасыЛена2" xfId="326"/>
    <cellStyle name="_Для Юли рем Кинвест хвост_УГПБ_new" xfId="327"/>
    <cellStyle name="_Для Юли рем Кинвест хвост_Форма для B-BB" xfId="328"/>
    <cellStyle name="_Дов. Процак кориг.плану на 01.04.07-2" xfId="329"/>
    <cellStyle name="_Дов. Процак кориг.плану на 01.04.07-2_ЗапасыЛена2" xfId="330"/>
    <cellStyle name="_Дов. Процак кориг.плану на 01.04.07-2_УГПБ_new" xfId="331"/>
    <cellStyle name="_Дов. Процак кориг.плану на 01.04.07-2_Форма для B-BB" xfId="332"/>
    <cellStyle name="_Довдка тендер на 12 07 10" xfId="333"/>
    <cellStyle name="_Довдка тендер на 12 07 10_ЗапасыЛена2" xfId="334"/>
    <cellStyle name="_Довдка тендер на 12 07 10_УГПБ_new" xfId="335"/>
    <cellStyle name="_Довдка тендер на 12 07 10_Форма для B-BB" xfId="336"/>
    <cellStyle name="_Довідка капбудівн" xfId="337"/>
    <cellStyle name="_Довідка капбудівн_ЗапасыЛена2" xfId="338"/>
    <cellStyle name="_Довідка капбудівн_ЗапасыЛена2_бюджет новая форма2" xfId="339"/>
    <cellStyle name="_Довідка капбудівн_УГПБ_new" xfId="340"/>
    <cellStyle name="_Довідка капбудівн_УГПБ_new_бюджет новая форма2" xfId="341"/>
    <cellStyle name="_Довідка капбудівн_Форма для B-BB" xfId="342"/>
    <cellStyle name="_Довідка капбудівн_Форма для B-BB_бюджет новая форма2" xfId="343"/>
    <cellStyle name="_довідка остання" xfId="344"/>
    <cellStyle name="_довідка остання_ЗапасыЛена2" xfId="345"/>
    <cellStyle name="_довідка остання_УГПБ_new" xfId="346"/>
    <cellStyle name="_довідка остання_Форма для B-BB" xfId="347"/>
    <cellStyle name="_Довідка про хід будівництва ДК 2кв 2008" xfId="348"/>
    <cellStyle name="_Довідка про хід будівництва ДК 2кв 2008_ЗапасыЛена2" xfId="349"/>
    <cellStyle name="_Довідка про хід будівництва ДК 2кв 2008_УГПБ_new" xfId="350"/>
    <cellStyle name="_Довідка про хід будівництва ДК 2кв 2008_Форма для B-BB" xfId="351"/>
    <cellStyle name="_Додатки до финплану 27-08" xfId="352"/>
    <cellStyle name="_Додатки до финплану 27-08_бюджет новая форма2" xfId="353"/>
    <cellStyle name="_ДодатокМТР" xfId="354"/>
    <cellStyle name="_ДодатокМТР_2011 - 2009(ОЧИК2010)" xfId="355"/>
    <cellStyle name="_ДодатокМТР_Директор 2011-Шаблон" xfId="356"/>
    <cellStyle name="_ДодатокМТР_ЗапасыЛена2" xfId="357"/>
    <cellStyle name="_ДодатокМТР_ив022Книга1" xfId="358"/>
    <cellStyle name="_ДодатокМТР_Книга1" xfId="359"/>
    <cellStyle name="_ДодатокМТР_План 11.11.2011" xfId="360"/>
    <cellStyle name="_ДодатокМТР_План 2011 НАК (04)нак" xfId="361"/>
    <cellStyle name="_ДодатокМТР_План 2011 НАК (2004)нак" xfId="362"/>
    <cellStyle name="_ДодатокМТР_План 2011 НАК (23.12)бс" xfId="363"/>
    <cellStyle name="_ДодатокМТР_План 2011 НАК 17 08" xfId="364"/>
    <cellStyle name="_ДодатокМТР_УГПБ_new" xfId="365"/>
    <cellStyle name="_ДодатокМТР_Форма для B-BB" xfId="366"/>
    <cellStyle name="_ДТГ новій" xfId="367"/>
    <cellStyle name="_ДТГ новій_ЗапасыЛена2" xfId="368"/>
    <cellStyle name="_ДТГ новій_ЗапасыЛена2_бюджет новая форма2" xfId="369"/>
    <cellStyle name="_ДТГ новій_УГПБ_new" xfId="370"/>
    <cellStyle name="_ДТГ новій_УГПБ_new_бюджет новая форма2" xfId="371"/>
    <cellStyle name="_ДТГ новій_Форма для B-BB" xfId="372"/>
    <cellStyle name="_ДТГ новій_Форма для B-BB_бюджет новая форма2" xfId="373"/>
    <cellStyle name="_ДТГ оборудование ИНМА 2010 план" xfId="374"/>
    <cellStyle name="_ДТГ оборудование ИНМА 2010 план_ЗапасыЛена2" xfId="375"/>
    <cellStyle name="_ДТГ оборудование ИНМА 2010 план_УГПБ_new" xfId="376"/>
    <cellStyle name="_ДТГ оборудование ИНМА 2010 план_Форма для B-BB" xfId="377"/>
    <cellStyle name="_Жовтень на 8 число" xfId="378"/>
    <cellStyle name="_Жовтень на 8 число_ЗапасыЛена2" xfId="379"/>
    <cellStyle name="_Жовтень на 8 число_ЗапасыЛена2_бюджет новая форма2" xfId="380"/>
    <cellStyle name="_Жовтень на 8 число_УГПБ_new" xfId="381"/>
    <cellStyle name="_Жовтень на 8 число_УГПБ_new_бюджет новая форма2" xfId="382"/>
    <cellStyle name="_Жовтень на 8 число_Форма для B-BB" xfId="383"/>
    <cellStyle name="_Жовтень на 8 число_Форма для B-BB_бюджет новая форма2" xfId="384"/>
    <cellStyle name="_Зв_тКР-_нвестиц__ по ДК" xfId="385"/>
    <cellStyle name="_Зв_тКР-_нвестиц__ по ДК_ЗапасыЛена2" xfId="386"/>
    <cellStyle name="_Зв_тКР-_нвестиц__ по ДК_УГПБ_new" xfId="387"/>
    <cellStyle name="_Зв_тКР-_нвестиц__ по ДК_Форма для B-BB" xfId="388"/>
    <cellStyle name="_Звит UTG 10 рух коштив+ нарахування" xfId="389"/>
    <cellStyle name="_Зворот " xfId="390"/>
    <cellStyle name="_Зворот _ЗапасыЛена2" xfId="391"/>
    <cellStyle name="_Зворот _ЗапасыЛена2_бюджет новая форма2" xfId="392"/>
    <cellStyle name="_Зворот _УГПБ_new" xfId="393"/>
    <cellStyle name="_Зворот _УГПБ_new_бюджет новая форма2" xfId="394"/>
    <cellStyle name="_Зворот _Форма для B-BB" xfId="395"/>
    <cellStyle name="_Зворот _Форма для B-BB_бюджет новая форма2" xfId="396"/>
    <cellStyle name="_ИТГ План КИ 2009 2_1" xfId="397"/>
    <cellStyle name="_ИТГ План КИ 2009 2_1_ЗапасыЛена2" xfId="398"/>
    <cellStyle name="_ИТГ План КИ 2009 2_1_УГПБ_new" xfId="399"/>
    <cellStyle name="_ИТГ План КИ 2009 2_1_Форма для B-BB" xfId="400"/>
    <cellStyle name="_Кап план2009 Техдиагаз Коригований" xfId="401"/>
    <cellStyle name="_Кап план2009 Техдиагаз Коригований_ЗапасыЛена2" xfId="402"/>
    <cellStyle name="_Кап план2009 Техдиагаз Коригований_УГПБ_new" xfId="403"/>
    <cellStyle name="_Кап план2009 Техдиагаз Коригований_Форма для B-BB" xfId="404"/>
    <cellStyle name="_КапИВЦ2010-2" xfId="405"/>
    <cellStyle name="_КапИВЦ2010-2_ЗапасыЛена2" xfId="406"/>
    <cellStyle name="_КапИВЦ2010-2_УГПБ_new" xfId="407"/>
    <cellStyle name="_КапИВЦ2010-2_Форма для B-BB" xfId="408"/>
    <cellStyle name="_Капремонт сводный  на 2010 по УМГ ХТГ" xfId="409"/>
    <cellStyle name="_Капремонт сводный  на 2010 по УМГ ХТГ_ЗапасыЛена2" xfId="410"/>
    <cellStyle name="_Капремонт сводный  на 2010 по УМГ ХТГ_УГПБ_new" xfId="411"/>
    <cellStyle name="_Капремонт сводный  на 2010 по УМГ ХТГ_Форма для B-BB" xfId="412"/>
    <cellStyle name="_Квартиры 2010" xfId="413"/>
    <cellStyle name="_Квартиры 2010_ЗапасыЛена2" xfId="414"/>
    <cellStyle name="_Квартиры 2010_УГПБ_new" xfId="415"/>
    <cellStyle name="_Квартиры 2010_Форма для B-BB" xfId="416"/>
    <cellStyle name="_КІплан" xfId="417"/>
    <cellStyle name="_КІплан (1)" xfId="418"/>
    <cellStyle name="_КІплан (1)_ЗапасыЛена2" xfId="419"/>
    <cellStyle name="_КІплан (1)_УГПБ_new" xfId="420"/>
    <cellStyle name="_КІплан (1)_Форма для B-BB" xfId="421"/>
    <cellStyle name="_КІплан_ЗапасыЛена2" xfId="422"/>
    <cellStyle name="_КІплан_УГПБ_new" xfId="423"/>
    <cellStyle name="_КІплан_Форма для B-BB" xfId="424"/>
    <cellStyle name="_Книга1" xfId="425"/>
    <cellStyle name="_Книга1_ЗапасыЛена2" xfId="426"/>
    <cellStyle name="_Книга1_ЗапасыЛена2_бюджет новая форма2" xfId="427"/>
    <cellStyle name="_Книга1_УГПБ_new" xfId="428"/>
    <cellStyle name="_Книга1_УГПБ_new_бюджет новая форма2" xfId="429"/>
    <cellStyle name="_Книга1_Форма для B-BB" xfId="430"/>
    <cellStyle name="_Книга1_Форма для B-BB_бюджет новая форма2" xfId="431"/>
    <cellStyle name="_Копия ПОТОЧКА_КТГ_ПР 2010" xfId="432"/>
    <cellStyle name="_КР по предл. филий" xfId="433"/>
    <cellStyle name="_КР по предл. филий_ЗапасыЛена2" xfId="434"/>
    <cellStyle name="_КР по предл. филий_ЗапасыЛена2_бюджет новая форма2" xfId="435"/>
    <cellStyle name="_КР по предл. филий_УГПБ_new" xfId="436"/>
    <cellStyle name="_КР по предл. филий_УГПБ_new_бюджет новая форма2" xfId="437"/>
    <cellStyle name="_КР по предл. филий_Форма для B-BB" xfId="438"/>
    <cellStyle name="_КР по предл. филий_Форма для B-BB_бюджет новая форма2" xfId="439"/>
    <cellStyle name="_КР_инвестиции" xfId="440"/>
    <cellStyle name="_КР_инвестиции_ЗапасыЛена2" xfId="441"/>
    <cellStyle name="_КР_инвестиции_ЗапасыЛена2_бюджет новая форма2" xfId="442"/>
    <cellStyle name="_КР_инвестиции_УГПБ_new" xfId="443"/>
    <cellStyle name="_КР_инвестиции_УГПБ_new_бюджет новая форма2" xfId="444"/>
    <cellStyle name="_КР_инвестиции_Форма для B-BB" xfId="445"/>
    <cellStyle name="_КР_инвестиции_Форма для B-BB_бюджет новая форма2" xfId="446"/>
    <cellStyle name="_Крит_деятельности" xfId="447"/>
    <cellStyle name="_Крит_деятельности_ЗапасыЛена2" xfId="448"/>
    <cellStyle name="_Крит_деятельности_ЗапасыЛена2_бюджет новая форма2" xfId="449"/>
    <cellStyle name="_Крит_деятельности_УГПБ_new" xfId="450"/>
    <cellStyle name="_Крит_деятельности_УГПБ_new_бюджет новая форма2" xfId="451"/>
    <cellStyle name="_Крит_деятельности_Форма для B-BB" xfId="452"/>
    <cellStyle name="_Крит_деятельности_Форма для B-BB_бюджет новая форма2" xfId="453"/>
    <cellStyle name="_НАК розпорядження 275(н)" xfId="454"/>
    <cellStyle name="_НАК розпорядження 275(н)_ЗапасыЛена2" xfId="455"/>
    <cellStyle name="_НАК розпорядження 275(н)_ТЕПЛО_ЗАГАЛЬНА_з_01_01_14" xfId="456"/>
    <cellStyle name="_НАК розпорядження 275(н)_ТЕЦ 2013" xfId="457"/>
    <cellStyle name="_НАК розпорядження 275(н)_УГПБ_new" xfId="458"/>
    <cellStyle name="_НАК розпорядження 275(н)_Форма для B-BB" xfId="459"/>
    <cellStyle name="_НТЕЦ_ФП_2008_Мин_корр 26.01" xfId="460"/>
    <cellStyle name="_Облад без кошторису" xfId="461"/>
    <cellStyle name="_Облад без кошторису_ЗапасыЛена2" xfId="462"/>
    <cellStyle name="_Облад без кошторису_УГПБ_new" xfId="463"/>
    <cellStyle name="_Облад без кошторису_Форма для B-BB" xfId="464"/>
    <cellStyle name="_ОДА-2010" xfId="465"/>
    <cellStyle name="_ОДА-2010_ЗапасыЛена2" xfId="466"/>
    <cellStyle name="_ОДА-2010_УГПБ_new" xfId="467"/>
    <cellStyle name="_ОДА-2010_Форма для B-BB" xfId="468"/>
    <cellStyle name="_ОДУ" xfId="469"/>
    <cellStyle name="_ОДУ_ЗапасыЛена2" xfId="470"/>
    <cellStyle name="_ОДУ_ЗапасыЛена2_бюджет новая форма2" xfId="471"/>
    <cellStyle name="_ОДУ_УГПБ_new" xfId="472"/>
    <cellStyle name="_ОДУ_УГПБ_new_бюджет новая форма2" xfId="473"/>
    <cellStyle name="_ОДУ_Форма для B-BB" xfId="474"/>
    <cellStyle name="_ОДУ_Форма для B-BB_бюджет новая форма2" xfId="475"/>
    <cellStyle name="_Отчет по КР КИ травень" xfId="476"/>
    <cellStyle name="_Отчет по КР КИ травень_ЗапасыЛена2" xfId="477"/>
    <cellStyle name="_Отчет по КР КИ травень_УГПБ_new" xfId="478"/>
    <cellStyle name="_Отчет по КР КИ травень_Форма для B-BB" xfId="479"/>
    <cellStyle name="_ПВР 2008 УАГ з ПДВ для УТГ" xfId="480"/>
    <cellStyle name="_ПВР 2008 УАГ з ПДВ для УТГ_ЗапасыЛена2" xfId="481"/>
    <cellStyle name="_ПВР 2008 УАГ з ПДВ для УТГ_УГПБ_new" xfId="482"/>
    <cellStyle name="_ПВР 2008 УАГ з ПДВ для УТГ_Форма для B-BB" xfId="483"/>
    <cellStyle name="_ПереликКР" xfId="484"/>
    <cellStyle name="_ПереликКР_ЗапасыЛена2" xfId="485"/>
    <cellStyle name="_ПереликКР_УГПБ_new" xfId="486"/>
    <cellStyle name="_ПереликКР_Форма для B-BB" xfId="487"/>
    <cellStyle name="_План  кап.рем. кап.інвест на 2008 нова форма" xfId="488"/>
    <cellStyle name="_План  кап.рем. кап.інвест на 2008 нова форма_ЗапасыЛена2" xfId="489"/>
    <cellStyle name="_План  кап.рем. кап.інвест на 2008 нова форма_УГПБ_new" xfId="490"/>
    <cellStyle name="_План  кап.рем. кап.інвест на 2008 нова форма_Форма для B-BB" xfId="491"/>
    <cellStyle name="_План  кап.рем. кварт" xfId="492"/>
    <cellStyle name="_План  кап.рем. кварт_ЗапасыЛена2" xfId="493"/>
    <cellStyle name="_План  кап.рем. кварт_УГПБ_new" xfId="494"/>
    <cellStyle name="_План  кап.рем. кварт_Форма для B-BB" xfId="495"/>
    <cellStyle name="_План 08р.кап.рем. кап.інвест.(на рік) (1)" xfId="496"/>
    <cellStyle name="_План 08р.кап.рем. кап.інвест.(на рік) (1)_ЗапасыЛена2" xfId="497"/>
    <cellStyle name="_План 08р.кап.рем. кап.інвест.(на рік) (1)_УГПБ_new" xfId="498"/>
    <cellStyle name="_План 08р.кап.рем. кап.інвест.(на рік) (1)_Форма для B-BB" xfId="499"/>
    <cellStyle name="_План 08р.кап.рем. кап.інвест.(на рік)-1" xfId="500"/>
    <cellStyle name="_План 08р.кап.рем. кап.інвест.(на рік)-1_ЗапасыЛена2" xfId="501"/>
    <cellStyle name="_План 08р.кап.рем. кап.інвест.(на рік)-1_УГПБ_new" xfId="502"/>
    <cellStyle name="_План 08р.кап.рем. кап.інвест.(на рік)-1_Форма для B-BB" xfId="503"/>
    <cellStyle name="_план 2010" xfId="504"/>
    <cellStyle name="_план 2010_ЗапасыЛена2" xfId="505"/>
    <cellStyle name="_план 2010_УГПБ_new" xfId="506"/>
    <cellStyle name="_план 2010_Форма для B-BB" xfId="507"/>
    <cellStyle name="_План КР (уточн.)" xfId="508"/>
    <cellStyle name="_План КР (уточн.)_ЗапасыЛена2" xfId="509"/>
    <cellStyle name="_План КР (уточн.)_ЗапасыЛена2_бюджет новая форма2" xfId="510"/>
    <cellStyle name="_План КР (уточн.)_УГПБ_new" xfId="511"/>
    <cellStyle name="_План КР (уточн.)_УГПБ_new_бюджет новая форма2" xfId="512"/>
    <cellStyle name="_План КР (уточн.)_Форма для B-BB" xfId="513"/>
    <cellStyle name="_План КР (уточн.)_Форма для B-BB_бюджет новая форма2" xfId="514"/>
    <cellStyle name="_План КР 2007 по ПСГ" xfId="515"/>
    <cellStyle name="_План КР 2007 по ПСГ_ЗапасыЛена2" xfId="516"/>
    <cellStyle name="_План КР 2007 по ПСГ_ЗапасыЛена2_бюджет новая форма2" xfId="517"/>
    <cellStyle name="_План КР 2007 по ПСГ_УГПБ_new" xfId="518"/>
    <cellStyle name="_План КР 2007 по ПСГ_УГПБ_new_бюджет новая форма2" xfId="519"/>
    <cellStyle name="_План КР 2007 по ПСГ_Форма для B-BB" xfId="520"/>
    <cellStyle name="_План КР 2007 по ПСГ_Форма для B-BB_бюджет новая форма2" xfId="521"/>
    <cellStyle name="_План КР 2009 ОДУ" xfId="522"/>
    <cellStyle name="_План КР 2009 ОДУ_ЗапасыЛена2" xfId="523"/>
    <cellStyle name="_План КР 2009 ОДУ_ЗапасыЛена2_бюджет новая форма2" xfId="524"/>
    <cellStyle name="_План КР 2009 ОДУ_УГПБ_new" xfId="525"/>
    <cellStyle name="_План КР 2009 ОДУ_УГПБ_new_бюджет новая форма2" xfId="526"/>
    <cellStyle name="_План КР 2009 ОДУ_Форма для B-BB" xfId="527"/>
    <cellStyle name="_План КР 2009 ОДУ_Форма для B-BB_бюджет новая форма2" xfId="528"/>
    <cellStyle name="_План_УТГ_скориг_свод_12(24.12.09)" xfId="529"/>
    <cellStyle name="_плана кап.инв.2008по ЭГ" xfId="530"/>
    <cellStyle name="_плана кап.инв.2008по ЭГ_ЗапасыЛена2" xfId="531"/>
    <cellStyle name="_плана кап.инв.2008по ЭГ_УГПБ_new" xfId="532"/>
    <cellStyle name="_плана кап.инв.2008по ЭГ_Форма для B-BB" xfId="533"/>
    <cellStyle name="_ПланКІ-2009-ДФК" xfId="534"/>
    <cellStyle name="_ПланКІ-2009-ДФК_ЗапасыЛена2" xfId="535"/>
    <cellStyle name="_ПланКІ-2009-ДФК_ЗапасыЛена2_бюджет новая форма2" xfId="536"/>
    <cellStyle name="_ПланКІ-2009-ДФК_УГПБ_new" xfId="537"/>
    <cellStyle name="_ПланКІ-2009-ДФК_УГПБ_new_бюджет новая форма2" xfId="538"/>
    <cellStyle name="_ПланКІ-2009-ДФК_Форма для B-BB" xfId="539"/>
    <cellStyle name="_ПланКІ-2009-ДФК_Форма для B-BB_бюджет новая форма2" xfId="540"/>
    <cellStyle name="_ПланКІ-2009-ЛТГ" xfId="541"/>
    <cellStyle name="_ПланКІ-2009-ЛТГ_ЗапасыЛена2" xfId="542"/>
    <cellStyle name="_ПланКІ-2009-ЛТГ_ЗапасыЛена2_бюджет новая форма2" xfId="543"/>
    <cellStyle name="_ПланКІ-2009-ЛТГ_УГПБ_new" xfId="544"/>
    <cellStyle name="_ПланКІ-2009-ЛТГ_УГПБ_new_бюджет новая форма2" xfId="545"/>
    <cellStyle name="_ПланКІ-2009-ЛТГ_Форма для B-BB" xfId="546"/>
    <cellStyle name="_ПланКІ-2009-ЛТГ_Форма для B-BB_бюджет новая форма2" xfId="547"/>
    <cellStyle name="_ПланКР-2009-уточ27-07-09" xfId="548"/>
    <cellStyle name="_ПланКР-2009-уточ27-07-09_ЗапасыЛена2" xfId="549"/>
    <cellStyle name="_ПланКР-2009-уточ27-07-09_УГПБ_new" xfId="550"/>
    <cellStyle name="_ПланКР-2009-уточ27-07-09_Форма для B-BB" xfId="551"/>
    <cellStyle name="_ПланКР-2009-уточ27-07-09фин" xfId="552"/>
    <cellStyle name="_ПланКР-2009-уточ27-07-09фин_ЗапасыЛена2" xfId="553"/>
    <cellStyle name="_ПланКР-2009-уточ27-07-09фин_УГПБ_new" xfId="554"/>
    <cellStyle name="_ПланКР-2009-уточ27-07-09фин_Форма для B-BB" xfId="555"/>
    <cellStyle name="_покварт остання" xfId="556"/>
    <cellStyle name="_покварт остання_ЗапасыЛена2" xfId="557"/>
    <cellStyle name="_покварт остання_УГПБ_new" xfId="558"/>
    <cellStyle name="_покварт остання_Форма для B-BB" xfId="559"/>
    <cellStyle name="_покварт)" xfId="560"/>
    <cellStyle name="_покварт)_ЗапасыЛена2" xfId="561"/>
    <cellStyle name="_покварт)_УГПБ_new" xfId="562"/>
    <cellStyle name="_покварт)_Форма для B-BB" xfId="563"/>
    <cellStyle name="_ПРГК сводний_" xfId="564"/>
    <cellStyle name="_Прогр. всіх видів рем. по ПСГ на 08р. ( на 08.11.07р.)." xfId="565"/>
    <cellStyle name="_Прогр. всіх видів рем. по ПСГ на 08р. ( на 08.11.07р.)._бюджет новая форма2" xfId="566"/>
    <cellStyle name="_Ремонти КТГ-2008" xfId="567"/>
    <cellStyle name="_Ремонти КТГ-2008 последние" xfId="568"/>
    <cellStyle name="_Ремонти КТГ-2008 последние_ЗапасыЛена2" xfId="569"/>
    <cellStyle name="_Ремонти КТГ-2008 последние_УГПБ_new" xfId="570"/>
    <cellStyle name="_Ремонти КТГ-2008 последние_Форма для B-BB" xfId="571"/>
    <cellStyle name="_Ремонти КТГ-2008_ЗапасыЛена2" xfId="572"/>
    <cellStyle name="_Ремонти КТГ-2008_УГПБ_new" xfId="573"/>
    <cellStyle name="_Ремонти КТГ-2008_Форма для B-BB" xfId="574"/>
    <cellStyle name="_Свод для плана 2009 ХТГ" xfId="575"/>
    <cellStyle name="_Свод для плана 2009 ХТГ_ЗапасыЛена2" xfId="576"/>
    <cellStyle name="_Свод для плана 2009 ХТГ_ЗапасыЛена2_бюджет новая форма2" xfId="577"/>
    <cellStyle name="_Свод для плана 2009 ХТГ_УГПБ_new" xfId="578"/>
    <cellStyle name="_Свод для плана 2009 ХТГ_УГПБ_new_бюджет новая форма2" xfId="579"/>
    <cellStyle name="_Свод для плана 2009 ХТГ_Форма для B-BB" xfId="580"/>
    <cellStyle name="_Свод для плана 2009 ХТГ_Форма для B-BB_бюджет новая форма2" xfId="581"/>
    <cellStyle name="_Таблиця 2" xfId="582"/>
    <cellStyle name="_Таблиця 2_ЗапасыЛена2" xfId="583"/>
    <cellStyle name="_Таблиця 2_УГПБ_new" xfId="584"/>
    <cellStyle name="_Таблиця 2_Форма для B-BB" xfId="585"/>
    <cellStyle name="_УГПБ Обладн.не вход. кошт.2009 Вестя" xfId="586"/>
    <cellStyle name="_УГПБ Обладн.не вход. кошт.2009 Вестя_ЗапасыЛена2" xfId="587"/>
    <cellStyle name="_УГПБ Обладн.не вход. кошт.2009 Вестя_УГПБ_new" xfId="588"/>
    <cellStyle name="_УГПБ Обладн.не вход. кошт.2009 Вестя_Форма для B-BB" xfId="589"/>
    <cellStyle name="_УТГ" xfId="590"/>
    <cellStyle name="_Філітовій орієнтовно 6 міс" xfId="591"/>
    <cellStyle name="_Філітовій орієнтовно 6 міс_ЗапасыЛена2" xfId="592"/>
    <cellStyle name="_Філітовій орієнтовно 6 міс_ЗапасыЛена2_бюджет новая форма2" xfId="593"/>
    <cellStyle name="_Філітовій орієнтовно 6 міс_УГПБ_new" xfId="594"/>
    <cellStyle name="_Філітовій орієнтовно 6 міс_УГПБ_new_бюджет новая форма2" xfId="595"/>
    <cellStyle name="_Філітовій орієнтовно 6 міс_Форма для B-BB" xfId="596"/>
    <cellStyle name="_Філітовій орієнтовно 6 міс_Форма для B-BB_бюджет новая форма2" xfId="597"/>
    <cellStyle name="_ХТГ довідка." xfId="598"/>
    <cellStyle name="_ХТГ довідка._ЗапасыЛена2" xfId="599"/>
    <cellStyle name="_ХТГ довідка._ЗапасыЛена2_бюджет новая форма2" xfId="600"/>
    <cellStyle name="_ХТГ довідка._УГПБ_new" xfId="601"/>
    <cellStyle name="_ХТГ довідка._УГПБ_new_бюджет новая форма2" xfId="602"/>
    <cellStyle name="_ХТГ довідка._Форма для B-BB" xfId="603"/>
    <cellStyle name="_ХТГ довідка._Форма для B-BB_бюджет новая форма2" xfId="604"/>
    <cellStyle name="_Шаблон_для_заполнения(утг-9 02)" xfId="605"/>
    <cellStyle name="_Шаблон_для_заполнения(утг-9 02)_ЗапасыЛена2" xfId="606"/>
    <cellStyle name="_Шаблон_для_заполнения(утг-9 02)_ЗапасыЛена2_бюджет новая форма2" xfId="607"/>
    <cellStyle name="_Шаблон_для_заполнения(утг-9 02)_УГПБ_new" xfId="608"/>
    <cellStyle name="_Шаблон_для_заполнения(утг-9 02)_УГПБ_new_бюджет новая форма2" xfId="609"/>
    <cellStyle name="_Шаблон_для_заполнения(утг-9 02)_Форма для B-BB" xfId="610"/>
    <cellStyle name="_Шаблон_для_заполнения(утг-9 02)_Форма для B-BB_бюджет новая форма2" xfId="611"/>
    <cellStyle name="20% - Accent1" xfId="9"/>
    <cellStyle name="20% - Accent2" xfId="10"/>
    <cellStyle name="20% - Accent3" xfId="11"/>
    <cellStyle name="20% - Accent4" xfId="12"/>
    <cellStyle name="20% - Accent5" xfId="13"/>
    <cellStyle name="20% - Accent6" xfId="14"/>
    <cellStyle name="20% - Акцент1 2" xfId="15"/>
    <cellStyle name="20% - Акцент1 2 2" xfId="613"/>
    <cellStyle name="20% - Акцент1 2 2 2" xfId="1614"/>
    <cellStyle name="20% - Акцент1 2 3" xfId="614"/>
    <cellStyle name="20% - Акцент1 2 3 2" xfId="1615"/>
    <cellStyle name="20% - Акцент1 2 4" xfId="615"/>
    <cellStyle name="20% - Акцент1 2 5" xfId="616"/>
    <cellStyle name="20% - Акцент1 2 5 2" xfId="1616"/>
    <cellStyle name="20% - Акцент1 2 6" xfId="617"/>
    <cellStyle name="20% - Акцент1 2 6 2" xfId="1617"/>
    <cellStyle name="20% - Акцент1 2 7" xfId="1613"/>
    <cellStyle name="20% - Акцент1 2 8" xfId="612"/>
    <cellStyle name="20% - Акцент1 3" xfId="618"/>
    <cellStyle name="20% - Акцент1 3 2" xfId="1618"/>
    <cellStyle name="20% - Акцент1 4" xfId="619"/>
    <cellStyle name="20% - Акцент1 4 2" xfId="1619"/>
    <cellStyle name="20% - Акцент1 5" xfId="620"/>
    <cellStyle name="20% - Акцент1 5 2" xfId="1620"/>
    <cellStyle name="20% - Акцент1 6" xfId="621"/>
    <cellStyle name="20% - Акцент1 6 2" xfId="1621"/>
    <cellStyle name="20% - Акцент2 2" xfId="16"/>
    <cellStyle name="20% - Акцент2 2 2" xfId="623"/>
    <cellStyle name="20% - Акцент2 2 2 2" xfId="1623"/>
    <cellStyle name="20% - Акцент2 2 3" xfId="624"/>
    <cellStyle name="20% - Акцент2 2 3 2" xfId="1624"/>
    <cellStyle name="20% - Акцент2 2 4" xfId="625"/>
    <cellStyle name="20% - Акцент2 2 5" xfId="626"/>
    <cellStyle name="20% - Акцент2 2 5 2" xfId="1625"/>
    <cellStyle name="20% - Акцент2 2 6" xfId="627"/>
    <cellStyle name="20% - Акцент2 2 6 2" xfId="1626"/>
    <cellStyle name="20% - Акцент2 2 7" xfId="1622"/>
    <cellStyle name="20% - Акцент2 2 8" xfId="622"/>
    <cellStyle name="20% - Акцент2 3" xfId="628"/>
    <cellStyle name="20% - Акцент2 3 2" xfId="1627"/>
    <cellStyle name="20% - Акцент2 4" xfId="629"/>
    <cellStyle name="20% - Акцент2 4 2" xfId="1628"/>
    <cellStyle name="20% - Акцент2 5" xfId="630"/>
    <cellStyle name="20% - Акцент2 5 2" xfId="1629"/>
    <cellStyle name="20% - Акцент2 6" xfId="631"/>
    <cellStyle name="20% - Акцент2 6 2" xfId="1630"/>
    <cellStyle name="20% - Акцент3 2" xfId="17"/>
    <cellStyle name="20% - Акцент3 2 2" xfId="633"/>
    <cellStyle name="20% - Акцент3 2 2 2" xfId="1632"/>
    <cellStyle name="20% - Акцент3 2 3" xfId="634"/>
    <cellStyle name="20% - Акцент3 2 3 2" xfId="1633"/>
    <cellStyle name="20% - Акцент3 2 4" xfId="635"/>
    <cellStyle name="20% - Акцент3 2 5" xfId="636"/>
    <cellStyle name="20% - Акцент3 2 5 2" xfId="1634"/>
    <cellStyle name="20% - Акцент3 2 6" xfId="637"/>
    <cellStyle name="20% - Акцент3 2 6 2" xfId="1635"/>
    <cellStyle name="20% - Акцент3 2 7" xfId="1631"/>
    <cellStyle name="20% - Акцент3 2 8" xfId="632"/>
    <cellStyle name="20% - Акцент3 3" xfId="638"/>
    <cellStyle name="20% - Акцент3 3 2" xfId="1636"/>
    <cellStyle name="20% - Акцент3 4" xfId="639"/>
    <cellStyle name="20% - Акцент3 4 2" xfId="1637"/>
    <cellStyle name="20% - Акцент3 5" xfId="640"/>
    <cellStyle name="20% - Акцент3 5 2" xfId="1638"/>
    <cellStyle name="20% - Акцент4 2" xfId="18"/>
    <cellStyle name="20% - Акцент4 2 2" xfId="642"/>
    <cellStyle name="20% - Акцент4 2 2 2" xfId="1640"/>
    <cellStyle name="20% - Акцент4 2 3" xfId="643"/>
    <cellStyle name="20% - Акцент4 2 3 2" xfId="1641"/>
    <cellStyle name="20% - Акцент4 2 4" xfId="644"/>
    <cellStyle name="20% - Акцент4 2 5" xfId="645"/>
    <cellStyle name="20% - Акцент4 2 5 2" xfId="1642"/>
    <cellStyle name="20% - Акцент4 2 6" xfId="646"/>
    <cellStyle name="20% - Акцент4 2 6 2" xfId="1643"/>
    <cellStyle name="20% - Акцент4 2 7" xfId="1639"/>
    <cellStyle name="20% - Акцент4 2 8" xfId="641"/>
    <cellStyle name="20% - Акцент4 3" xfId="647"/>
    <cellStyle name="20% - Акцент4 3 2" xfId="1644"/>
    <cellStyle name="20% - Акцент4 4" xfId="648"/>
    <cellStyle name="20% - Акцент4 4 2" xfId="1645"/>
    <cellStyle name="20% - Акцент4 5" xfId="649"/>
    <cellStyle name="20% - Акцент4 5 2" xfId="1646"/>
    <cellStyle name="20% - Акцент4 6" xfId="650"/>
    <cellStyle name="20% - Акцент4 6 2" xfId="1647"/>
    <cellStyle name="20% - Акцент5 2" xfId="19"/>
    <cellStyle name="20% - Акцент5 2 2" xfId="652"/>
    <cellStyle name="20% - Акцент5 2 2 2" xfId="1649"/>
    <cellStyle name="20% - Акцент5 2 3" xfId="653"/>
    <cellStyle name="20% - Акцент5 2 3 2" xfId="1650"/>
    <cellStyle name="20% - Акцент5 2 4" xfId="654"/>
    <cellStyle name="20% - Акцент5 2 5" xfId="655"/>
    <cellStyle name="20% - Акцент5 2 5 2" xfId="1651"/>
    <cellStyle name="20% - Акцент5 2 6" xfId="656"/>
    <cellStyle name="20% - Акцент5 2 6 2" xfId="1652"/>
    <cellStyle name="20% - Акцент5 2 7" xfId="1648"/>
    <cellStyle name="20% - Акцент5 2 8" xfId="651"/>
    <cellStyle name="20% - Акцент5 3" xfId="657"/>
    <cellStyle name="20% - Акцент5 3 2" xfId="1653"/>
    <cellStyle name="20% - Акцент5 4" xfId="658"/>
    <cellStyle name="20% - Акцент5 4 2" xfId="1654"/>
    <cellStyle name="20% - Акцент5 5" xfId="659"/>
    <cellStyle name="20% - Акцент5 5 2" xfId="1655"/>
    <cellStyle name="20% - Акцент6 2" xfId="20"/>
    <cellStyle name="20% - Акцент6 2 2" xfId="661"/>
    <cellStyle name="20% - Акцент6 2 2 2" xfId="1657"/>
    <cellStyle name="20% - Акцент6 2 3" xfId="662"/>
    <cellStyle name="20% - Акцент6 2 3 2" xfId="1658"/>
    <cellStyle name="20% - Акцент6 2 4" xfId="663"/>
    <cellStyle name="20% - Акцент6 2 5" xfId="664"/>
    <cellStyle name="20% - Акцент6 2 5 2" xfId="1659"/>
    <cellStyle name="20% - Акцент6 2 6" xfId="665"/>
    <cellStyle name="20% - Акцент6 2 6 2" xfId="1660"/>
    <cellStyle name="20% - Акцент6 2 7" xfId="1656"/>
    <cellStyle name="20% - Акцент6 2 8" xfId="660"/>
    <cellStyle name="20% - Акцент6 3" xfId="666"/>
    <cellStyle name="20% - Акцент6 3 2" xfId="1661"/>
    <cellStyle name="20% - Акцент6 4" xfId="667"/>
    <cellStyle name="20% - Акцент6 4 2" xfId="1662"/>
    <cellStyle name="20% - Акцент6 5" xfId="668"/>
    <cellStyle name="20% - Акцент6 5 2" xfId="1663"/>
    <cellStyle name="20% – Акцентування1" xfId="669"/>
    <cellStyle name="20% – Акцентування1 1" xfId="670"/>
    <cellStyle name="20% – Акцентування1 1 2" xfId="1665"/>
    <cellStyle name="20% – Акцентування1 2" xfId="671"/>
    <cellStyle name="20% – Акцентування1 2 2" xfId="1666"/>
    <cellStyle name="20% – Акцентування1 3" xfId="672"/>
    <cellStyle name="20% – Акцентування1 3 2" xfId="1667"/>
    <cellStyle name="20% – Акцентування1 4" xfId="673"/>
    <cellStyle name="20% – Акцентування1 4 2" xfId="1668"/>
    <cellStyle name="20% – Акцентування1 5" xfId="1664"/>
    <cellStyle name="20% – Акцентування1_ЗапасыЛена2" xfId="674"/>
    <cellStyle name="20% – Акцентування2" xfId="675"/>
    <cellStyle name="20% – Акцентування2 1" xfId="676"/>
    <cellStyle name="20% – Акцентування2 1 2" xfId="1670"/>
    <cellStyle name="20% – Акцентування2 2" xfId="677"/>
    <cellStyle name="20% – Акцентування2 2 2" xfId="1671"/>
    <cellStyle name="20% – Акцентування2 3" xfId="678"/>
    <cellStyle name="20% – Акцентування2 3 2" xfId="1672"/>
    <cellStyle name="20% – Акцентування2 4" xfId="679"/>
    <cellStyle name="20% – Акцентування2 4 2" xfId="1673"/>
    <cellStyle name="20% – Акцентування2 5" xfId="1669"/>
    <cellStyle name="20% – Акцентування2_ЗапасыЛена2" xfId="680"/>
    <cellStyle name="20% – Акцентування3" xfId="681"/>
    <cellStyle name="20% – Акцентування3 1" xfId="682"/>
    <cellStyle name="20% – Акцентування3 1 2" xfId="1675"/>
    <cellStyle name="20% – Акцентування3 2" xfId="683"/>
    <cellStyle name="20% – Акцентування3 2 2" xfId="1676"/>
    <cellStyle name="20% – Акцентування3 3" xfId="684"/>
    <cellStyle name="20% – Акцентування3 3 2" xfId="1677"/>
    <cellStyle name="20% – Акцентування3 4" xfId="685"/>
    <cellStyle name="20% – Акцентування3 4 2" xfId="1678"/>
    <cellStyle name="20% – Акцентування3 5" xfId="1674"/>
    <cellStyle name="20% – Акцентування3_ЗапасыЛена2" xfId="686"/>
    <cellStyle name="20% – Акцентування4" xfId="687"/>
    <cellStyle name="20% – Акцентування4 1" xfId="688"/>
    <cellStyle name="20% – Акцентування4 1 2" xfId="1680"/>
    <cellStyle name="20% – Акцентування4 2" xfId="689"/>
    <cellStyle name="20% – Акцентування4 2 2" xfId="1681"/>
    <cellStyle name="20% – Акцентування4 3" xfId="690"/>
    <cellStyle name="20% – Акцентування4 3 2" xfId="1682"/>
    <cellStyle name="20% – Акцентування4 4" xfId="691"/>
    <cellStyle name="20% – Акцентування4 4 2" xfId="1683"/>
    <cellStyle name="20% – Акцентування4 5" xfId="1679"/>
    <cellStyle name="20% – Акцентування4_ЗапасыЛена2" xfId="692"/>
    <cellStyle name="20% – Акцентування5" xfId="693"/>
    <cellStyle name="20% – Акцентування5 1" xfId="694"/>
    <cellStyle name="20% – Акцентування5 1 2" xfId="1685"/>
    <cellStyle name="20% – Акцентування5 2" xfId="695"/>
    <cellStyle name="20% – Акцентування5 2 2" xfId="1686"/>
    <cellStyle name="20% – Акцентування5 3" xfId="696"/>
    <cellStyle name="20% – Акцентування5 3 2" xfId="1687"/>
    <cellStyle name="20% – Акцентування5 4" xfId="697"/>
    <cellStyle name="20% – Акцентування5 4 2" xfId="1688"/>
    <cellStyle name="20% – Акцентування5 5" xfId="1684"/>
    <cellStyle name="20% – Акцентування5_ЗапасыЛена2" xfId="698"/>
    <cellStyle name="20% – Акцентування6" xfId="699"/>
    <cellStyle name="20% – Акцентування6 1" xfId="700"/>
    <cellStyle name="20% – Акцентування6 1 2" xfId="1690"/>
    <cellStyle name="20% – Акцентування6 2" xfId="701"/>
    <cellStyle name="20% – Акцентування6 2 2" xfId="1691"/>
    <cellStyle name="20% – Акцентування6 3" xfId="702"/>
    <cellStyle name="20% – Акцентування6 3 2" xfId="1692"/>
    <cellStyle name="20% – Акцентування6 4" xfId="703"/>
    <cellStyle name="20% – Акцентування6 4 2" xfId="1693"/>
    <cellStyle name="20% – Акцентування6 5" xfId="1689"/>
    <cellStyle name="20% – Акцентування6_ЗапасыЛена2" xfId="704"/>
    <cellStyle name="40% - Accent1" xfId="21"/>
    <cellStyle name="40% - Accent2" xfId="22"/>
    <cellStyle name="40% - Accent3" xfId="23"/>
    <cellStyle name="40% - Accent4" xfId="24"/>
    <cellStyle name="40% - Accent5" xfId="25"/>
    <cellStyle name="40% - Accent6" xfId="26"/>
    <cellStyle name="40% - Акцент1 2" xfId="27"/>
    <cellStyle name="40% - Акцент1 2 2" xfId="706"/>
    <cellStyle name="40% - Акцент1 2 2 2" xfId="1695"/>
    <cellStyle name="40% - Акцент1 2 3" xfId="707"/>
    <cellStyle name="40% - Акцент1 2 3 2" xfId="1696"/>
    <cellStyle name="40% - Акцент1 2 4" xfId="708"/>
    <cellStyle name="40% - Акцент1 2 5" xfId="709"/>
    <cellStyle name="40% - Акцент1 2 5 2" xfId="1697"/>
    <cellStyle name="40% - Акцент1 2 6" xfId="710"/>
    <cellStyle name="40% - Акцент1 2 6 2" xfId="1698"/>
    <cellStyle name="40% - Акцент1 2 7" xfId="1694"/>
    <cellStyle name="40% - Акцент1 2 8" xfId="705"/>
    <cellStyle name="40% - Акцент1 3" xfId="711"/>
    <cellStyle name="40% - Акцент1 3 2" xfId="1699"/>
    <cellStyle name="40% - Акцент1 4" xfId="712"/>
    <cellStyle name="40% - Акцент1 4 2" xfId="1700"/>
    <cellStyle name="40% - Акцент1 5" xfId="713"/>
    <cellStyle name="40% - Акцент1 5 2" xfId="1701"/>
    <cellStyle name="40% - Акцент1 6" xfId="714"/>
    <cellStyle name="40% - Акцент1 6 2" xfId="1702"/>
    <cellStyle name="40% - Акцент2 2" xfId="28"/>
    <cellStyle name="40% - Акцент2 2 2" xfId="716"/>
    <cellStyle name="40% - Акцент2 2 2 2" xfId="1704"/>
    <cellStyle name="40% - Акцент2 2 3" xfId="717"/>
    <cellStyle name="40% - Акцент2 2 3 2" xfId="1705"/>
    <cellStyle name="40% - Акцент2 2 4" xfId="718"/>
    <cellStyle name="40% - Акцент2 2 5" xfId="1703"/>
    <cellStyle name="40% - Акцент2 2 6" xfId="715"/>
    <cellStyle name="40% - Акцент2 3" xfId="719"/>
    <cellStyle name="40% - Акцент2 3 2" xfId="1706"/>
    <cellStyle name="40% - Акцент2 4" xfId="720"/>
    <cellStyle name="40% - Акцент2 4 2" xfId="1707"/>
    <cellStyle name="40% - Акцент3 2" xfId="29"/>
    <cellStyle name="40% - Акцент3 2 2" xfId="722"/>
    <cellStyle name="40% - Акцент3 2 2 2" xfId="1709"/>
    <cellStyle name="40% - Акцент3 2 3" xfId="723"/>
    <cellStyle name="40% - Акцент3 2 3 2" xfId="1710"/>
    <cellStyle name="40% - Акцент3 2 4" xfId="724"/>
    <cellStyle name="40% - Акцент3 2 5" xfId="725"/>
    <cellStyle name="40% - Акцент3 2 5 2" xfId="1711"/>
    <cellStyle name="40% - Акцент3 2 6" xfId="726"/>
    <cellStyle name="40% - Акцент3 2 6 2" xfId="1712"/>
    <cellStyle name="40% - Акцент3 2 7" xfId="1708"/>
    <cellStyle name="40% - Акцент3 2 8" xfId="721"/>
    <cellStyle name="40% - Акцент3 3" xfId="727"/>
    <cellStyle name="40% - Акцент3 3 2" xfId="1713"/>
    <cellStyle name="40% - Акцент3 4" xfId="728"/>
    <cellStyle name="40% - Акцент3 4 2" xfId="1714"/>
    <cellStyle name="40% - Акцент3 5" xfId="729"/>
    <cellStyle name="40% - Акцент3 5 2" xfId="1715"/>
    <cellStyle name="40% - Акцент4 2" xfId="30"/>
    <cellStyle name="40% - Акцент4 2 2" xfId="731"/>
    <cellStyle name="40% - Акцент4 2 2 2" xfId="1717"/>
    <cellStyle name="40% - Акцент4 2 3" xfId="732"/>
    <cellStyle name="40% - Акцент4 2 3 2" xfId="1718"/>
    <cellStyle name="40% - Акцент4 2 4" xfId="733"/>
    <cellStyle name="40% - Акцент4 2 5" xfId="734"/>
    <cellStyle name="40% - Акцент4 2 5 2" xfId="1719"/>
    <cellStyle name="40% - Акцент4 2 6" xfId="735"/>
    <cellStyle name="40% - Акцент4 2 6 2" xfId="1720"/>
    <cellStyle name="40% - Акцент4 2 7" xfId="1716"/>
    <cellStyle name="40% - Акцент4 2 8" xfId="730"/>
    <cellStyle name="40% - Акцент4 3" xfId="736"/>
    <cellStyle name="40% - Акцент4 3 2" xfId="1721"/>
    <cellStyle name="40% - Акцент4 4" xfId="737"/>
    <cellStyle name="40% - Акцент4 4 2" xfId="1722"/>
    <cellStyle name="40% - Акцент4 5" xfId="738"/>
    <cellStyle name="40% - Акцент4 5 2" xfId="1723"/>
    <cellStyle name="40% - Акцент4 6" xfId="739"/>
    <cellStyle name="40% - Акцент4 6 2" xfId="1724"/>
    <cellStyle name="40% - Акцент5 2" xfId="31"/>
    <cellStyle name="40% - Акцент5 2 2" xfId="741"/>
    <cellStyle name="40% - Акцент5 2 2 2" xfId="1726"/>
    <cellStyle name="40% - Акцент5 2 3" xfId="742"/>
    <cellStyle name="40% - Акцент5 2 3 2" xfId="1727"/>
    <cellStyle name="40% - Акцент5 2 4" xfId="743"/>
    <cellStyle name="40% - Акцент5 2 5" xfId="744"/>
    <cellStyle name="40% - Акцент5 2 5 2" xfId="1728"/>
    <cellStyle name="40% - Акцент5 2 6" xfId="745"/>
    <cellStyle name="40% - Акцент5 2 6 2" xfId="1729"/>
    <cellStyle name="40% - Акцент5 2 7" xfId="1725"/>
    <cellStyle name="40% - Акцент5 2 8" xfId="740"/>
    <cellStyle name="40% - Акцент5 3" xfId="746"/>
    <cellStyle name="40% - Акцент5 3 2" xfId="1730"/>
    <cellStyle name="40% - Акцент5 4" xfId="747"/>
    <cellStyle name="40% - Акцент5 4 2" xfId="1731"/>
    <cellStyle name="40% - Акцент5 5" xfId="748"/>
    <cellStyle name="40% - Акцент5 5 2" xfId="1732"/>
    <cellStyle name="40% - Акцент6 2" xfId="32"/>
    <cellStyle name="40% - Акцент6 2 2" xfId="750"/>
    <cellStyle name="40% - Акцент6 2 2 2" xfId="1734"/>
    <cellStyle name="40% - Акцент6 2 3" xfId="751"/>
    <cellStyle name="40% - Акцент6 2 3 2" xfId="1735"/>
    <cellStyle name="40% - Акцент6 2 4" xfId="752"/>
    <cellStyle name="40% - Акцент6 2 5" xfId="753"/>
    <cellStyle name="40% - Акцент6 2 5 2" xfId="1736"/>
    <cellStyle name="40% - Акцент6 2 6" xfId="754"/>
    <cellStyle name="40% - Акцент6 2 6 2" xfId="1737"/>
    <cellStyle name="40% - Акцент6 2 7" xfId="1733"/>
    <cellStyle name="40% - Акцент6 2 8" xfId="749"/>
    <cellStyle name="40% - Акцент6 3" xfId="755"/>
    <cellStyle name="40% - Акцент6 3 2" xfId="1738"/>
    <cellStyle name="40% - Акцент6 4" xfId="756"/>
    <cellStyle name="40% - Акцент6 4 2" xfId="1739"/>
    <cellStyle name="40% - Акцент6 5" xfId="757"/>
    <cellStyle name="40% - Акцент6 5 2" xfId="1740"/>
    <cellStyle name="40% - Акцент6 6" xfId="758"/>
    <cellStyle name="40% - Акцент6 6 2" xfId="1741"/>
    <cellStyle name="40% – Акцентування1" xfId="759"/>
    <cellStyle name="40% – Акцентування1 1" xfId="760"/>
    <cellStyle name="40% – Акцентування1 1 2" xfId="1743"/>
    <cellStyle name="40% – Акцентування1 2" xfId="761"/>
    <cellStyle name="40% – Акцентування1 2 2" xfId="1744"/>
    <cellStyle name="40% – Акцентування1 3" xfId="762"/>
    <cellStyle name="40% – Акцентування1 3 2" xfId="1745"/>
    <cellStyle name="40% – Акцентування1 4" xfId="763"/>
    <cellStyle name="40% – Акцентування1 4 2" xfId="1746"/>
    <cellStyle name="40% – Акцентування1 5" xfId="1742"/>
    <cellStyle name="40% – Акцентування1_ЗапасыЛена2" xfId="764"/>
    <cellStyle name="40% – Акцентування2" xfId="765"/>
    <cellStyle name="40% – Акцентування2 1" xfId="766"/>
    <cellStyle name="40% – Акцентування2 1 2" xfId="1748"/>
    <cellStyle name="40% – Акцентування2 2" xfId="767"/>
    <cellStyle name="40% – Акцентування2 2 2" xfId="1749"/>
    <cellStyle name="40% – Акцентування2 3" xfId="768"/>
    <cellStyle name="40% – Акцентування2 3 2" xfId="1750"/>
    <cellStyle name="40% – Акцентування2 4" xfId="769"/>
    <cellStyle name="40% – Акцентування2 4 2" xfId="1751"/>
    <cellStyle name="40% – Акцентування2 5" xfId="1747"/>
    <cellStyle name="40% – Акцентування2_ЗапасыЛена2" xfId="770"/>
    <cellStyle name="40% – Акцентування3" xfId="771"/>
    <cellStyle name="40% – Акцентування3 1" xfId="772"/>
    <cellStyle name="40% – Акцентування3 1 2" xfId="1753"/>
    <cellStyle name="40% – Акцентування3 2" xfId="773"/>
    <cellStyle name="40% – Акцентування3 2 2" xfId="1754"/>
    <cellStyle name="40% – Акцентування3 3" xfId="774"/>
    <cellStyle name="40% – Акцентування3 3 2" xfId="1755"/>
    <cellStyle name="40% – Акцентування3 4" xfId="775"/>
    <cellStyle name="40% – Акцентування3 4 2" xfId="1756"/>
    <cellStyle name="40% – Акцентування3 5" xfId="1752"/>
    <cellStyle name="40% – Акцентування3_ЗапасыЛена2" xfId="776"/>
    <cellStyle name="40% – Акцентування4" xfId="777"/>
    <cellStyle name="40% – Акцентування4 1" xfId="778"/>
    <cellStyle name="40% – Акцентування4 1 2" xfId="1758"/>
    <cellStyle name="40% – Акцентування4 2" xfId="779"/>
    <cellStyle name="40% – Акцентування4 2 2" xfId="1759"/>
    <cellStyle name="40% – Акцентування4 3" xfId="780"/>
    <cellStyle name="40% – Акцентування4 3 2" xfId="1760"/>
    <cellStyle name="40% – Акцентування4 4" xfId="781"/>
    <cellStyle name="40% – Акцентування4 4 2" xfId="1761"/>
    <cellStyle name="40% – Акцентування4 5" xfId="1757"/>
    <cellStyle name="40% – Акцентування4_ЗапасыЛена2" xfId="782"/>
    <cellStyle name="40% – Акцентування5" xfId="783"/>
    <cellStyle name="40% – Акцентування5 1" xfId="784"/>
    <cellStyle name="40% – Акцентування5 1 2" xfId="1763"/>
    <cellStyle name="40% – Акцентування5 2" xfId="785"/>
    <cellStyle name="40% – Акцентування5 2 2" xfId="1764"/>
    <cellStyle name="40% – Акцентування5 3" xfId="786"/>
    <cellStyle name="40% – Акцентування5 3 2" xfId="1765"/>
    <cellStyle name="40% – Акцентування5 4" xfId="787"/>
    <cellStyle name="40% – Акцентування5 4 2" xfId="1766"/>
    <cellStyle name="40% – Акцентування5 5" xfId="1762"/>
    <cellStyle name="40% – Акцентування5_ЗапасыЛена2" xfId="788"/>
    <cellStyle name="40% – Акцентування6" xfId="789"/>
    <cellStyle name="40% – Акцентування6 1" xfId="790"/>
    <cellStyle name="40% – Акцентування6 1 2" xfId="1768"/>
    <cellStyle name="40% – Акцентування6 2" xfId="791"/>
    <cellStyle name="40% – Акцентування6 2 2" xfId="1769"/>
    <cellStyle name="40% – Акцентування6 3" xfId="792"/>
    <cellStyle name="40% – Акцентування6 3 2" xfId="1770"/>
    <cellStyle name="40% – Акцентування6 4" xfId="793"/>
    <cellStyle name="40% – Акцентування6 4 2" xfId="1771"/>
    <cellStyle name="40% – Акцентування6 5" xfId="1767"/>
    <cellStyle name="40% – Акцентування6_ЗапасыЛена2" xfId="794"/>
    <cellStyle name="60% - Accent1" xfId="33"/>
    <cellStyle name="60% - Accent2" xfId="34"/>
    <cellStyle name="60% - Accent3" xfId="35"/>
    <cellStyle name="60% - Accent4" xfId="36"/>
    <cellStyle name="60% - Accent5" xfId="37"/>
    <cellStyle name="60% - Accent6" xfId="38"/>
    <cellStyle name="60% - Акцент1 2" xfId="39"/>
    <cellStyle name="60% - Акцент1 2 2" xfId="796"/>
    <cellStyle name="60% - Акцент1 2 3" xfId="797"/>
    <cellStyle name="60% - Акцент1 2 4" xfId="798"/>
    <cellStyle name="60% - Акцент1 2 5" xfId="799"/>
    <cellStyle name="60% - Акцент1 2 6" xfId="795"/>
    <cellStyle name="60% - Акцент1 2 7" xfId="2162"/>
    <cellStyle name="60% - Акцент1 3" xfId="800"/>
    <cellStyle name="60% - Акцент1 4" xfId="801"/>
    <cellStyle name="60% - Акцент1 5" xfId="802"/>
    <cellStyle name="60% - Акцент2 2" xfId="40"/>
    <cellStyle name="60% - Акцент2 2 2" xfId="804"/>
    <cellStyle name="60% - Акцент2 2 3" xfId="805"/>
    <cellStyle name="60% - Акцент2 2 4" xfId="803"/>
    <cellStyle name="60% - Акцент2 2 5" xfId="2161"/>
    <cellStyle name="60% - Акцент2 3" xfId="806"/>
    <cellStyle name="60% - Акцент2 4" xfId="807"/>
    <cellStyle name="60% - Акцент3 2" xfId="41"/>
    <cellStyle name="60% - Акцент3 2 2" xfId="809"/>
    <cellStyle name="60% - Акцент3 2 3" xfId="810"/>
    <cellStyle name="60% - Акцент3 2 4" xfId="811"/>
    <cellStyle name="60% - Акцент3 2 5" xfId="812"/>
    <cellStyle name="60% - Акцент3 2 6" xfId="808"/>
    <cellStyle name="60% - Акцент3 2 7" xfId="2160"/>
    <cellStyle name="60% - Акцент3 3" xfId="813"/>
    <cellStyle name="60% - Акцент3 4" xfId="814"/>
    <cellStyle name="60% - Акцент3 5" xfId="815"/>
    <cellStyle name="60% - Акцент4 2" xfId="42"/>
    <cellStyle name="60% - Акцент4 2 2" xfId="817"/>
    <cellStyle name="60% - Акцент4 2 3" xfId="818"/>
    <cellStyle name="60% - Акцент4 2 4" xfId="819"/>
    <cellStyle name="60% - Акцент4 2 5" xfId="820"/>
    <cellStyle name="60% - Акцент4 2 6" xfId="816"/>
    <cellStyle name="60% - Акцент4 2 7" xfId="2159"/>
    <cellStyle name="60% - Акцент4 3" xfId="821"/>
    <cellStyle name="60% - Акцент4 4" xfId="822"/>
    <cellStyle name="60% - Акцент4 5" xfId="823"/>
    <cellStyle name="60% - Акцент4 6" xfId="824"/>
    <cellStyle name="60% - Акцент5 2" xfId="43"/>
    <cellStyle name="60% - Акцент5 2 2" xfId="826"/>
    <cellStyle name="60% - Акцент5 2 3" xfId="827"/>
    <cellStyle name="60% - Акцент5 2 4" xfId="825"/>
    <cellStyle name="60% - Акцент5 2 5" xfId="2158"/>
    <cellStyle name="60% - Акцент5 3" xfId="828"/>
    <cellStyle name="60% - Акцент5 4" xfId="829"/>
    <cellStyle name="60% - Акцент6 2" xfId="44"/>
    <cellStyle name="60% - Акцент6 2 2" xfId="831"/>
    <cellStyle name="60% - Акцент6 2 3" xfId="832"/>
    <cellStyle name="60% - Акцент6 2 4" xfId="833"/>
    <cellStyle name="60% - Акцент6 2 5" xfId="834"/>
    <cellStyle name="60% - Акцент6 2 6" xfId="830"/>
    <cellStyle name="60% - Акцент6 2 7" xfId="2157"/>
    <cellStyle name="60% - Акцент6 3" xfId="835"/>
    <cellStyle name="60% - Акцент6 4" xfId="836"/>
    <cellStyle name="60% - Акцент6 5" xfId="837"/>
    <cellStyle name="60% - Акцент6 6" xfId="838"/>
    <cellStyle name="60% – Акцентування1" xfId="839"/>
    <cellStyle name="60% – Акцентування1 1" xfId="840"/>
    <cellStyle name="60% – Акцентування1 2" xfId="841"/>
    <cellStyle name="60% – Акцентування1 3" xfId="842"/>
    <cellStyle name="60% – Акцентування1 4" xfId="843"/>
    <cellStyle name="60% – Акцентування1_ЗапасыЛена2" xfId="844"/>
    <cellStyle name="60% – Акцентування2" xfId="845"/>
    <cellStyle name="60% – Акцентування2 1" xfId="846"/>
    <cellStyle name="60% – Акцентування2 2" xfId="847"/>
    <cellStyle name="60% – Акцентування2 3" xfId="848"/>
    <cellStyle name="60% – Акцентування2 4" xfId="849"/>
    <cellStyle name="60% – Акцентування2_ЗапасыЛена2" xfId="850"/>
    <cellStyle name="60% – Акцентування3" xfId="851"/>
    <cellStyle name="60% – Акцентування3 1" xfId="852"/>
    <cellStyle name="60% – Акцентування3 2" xfId="853"/>
    <cellStyle name="60% – Акцентування3 3" xfId="854"/>
    <cellStyle name="60% – Акцентування3 4" xfId="855"/>
    <cellStyle name="60% – Акцентування3_ЗапасыЛена2" xfId="856"/>
    <cellStyle name="60% – Акцентування4" xfId="857"/>
    <cellStyle name="60% – Акцентування4 1" xfId="858"/>
    <cellStyle name="60% – Акцентування4 2" xfId="859"/>
    <cellStyle name="60% – Акцентування4 3" xfId="860"/>
    <cellStyle name="60% – Акцентування4 4" xfId="861"/>
    <cellStyle name="60% – Акцентування4_ЗапасыЛена2" xfId="862"/>
    <cellStyle name="60% – Акцентування5" xfId="863"/>
    <cellStyle name="60% – Акцентування5 1" xfId="864"/>
    <cellStyle name="60% – Акцентування5 2" xfId="865"/>
    <cellStyle name="60% – Акцентування5 3" xfId="866"/>
    <cellStyle name="60% – Акцентування5 4" xfId="867"/>
    <cellStyle name="60% – Акцентування5_ЗапасыЛена2" xfId="868"/>
    <cellStyle name="60% – Акцентування6" xfId="869"/>
    <cellStyle name="60% – Акцентування6 1" xfId="870"/>
    <cellStyle name="60% – Акцентування6 2" xfId="871"/>
    <cellStyle name="60% – Акцентування6 3" xfId="872"/>
    <cellStyle name="60% – Акцентування6 4" xfId="873"/>
    <cellStyle name="60% – Акцентування6_ЗапасыЛена2" xfId="874"/>
    <cellStyle name="Accent" xfId="228"/>
    <cellStyle name="Accent 1" xfId="229"/>
    <cellStyle name="Accent 1 2" xfId="230"/>
    <cellStyle name="Accent 1 2 2" xfId="875"/>
    <cellStyle name="Accent 2" xfId="231"/>
    <cellStyle name="Accent 2 2" xfId="232"/>
    <cellStyle name="Accent 2 2 2" xfId="876"/>
    <cellStyle name="Accent 3" xfId="233"/>
    <cellStyle name="Accent 3 2" xfId="234"/>
    <cellStyle name="Accent 3 2 2" xfId="877"/>
    <cellStyle name="Accent 4" xfId="235"/>
    <cellStyle name="Accent 4 2" xfId="878"/>
    <cellStyle name="Accent1" xfId="45"/>
    <cellStyle name="Accent2" xfId="46"/>
    <cellStyle name="Accent3" xfId="47"/>
    <cellStyle name="Accent4" xfId="48"/>
    <cellStyle name="Accent5" xfId="49"/>
    <cellStyle name="Accent6" xfId="50"/>
    <cellStyle name="Bad" xfId="51"/>
    <cellStyle name="Bad 2" xfId="237"/>
    <cellStyle name="Bad 2 2" xfId="879"/>
    <cellStyle name="Bad 3" xfId="236"/>
    <cellStyle name="Bad 4" xfId="880"/>
    <cellStyle name="Border" xfId="881"/>
    <cellStyle name="Border 2" xfId="1895"/>
    <cellStyle name="Calc Currency (0)" xfId="882"/>
    <cellStyle name="Calc Currency (2)" xfId="883"/>
    <cellStyle name="Calc Percent (0)" xfId="884"/>
    <cellStyle name="Calc Percent (1)" xfId="885"/>
    <cellStyle name="Calc Percent (2)" xfId="886"/>
    <cellStyle name="Calc Units (0)" xfId="887"/>
    <cellStyle name="Calc Units (1)" xfId="888"/>
    <cellStyle name="Calc Units (2)" xfId="889"/>
    <cellStyle name="Calculation" xfId="52"/>
    <cellStyle name="Calculation 2" xfId="216"/>
    <cellStyle name="Calculation 2 2" xfId="1897"/>
    <cellStyle name="Calculation 3" xfId="1896"/>
    <cellStyle name="Check Cell" xfId="53"/>
    <cellStyle name="Column-Header" xfId="890"/>
    <cellStyle name="Comma" xfId="891"/>
    <cellStyle name="Comma [0]_#6 Temps &amp; Contractors" xfId="892"/>
    <cellStyle name="Comma [00]" xfId="893"/>
    <cellStyle name="Comma 10" xfId="894"/>
    <cellStyle name="Comma 11" xfId="895"/>
    <cellStyle name="Comma 12" xfId="896"/>
    <cellStyle name="Comma 2" xfId="2"/>
    <cellStyle name="Comma 2 2" xfId="897"/>
    <cellStyle name="Comma 2 2 2" xfId="898"/>
    <cellStyle name="Comma 2 3" xfId="899"/>
    <cellStyle name="Comma 2 4" xfId="900"/>
    <cellStyle name="Comma 2 5" xfId="901"/>
    <cellStyle name="Comma 2 6" xfId="902"/>
    <cellStyle name="Comma 3" xfId="903"/>
    <cellStyle name="Comma 3 2" xfId="904"/>
    <cellStyle name="Comma 4" xfId="905"/>
    <cellStyle name="Comma 4 2" xfId="906"/>
    <cellStyle name="Comma 5" xfId="907"/>
    <cellStyle name="Comma 5 2" xfId="908"/>
    <cellStyle name="Comma 6" xfId="909"/>
    <cellStyle name="Comma 6 2" xfId="910"/>
    <cellStyle name="Comma 7" xfId="911"/>
    <cellStyle name="Comma 7 2" xfId="912"/>
    <cellStyle name="Comma 8" xfId="913"/>
    <cellStyle name="Comma 8 2" xfId="914"/>
    <cellStyle name="Comma 9" xfId="915"/>
    <cellStyle name="Comma_#6 Temps &amp; Contractors" xfId="916"/>
    <cellStyle name="Comma0" xfId="917"/>
    <cellStyle name="Currency [0]_#6 Temps &amp; Contractors" xfId="918"/>
    <cellStyle name="Currency [00]" xfId="919"/>
    <cellStyle name="Currency_#6 Temps &amp; Contractors" xfId="920"/>
    <cellStyle name="Currency0" xfId="921"/>
    <cellStyle name="Date" xfId="922"/>
    <cellStyle name="Date Short" xfId="923"/>
    <cellStyle name="Define-Column" xfId="924"/>
    <cellStyle name="Dezimal [0]_laroux" xfId="925"/>
    <cellStyle name="Dezimal_laroux" xfId="926"/>
    <cellStyle name="Enter Currency (0)" xfId="927"/>
    <cellStyle name="Enter Currency (2)" xfId="928"/>
    <cellStyle name="Enter Units (0)" xfId="929"/>
    <cellStyle name="Enter Units (1)" xfId="930"/>
    <cellStyle name="Enter Units (2)" xfId="931"/>
    <cellStyle name="Error" xfId="238"/>
    <cellStyle name="Error 2" xfId="239"/>
    <cellStyle name="Error 2 2" xfId="932"/>
    <cellStyle name="Euro" xfId="933"/>
    <cellStyle name="Excel Built-in Normal" xfId="54"/>
    <cellStyle name="Excel Built-in Normal 2" xfId="934"/>
    <cellStyle name="Excel Built-in Normal 2 2" xfId="1775"/>
    <cellStyle name="Excel Built-in Normal 3" xfId="1774"/>
    <cellStyle name="Explanatory Text" xfId="55"/>
    <cellStyle name="Footnote" xfId="240"/>
    <cellStyle name="Footnote 2" xfId="241"/>
    <cellStyle name="Footnote 2 2" xfId="935"/>
    <cellStyle name="From" xfId="936"/>
    <cellStyle name="FS10" xfId="937"/>
    <cellStyle name="Good" xfId="56"/>
    <cellStyle name="Good 2" xfId="243"/>
    <cellStyle name="Good 2 2" xfId="938"/>
    <cellStyle name="Good 3" xfId="242"/>
    <cellStyle name="Good 4" xfId="939"/>
    <cellStyle name="Grey" xfId="940"/>
    <cellStyle name="Header1" xfId="941"/>
    <cellStyle name="Header1 2" xfId="942"/>
    <cellStyle name="Header1 2 2" xfId="943"/>
    <cellStyle name="Header1 3" xfId="944"/>
    <cellStyle name="Header1 3 2" xfId="945"/>
    <cellStyle name="Header1 4" xfId="946"/>
    <cellStyle name="Header2" xfId="947"/>
    <cellStyle name="Heading" xfId="244"/>
    <cellStyle name="Heading 1" xfId="57"/>
    <cellStyle name="Heading 1 2" xfId="246"/>
    <cellStyle name="Heading 1 2 2" xfId="948"/>
    <cellStyle name="Heading 1 3" xfId="245"/>
    <cellStyle name="Heading 1 4" xfId="949"/>
    <cellStyle name="Heading 2" xfId="58"/>
    <cellStyle name="Heading 2 2" xfId="248"/>
    <cellStyle name="Heading 2 2 2" xfId="950"/>
    <cellStyle name="Heading 2 3" xfId="247"/>
    <cellStyle name="Heading 2 4" xfId="951"/>
    <cellStyle name="Heading 3" xfId="59"/>
    <cellStyle name="Heading 3 2" xfId="249"/>
    <cellStyle name="Heading 3 3" xfId="952"/>
    <cellStyle name="Heading 4" xfId="60"/>
    <cellStyle name="highlight" xfId="953"/>
    <cellStyle name="Hyperlink 2" xfId="954"/>
    <cellStyle name="Iau?iue" xfId="955"/>
    <cellStyle name="Input" xfId="61"/>
    <cellStyle name="Input [yellow]" xfId="956"/>
    <cellStyle name="Input 2" xfId="217"/>
    <cellStyle name="Input 2 2" xfId="1899"/>
    <cellStyle name="Input 3" xfId="1898"/>
    <cellStyle name="Input 4" xfId="2156"/>
    <cellStyle name="Input 5" xfId="2170"/>
    <cellStyle name="Input 6" xfId="2168"/>
    <cellStyle name="Level0" xfId="957"/>
    <cellStyle name="Level0 2" xfId="958"/>
    <cellStyle name="Level0 3" xfId="959"/>
    <cellStyle name="Level0 4" xfId="960"/>
    <cellStyle name="Level0_Директор 2011-Шаблон" xfId="961"/>
    <cellStyle name="Level1" xfId="962"/>
    <cellStyle name="Level1-Numbers" xfId="963"/>
    <cellStyle name="Level1-Numbers-Hide" xfId="964"/>
    <cellStyle name="Level2" xfId="965"/>
    <cellStyle name="Level2-Hide" xfId="966"/>
    <cellStyle name="Level2-Numbers" xfId="967"/>
    <cellStyle name="Level2-Numbers-Hide" xfId="968"/>
    <cellStyle name="Level3" xfId="969"/>
    <cellStyle name="Level3-Hide" xfId="970"/>
    <cellStyle name="Level3-Numbers" xfId="971"/>
    <cellStyle name="Level3-Numbers-Hide" xfId="972"/>
    <cellStyle name="Level4" xfId="973"/>
    <cellStyle name="Level4-Hide" xfId="974"/>
    <cellStyle name="Level4-Numbers" xfId="975"/>
    <cellStyle name="Level4-Numbers-Hide" xfId="976"/>
    <cellStyle name="Level5" xfId="977"/>
    <cellStyle name="Level5-Hide" xfId="978"/>
    <cellStyle name="Level5-Numbers" xfId="979"/>
    <cellStyle name="Level5-Numbers-Hide" xfId="980"/>
    <cellStyle name="Level6" xfId="981"/>
    <cellStyle name="Level6-Hide" xfId="982"/>
    <cellStyle name="Level6-Numbers" xfId="983"/>
    <cellStyle name="Level7" xfId="984"/>
    <cellStyle name="Level7-Hide" xfId="985"/>
    <cellStyle name="Level7-Numbers" xfId="986"/>
    <cellStyle name="Link Currency (0)" xfId="987"/>
    <cellStyle name="Link Currency (2)" xfId="988"/>
    <cellStyle name="Link Units (0)" xfId="989"/>
    <cellStyle name="Link Units (1)" xfId="990"/>
    <cellStyle name="Link Units (2)" xfId="991"/>
    <cellStyle name="Linked Cell" xfId="62"/>
    <cellStyle name="Milliers [0]_laroux" xfId="992"/>
    <cellStyle name="Milliers_laroux" xfId="993"/>
    <cellStyle name="Neutral" xfId="63"/>
    <cellStyle name="Neutral 2" xfId="251"/>
    <cellStyle name="Neutral 2 2" xfId="994"/>
    <cellStyle name="Neutral 3" xfId="250"/>
    <cellStyle name="Neutral 4" xfId="995"/>
    <cellStyle name="normal" xfId="996"/>
    <cellStyle name="Normal - Style1" xfId="997"/>
    <cellStyle name="Normal 2" xfId="998"/>
    <cellStyle name="Normal_# 41-Market &amp;Trends" xfId="999"/>
    <cellStyle name="normalPercent" xfId="1000"/>
    <cellStyle name="nornPercent" xfId="1001"/>
    <cellStyle name="Note" xfId="64"/>
    <cellStyle name="Note 2" xfId="218"/>
    <cellStyle name="Note 2 2" xfId="253"/>
    <cellStyle name="Note 2 2 2" xfId="1902"/>
    <cellStyle name="Note 2 3" xfId="1002"/>
    <cellStyle name="Note 2 3 2" xfId="1903"/>
    <cellStyle name="Note 2 4" xfId="1901"/>
    <cellStyle name="Note 3" xfId="252"/>
    <cellStyle name="Note 3 2" xfId="1904"/>
    <cellStyle name="Note 4" xfId="1003"/>
    <cellStyle name="Note 4 2" xfId="1905"/>
    <cellStyle name="Note 5" xfId="1900"/>
    <cellStyle name="Number-Cells" xfId="1004"/>
    <cellStyle name="Number-Cells-Column2" xfId="1005"/>
    <cellStyle name="Number-Cells-Column5" xfId="1006"/>
    <cellStyle name="Output" xfId="65"/>
    <cellStyle name="Output 2" xfId="219"/>
    <cellStyle name="Output 2 2" xfId="1893"/>
    <cellStyle name="Output 3" xfId="1894"/>
    <cellStyle name="Percent [0]" xfId="1007"/>
    <cellStyle name="Percent [00]" xfId="1008"/>
    <cellStyle name="Percent [2]" xfId="1009"/>
    <cellStyle name="Percent_#6 Temps &amp; Contractors" xfId="1010"/>
    <cellStyle name="PrePop Currency (0)" xfId="1011"/>
    <cellStyle name="PrePop Currency (2)" xfId="1012"/>
    <cellStyle name="PrePop Units (0)" xfId="1013"/>
    <cellStyle name="PrePop Units (1)" xfId="1014"/>
    <cellStyle name="PrePop Units (2)" xfId="1015"/>
    <cellStyle name="Row-Header" xfId="1016"/>
    <cellStyle name="S4" xfId="1017"/>
    <cellStyle name="S4 2" xfId="1018"/>
    <cellStyle name="S4 3" xfId="1019"/>
    <cellStyle name="S7" xfId="1020"/>
    <cellStyle name="S7 2" xfId="1021"/>
    <cellStyle name="S7 3" xfId="1022"/>
    <cellStyle name="Status" xfId="254"/>
    <cellStyle name="Status 2" xfId="255"/>
    <cellStyle name="Status_Лора  Річний план_ шаблон_30.10.17" xfId="1023"/>
    <cellStyle name="TableStyleLight1" xfId="263"/>
    <cellStyle name="TableStyleLight1 2" xfId="1024"/>
    <cellStyle name="TableStyleLight1 3" xfId="1025"/>
    <cellStyle name="Text" xfId="256"/>
    <cellStyle name="Text 2" xfId="257"/>
    <cellStyle name="Text 3" xfId="1027"/>
    <cellStyle name="Text 4" xfId="1028"/>
    <cellStyle name="Text 5" xfId="1026"/>
    <cellStyle name="Text Indent A" xfId="1029"/>
    <cellStyle name="Text Indent B" xfId="1030"/>
    <cellStyle name="Text Indent C" xfId="1031"/>
    <cellStyle name="Text_Лора  Річний план_ шаблон_30.10.17" xfId="1032"/>
    <cellStyle name="Title" xfId="66"/>
    <cellStyle name="Total" xfId="67"/>
    <cellStyle name="Total 2" xfId="220"/>
    <cellStyle name="Total 2 2" xfId="1891"/>
    <cellStyle name="Total 3" xfId="1892"/>
    <cellStyle name="Tytuі" xfId="1033"/>
    <cellStyle name="Tytuі 2" xfId="1034"/>
    <cellStyle name="Tytuі 3" xfId="1035"/>
    <cellStyle name="vb-rynok" xfId="1036"/>
    <cellStyle name="Währung [0]_RESULTS" xfId="1037"/>
    <cellStyle name="Währung_RESULTS" xfId="1038"/>
    <cellStyle name="Warning" xfId="258"/>
    <cellStyle name="Warning 2" xfId="259"/>
    <cellStyle name="Warning 2 2" xfId="1039"/>
    <cellStyle name="Warning Text" xfId="68"/>
    <cellStyle name="Акцент1 2" xfId="69"/>
    <cellStyle name="Акцент1 2 2" xfId="1040"/>
    <cellStyle name="Акцент1 2 3" xfId="1041"/>
    <cellStyle name="Акцент1 2 4" xfId="1042"/>
    <cellStyle name="Акцент1 2 5" xfId="1043"/>
    <cellStyle name="Акцент1 3" xfId="1044"/>
    <cellStyle name="Акцент1 4" xfId="1045"/>
    <cellStyle name="Акцент1 5" xfId="1046"/>
    <cellStyle name="Акцент1 6" xfId="1047"/>
    <cellStyle name="Акцент2 2" xfId="70"/>
    <cellStyle name="Акцент2 2 2" xfId="1048"/>
    <cellStyle name="Акцент2 2 3" xfId="1049"/>
    <cellStyle name="Акцент2 2 4" xfId="1050"/>
    <cellStyle name="Акцент2 2 5" xfId="1051"/>
    <cellStyle name="Акцент2 3" xfId="1052"/>
    <cellStyle name="Акцент2 4" xfId="1053"/>
    <cellStyle name="Акцент2 5" xfId="1054"/>
    <cellStyle name="Акцент2 6" xfId="1055"/>
    <cellStyle name="Акцент3 2" xfId="71"/>
    <cellStyle name="Акцент3 2 2" xfId="1056"/>
    <cellStyle name="Акцент3 2 3" xfId="1057"/>
    <cellStyle name="Акцент3 2 4" xfId="1058"/>
    <cellStyle name="Акцент3 3" xfId="1059"/>
    <cellStyle name="Акцент3 4" xfId="1060"/>
    <cellStyle name="Акцент3 5" xfId="1061"/>
    <cellStyle name="Акцент4 2" xfId="72"/>
    <cellStyle name="Акцент4 2 2" xfId="1062"/>
    <cellStyle name="Акцент4 2 3" xfId="1063"/>
    <cellStyle name="Акцент4 2 4" xfId="1064"/>
    <cellStyle name="Акцент4 2 5" xfId="1065"/>
    <cellStyle name="Акцент4 3" xfId="1066"/>
    <cellStyle name="Акцент4 4" xfId="1067"/>
    <cellStyle name="Акцент4 5" xfId="1068"/>
    <cellStyle name="Акцент4 6" xfId="1069"/>
    <cellStyle name="Акцент5 2" xfId="73"/>
    <cellStyle name="Акцент5 2 2" xfId="1070"/>
    <cellStyle name="Акцент5 2 3" xfId="1071"/>
    <cellStyle name="Акцент5 2 4" xfId="1072"/>
    <cellStyle name="Акцент5 3" xfId="1073"/>
    <cellStyle name="Акцент5 4" xfId="1074"/>
    <cellStyle name="Акцент5 5" xfId="1075"/>
    <cellStyle name="Акцент6 2" xfId="74"/>
    <cellStyle name="Акцент6 2 2" xfId="1076"/>
    <cellStyle name="Акцент6 2 3" xfId="1077"/>
    <cellStyle name="Акцент6 2 4" xfId="1078"/>
    <cellStyle name="Акцент6 3" xfId="1079"/>
    <cellStyle name="Акцент6 4" xfId="1080"/>
    <cellStyle name="Акцент6 5" xfId="1081"/>
    <cellStyle name="Акцентування1" xfId="1082"/>
    <cellStyle name="Акцентування1 1" xfId="1083"/>
    <cellStyle name="Акцентування1 2" xfId="1084"/>
    <cellStyle name="Акцентування1 3" xfId="1085"/>
    <cellStyle name="Акцентування1 4" xfId="1086"/>
    <cellStyle name="Акцентування1_ЗапасыЛена2" xfId="1087"/>
    <cellStyle name="Акцентування2" xfId="1088"/>
    <cellStyle name="Акцентування2 1" xfId="1089"/>
    <cellStyle name="Акцентування2 2" xfId="1090"/>
    <cellStyle name="Акцентування2 3" xfId="1091"/>
    <cellStyle name="Акцентування2 4" xfId="1092"/>
    <cellStyle name="Акцентування2_ЗапасыЛена2" xfId="1093"/>
    <cellStyle name="Акцентування3" xfId="1094"/>
    <cellStyle name="Акцентування3 1" xfId="1095"/>
    <cellStyle name="Акцентування3 2" xfId="1096"/>
    <cellStyle name="Акцентування3 3" xfId="1097"/>
    <cellStyle name="Акцентування3 4" xfId="1098"/>
    <cellStyle name="Акцентування3_ЗапасыЛена2" xfId="1099"/>
    <cellStyle name="Акцентування4" xfId="1100"/>
    <cellStyle name="Акцентування4 1" xfId="1101"/>
    <cellStyle name="Акцентування4 2" xfId="1102"/>
    <cellStyle name="Акцентування4 3" xfId="1103"/>
    <cellStyle name="Акцентування4 4" xfId="1104"/>
    <cellStyle name="Акцентування4_ЗапасыЛена2" xfId="1105"/>
    <cellStyle name="Акцентування5" xfId="1106"/>
    <cellStyle name="Акцентування5 1" xfId="1107"/>
    <cellStyle name="Акцентування5 2" xfId="1108"/>
    <cellStyle name="Акцентування5 3" xfId="1109"/>
    <cellStyle name="Акцентування5 4" xfId="1110"/>
    <cellStyle name="Акцентування5_ЗапасыЛена2" xfId="1111"/>
    <cellStyle name="Акцентування6" xfId="1112"/>
    <cellStyle name="Акцентування6 1" xfId="1113"/>
    <cellStyle name="Акцентування6 2" xfId="1114"/>
    <cellStyle name="Акцентування6 3" xfId="1115"/>
    <cellStyle name="Акцентування6 4" xfId="1116"/>
    <cellStyle name="Акцентування6_ЗапасыЛена2" xfId="1117"/>
    <cellStyle name="Ввід" xfId="1118"/>
    <cellStyle name="Ввід 1" xfId="1119"/>
    <cellStyle name="Ввід 1 2" xfId="1907"/>
    <cellStyle name="Ввід 2" xfId="1120"/>
    <cellStyle name="Ввід 2 2" xfId="1908"/>
    <cellStyle name="Ввід 3" xfId="1121"/>
    <cellStyle name="Ввід 3 2" xfId="1909"/>
    <cellStyle name="Ввід 4" xfId="1122"/>
    <cellStyle name="Ввід 4 2" xfId="1910"/>
    <cellStyle name="Ввід 5" xfId="1906"/>
    <cellStyle name="Ввід_ЗапасыЛена2" xfId="1123"/>
    <cellStyle name="Ввод  2" xfId="75"/>
    <cellStyle name="Ввод  2 2" xfId="1124"/>
    <cellStyle name="Ввод  2 2 2" xfId="1912"/>
    <cellStyle name="Ввод  2 3" xfId="1125"/>
    <cellStyle name="Ввод  2 3 2" xfId="1913"/>
    <cellStyle name="Ввод  2 4" xfId="1126"/>
    <cellStyle name="Ввод  2 4 2" xfId="1914"/>
    <cellStyle name="Ввод  2 5" xfId="1911"/>
    <cellStyle name="Ввод  3" xfId="1127"/>
    <cellStyle name="Ввод  3 2" xfId="1915"/>
    <cellStyle name="Ввод  4" xfId="1128"/>
    <cellStyle name="Ввод  4 2" xfId="1916"/>
    <cellStyle name="Відсотковий 2" xfId="76"/>
    <cellStyle name="Відсотковий 2 2" xfId="1129"/>
    <cellStyle name="Відсотковий 2 3" xfId="2155"/>
    <cellStyle name="Відсотковий 3" xfId="1130"/>
    <cellStyle name="Відсотковий 3 2" xfId="1131"/>
    <cellStyle name="Відсотковий 3 3" xfId="1132"/>
    <cellStyle name="Внебиржевой" xfId="1133"/>
    <cellStyle name="Вывод 2" xfId="77"/>
    <cellStyle name="Вывод 2 2" xfId="1134"/>
    <cellStyle name="Вывод 2 2 2" xfId="1889"/>
    <cellStyle name="Вывод 2 3" xfId="1135"/>
    <cellStyle name="Вывод 2 3 2" xfId="1888"/>
    <cellStyle name="Вывод 2 4" xfId="1136"/>
    <cellStyle name="Вывод 2 4 2" xfId="1887"/>
    <cellStyle name="Вывод 2 5" xfId="1137"/>
    <cellStyle name="Вывод 2 5 2" xfId="1886"/>
    <cellStyle name="Вывод 2 6" xfId="1890"/>
    <cellStyle name="Вывод 3" xfId="1138"/>
    <cellStyle name="Вывод 3 2" xfId="1885"/>
    <cellStyle name="Вывод 4" xfId="1139"/>
    <cellStyle name="Вывод 4 2" xfId="1884"/>
    <cellStyle name="Вывод 5" xfId="1140"/>
    <cellStyle name="Вывод 5 2" xfId="1883"/>
    <cellStyle name="Вывод 6" xfId="1141"/>
    <cellStyle name="Вывод 6 2" xfId="1882"/>
    <cellStyle name="Вычисление 2" xfId="78"/>
    <cellStyle name="Вычисление 2 2" xfId="1142"/>
    <cellStyle name="Вычисление 2 2 2" xfId="1918"/>
    <cellStyle name="Вычисление 2 3" xfId="1143"/>
    <cellStyle name="Вычисление 2 3 2" xfId="1919"/>
    <cellStyle name="Вычисление 2 4" xfId="1144"/>
    <cellStyle name="Вычисление 2 4 2" xfId="1920"/>
    <cellStyle name="Вычисление 2 5" xfId="1145"/>
    <cellStyle name="Вычисление 2 5 2" xfId="1921"/>
    <cellStyle name="Вычисление 2 6" xfId="1917"/>
    <cellStyle name="Вычисление 3" xfId="1146"/>
    <cellStyle name="Вычисление 3 2" xfId="1922"/>
    <cellStyle name="Вычисление 4" xfId="1147"/>
    <cellStyle name="Вычисление 4 2" xfId="1923"/>
    <cellStyle name="Вычисление 5" xfId="1148"/>
    <cellStyle name="Вычисление 5 2" xfId="1924"/>
    <cellStyle name="Вычисление 6" xfId="1149"/>
    <cellStyle name="Вычисление 6 2" xfId="1925"/>
    <cellStyle name="Гиперссылка 2" xfId="265"/>
    <cellStyle name="Гиперссылка 3" xfId="1150"/>
    <cellStyle name="Денежный 2" xfId="79"/>
    <cellStyle name="Денежный 2 2" xfId="1152"/>
    <cellStyle name="Денежный 2 3" xfId="1153"/>
    <cellStyle name="Денежный 2 4" xfId="1151"/>
    <cellStyle name="Денежный 2 5" xfId="2154"/>
    <cellStyle name="Денежный 3" xfId="80"/>
    <cellStyle name="Денежный 3 2" xfId="1155"/>
    <cellStyle name="Денежный 3 3" xfId="1154"/>
    <cellStyle name="Денежный 4" xfId="81"/>
    <cellStyle name="Добре" xfId="1156"/>
    <cellStyle name="Добре 1" xfId="1157"/>
    <cellStyle name="Добре 2" xfId="1158"/>
    <cellStyle name="Добре 3" xfId="1159"/>
    <cellStyle name="Добре 4" xfId="1160"/>
    <cellStyle name="Добре_ЗапасыЛена2" xfId="1161"/>
    <cellStyle name="Заголовок 1 1" xfId="1162"/>
    <cellStyle name="Заголовок 1 2" xfId="82"/>
    <cellStyle name="Заголовок 1 2 2" xfId="1163"/>
    <cellStyle name="Заголовок 1 3" xfId="83"/>
    <cellStyle name="Заголовок 1 3 2" xfId="1164"/>
    <cellStyle name="Заголовок 1 3 3" xfId="2153"/>
    <cellStyle name="Заголовок 1 4" xfId="1165"/>
    <cellStyle name="Заголовок 1 5" xfId="1166"/>
    <cellStyle name="Заголовок 1 6" xfId="1167"/>
    <cellStyle name="Заголовок 2 1" xfId="1168"/>
    <cellStyle name="Заголовок 2 2" xfId="84"/>
    <cellStyle name="Заголовок 2 2 2" xfId="1169"/>
    <cellStyle name="Заголовок 2 3" xfId="85"/>
    <cellStyle name="Заголовок 2 3 2" xfId="1170"/>
    <cellStyle name="Заголовок 2 3 3" xfId="2152"/>
    <cellStyle name="Заголовок 2 4" xfId="1171"/>
    <cellStyle name="Заголовок 2 5" xfId="1172"/>
    <cellStyle name="Заголовок 2 6" xfId="1173"/>
    <cellStyle name="Заголовок 3 1" xfId="1174"/>
    <cellStyle name="Заголовок 3 2" xfId="86"/>
    <cellStyle name="Заголовок 3 2 2" xfId="1175"/>
    <cellStyle name="Заголовок 3 3" xfId="87"/>
    <cellStyle name="Заголовок 3 3 2" xfId="1176"/>
    <cellStyle name="Заголовок 3 3 3" xfId="2151"/>
    <cellStyle name="Заголовок 3 4" xfId="1177"/>
    <cellStyle name="Заголовок 3 5" xfId="1178"/>
    <cellStyle name="Заголовок 3 6" xfId="1179"/>
    <cellStyle name="Заголовок 4 1" xfId="1180"/>
    <cellStyle name="Заголовок 4 2" xfId="88"/>
    <cellStyle name="Заголовок 4 2 2" xfId="1181"/>
    <cellStyle name="Заголовок 4 3" xfId="89"/>
    <cellStyle name="Заголовок 4 3 2" xfId="1182"/>
    <cellStyle name="Заголовок 4 3 3" xfId="2150"/>
    <cellStyle name="Заголовок 4 4" xfId="1183"/>
    <cellStyle name="Заголовок 4 5" xfId="1184"/>
    <cellStyle name="Заголовок 4 6" xfId="1185"/>
    <cellStyle name="Звичайний 2" xfId="7"/>
    <cellStyle name="Звичайний 2 2" xfId="90"/>
    <cellStyle name="Звичайний 2 2 2" xfId="1187"/>
    <cellStyle name="Звичайний 2 2 2 2" xfId="1188"/>
    <cellStyle name="Звичайний 2 2 2 2 2" xfId="1955"/>
    <cellStyle name="Звичайний 2 2 2 2 2 2" xfId="2451"/>
    <cellStyle name="Звичайний 2 2 2 2 2 2 2" xfId="2588"/>
    <cellStyle name="Звичайний 2 2 2 2 2 3" xfId="2587"/>
    <cellStyle name="Звичайний 2 2 2 2 3" xfId="2188"/>
    <cellStyle name="Звичайний 2 2 2 2 3 2" xfId="2589"/>
    <cellStyle name="Звичайний 2 2 2 2 4" xfId="2298"/>
    <cellStyle name="Звичайний 2 2 2 2 4 2" xfId="2590"/>
    <cellStyle name="Звичайний 2 2 2 2 5" xfId="2586"/>
    <cellStyle name="Звичайний 2 2 2 3" xfId="1954"/>
    <cellStyle name="Звичайний 2 2 2 3 2" xfId="2450"/>
    <cellStyle name="Звичайний 2 2 2 3 2 2" xfId="2592"/>
    <cellStyle name="Звичайний 2 2 2 3 3" xfId="2591"/>
    <cellStyle name="Звичайний 2 2 2 4" xfId="2187"/>
    <cellStyle name="Звичайний 2 2 2 4 2" xfId="2593"/>
    <cellStyle name="Звичайний 2 2 2 5" xfId="2297"/>
    <cellStyle name="Звичайний 2 2 2 5 2" xfId="2594"/>
    <cellStyle name="Звичайний 2 2 2 6" xfId="2585"/>
    <cellStyle name="Звичайний 2 2 3" xfId="1189"/>
    <cellStyle name="Звичайний 2 2 3 2" xfId="1956"/>
    <cellStyle name="Звичайний 2 2 3 2 2" xfId="2452"/>
    <cellStyle name="Звичайний 2 2 3 2 2 2" xfId="2597"/>
    <cellStyle name="Звичайний 2 2 3 2 3" xfId="2596"/>
    <cellStyle name="Звичайний 2 2 3 3" xfId="2189"/>
    <cellStyle name="Звичайний 2 2 3 3 2" xfId="2598"/>
    <cellStyle name="Звичайний 2 2 3 4" xfId="2299"/>
    <cellStyle name="Звичайний 2 2 3 4 2" xfId="2599"/>
    <cellStyle name="Звичайний 2 2 3 5" xfId="2595"/>
    <cellStyle name="Звичайний 2 2 4" xfId="1186"/>
    <cellStyle name="Звичайний 2 2 4 2" xfId="2079"/>
    <cellStyle name="Звичайний 2 2 4 2 2" xfId="2572"/>
    <cellStyle name="Звичайний 2 2 4 2 2 2" xfId="2602"/>
    <cellStyle name="Звичайний 2 2 4 2 3" xfId="2601"/>
    <cellStyle name="Звичайний 2 2 4 3" xfId="2419"/>
    <cellStyle name="Звичайний 2 2 4 3 2" xfId="2603"/>
    <cellStyle name="Звичайний 2 2 4 4" xfId="2600"/>
    <cellStyle name="Звичайний 2 2 5" xfId="2149"/>
    <cellStyle name="Звичайний 2 2 6" xfId="1953"/>
    <cellStyle name="Звичайний 2 2 6 2" xfId="2449"/>
    <cellStyle name="Звичайний 2 2 6 2 2" xfId="2605"/>
    <cellStyle name="Звичайний 2 2 6 3" xfId="2604"/>
    <cellStyle name="Звичайний 2 2 7" xfId="2186"/>
    <cellStyle name="Звичайний 2 2 7 2" xfId="2606"/>
    <cellStyle name="Звичайний 2 2 8" xfId="2296"/>
    <cellStyle name="Звичайний 2 2 8 2" xfId="2607"/>
    <cellStyle name="Звичайний 2 3" xfId="2164"/>
    <cellStyle name="Звичайний 3" xfId="91"/>
    <cellStyle name="Звичайний 3 2" xfId="92"/>
    <cellStyle name="Звичайний 3 2 2" xfId="1612"/>
    <cellStyle name="Звичайний 3 2 3" xfId="2147"/>
    <cellStyle name="Звичайний 3 3" xfId="93"/>
    <cellStyle name="Звичайний 3 4" xfId="94"/>
    <cellStyle name="Звичайний 3 5" xfId="95"/>
    <cellStyle name="Звичайний 3 6" xfId="96"/>
    <cellStyle name="Звичайний 3 6 2" xfId="97"/>
    <cellStyle name="Звичайний 3 7" xfId="98"/>
    <cellStyle name="Звичайний 3 7 2" xfId="2146"/>
    <cellStyle name="Звичайний 3 7 2 2" xfId="2578"/>
    <cellStyle name="Звичайний 3 7 2 2 2" xfId="2610"/>
    <cellStyle name="Звичайний 3 7 2 3" xfId="2609"/>
    <cellStyle name="Звичайний 3 7 3" xfId="2444"/>
    <cellStyle name="Звичайний 3 7 3 2" xfId="2611"/>
    <cellStyle name="Звичайний 3 7 4" xfId="2608"/>
    <cellStyle name="Звичайний 3 7 5" xfId="3278"/>
    <cellStyle name="Звичайний 3 8" xfId="99"/>
    <cellStyle name="Звичайний 3 8 2" xfId="2145"/>
    <cellStyle name="Звичайний 3 8 2 2" xfId="2577"/>
    <cellStyle name="Звичайний 3 8 2 2 2" xfId="2614"/>
    <cellStyle name="Звичайний 3 8 2 3" xfId="2613"/>
    <cellStyle name="Звичайний 3 8 3" xfId="2443"/>
    <cellStyle name="Звичайний 3 8 3 2" xfId="2615"/>
    <cellStyle name="Звичайний 3 8 4" xfId="2612"/>
    <cellStyle name="Звичайний 3 8 5" xfId="3279"/>
    <cellStyle name="Звичайний 3 9" xfId="2148"/>
    <cellStyle name="Звичайний 4" xfId="100"/>
    <cellStyle name="Звичайний 4 2" xfId="101"/>
    <cellStyle name="Звичайний 4 2 2" xfId="2143"/>
    <cellStyle name="Звичайний 4 2 2 2" xfId="2576"/>
    <cellStyle name="Звичайний 4 2 2 2 2" xfId="2619"/>
    <cellStyle name="Звичайний 4 2 2 3" xfId="2618"/>
    <cellStyle name="Звичайний 4 2 3" xfId="2441"/>
    <cellStyle name="Звичайний 4 2 3 2" xfId="2620"/>
    <cellStyle name="Звичайний 4 2 4" xfId="2617"/>
    <cellStyle name="Звичайний 4 2 5" xfId="3281"/>
    <cellStyle name="Звичайний 4 3" xfId="102"/>
    <cellStyle name="Звичайний 4 4" xfId="1190"/>
    <cellStyle name="Звичайний 4 5" xfId="2144"/>
    <cellStyle name="Звичайний 4 5 2" xfId="2442"/>
    <cellStyle name="Звичайний 4 5 2 2" xfId="2622"/>
    <cellStyle name="Звичайний 4 5 3" xfId="2621"/>
    <cellStyle name="Звичайний 4 6" xfId="2616"/>
    <cellStyle name="Звичайний 4 7" xfId="3280"/>
    <cellStyle name="Звичайний 5" xfId="103"/>
    <cellStyle name="Звичайний 5 2" xfId="215"/>
    <cellStyle name="Звичайний 6" xfId="221"/>
    <cellStyle name="Звичайний 6 2" xfId="2091"/>
    <cellStyle name="Звичайний 6 2 2" xfId="2575"/>
    <cellStyle name="Звичайний 6 2 2 2" xfId="2625"/>
    <cellStyle name="Звичайний 6 2 3" xfId="2624"/>
    <cellStyle name="Звичайний 6 3" xfId="2427"/>
    <cellStyle name="Звичайний 6 3 2" xfId="2626"/>
    <cellStyle name="Звичайний 6 4" xfId="2623"/>
    <cellStyle name="Звичайний 6 5" xfId="3306"/>
    <cellStyle name="Звичайний 7" xfId="222"/>
    <cellStyle name="Звичайний 7 2" xfId="2090"/>
    <cellStyle name="Звичайний 7 2 2" xfId="2574"/>
    <cellStyle name="Звичайний 7 2 2 2" xfId="2629"/>
    <cellStyle name="Звичайний 7 2 3" xfId="2628"/>
    <cellStyle name="Звичайний 7 3" xfId="2426"/>
    <cellStyle name="Звичайний 7 3 2" xfId="2630"/>
    <cellStyle name="Звичайний 7 4" xfId="2627"/>
    <cellStyle name="Звичайний 7 5" xfId="3307"/>
    <cellStyle name="Звичайний 8" xfId="223"/>
    <cellStyle name="Зв'язана клітинка" xfId="1191"/>
    <cellStyle name="Зв'язана клітинка 1" xfId="1192"/>
    <cellStyle name="Зв'язана клітинка 2" xfId="1193"/>
    <cellStyle name="Зв'язана клітинка 3" xfId="1194"/>
    <cellStyle name="Зв'язана клітинка 4" xfId="1195"/>
    <cellStyle name="Зв'язана клітинка_ЗапасыЛена2" xfId="1196"/>
    <cellStyle name="Итог 2" xfId="104"/>
    <cellStyle name="Итог 2 2" xfId="1197"/>
    <cellStyle name="Итог 2 2 2" xfId="1880"/>
    <cellStyle name="Итог 2 3" xfId="1198"/>
    <cellStyle name="Итог 2 3 2" xfId="1879"/>
    <cellStyle name="Итог 2 4" xfId="1881"/>
    <cellStyle name="Итог 3" xfId="1199"/>
    <cellStyle name="Итог 3 2" xfId="1878"/>
    <cellStyle name="Итог 4" xfId="1200"/>
    <cellStyle name="Итог 4 2" xfId="1877"/>
    <cellStyle name="Итог 5" xfId="1201"/>
    <cellStyle name="Итог 5 2" xfId="1876"/>
    <cellStyle name="Итог 6" xfId="1202"/>
    <cellStyle name="Итог 6 2" xfId="1875"/>
    <cellStyle name="Контрольна клітинка" xfId="1203"/>
    <cellStyle name="Контрольна клітинка 1" xfId="1204"/>
    <cellStyle name="Контрольна клітинка 2" xfId="1205"/>
    <cellStyle name="Контрольна клітинка 3" xfId="1206"/>
    <cellStyle name="Контрольна клітинка 4" xfId="1207"/>
    <cellStyle name="Контрольна клітинка_ЗапасыЛена2" xfId="1208"/>
    <cellStyle name="Контрольная ячейка 2" xfId="105"/>
    <cellStyle name="Контрольная ячейка 2 2" xfId="1209"/>
    <cellStyle name="Контрольная ячейка 2 3" xfId="1210"/>
    <cellStyle name="Контрольная ячейка 2 4" xfId="1211"/>
    <cellStyle name="Контрольная ячейка 3" xfId="1212"/>
    <cellStyle name="Контрольная ячейка 4" xfId="1213"/>
    <cellStyle name="Назва" xfId="1214"/>
    <cellStyle name="Назва 1" xfId="1215"/>
    <cellStyle name="Назва 2" xfId="1216"/>
    <cellStyle name="Назва 3" xfId="1217"/>
    <cellStyle name="Назва 4" xfId="1218"/>
    <cellStyle name="Назва_ЗапасыЛена2" xfId="1219"/>
    <cellStyle name="Название 2" xfId="106"/>
    <cellStyle name="Название 2 2" xfId="1220"/>
    <cellStyle name="Название 3" xfId="1221"/>
    <cellStyle name="Название 4" xfId="1222"/>
    <cellStyle name="Нейтральный 2" xfId="107"/>
    <cellStyle name="Нейтральный 2 2" xfId="1223"/>
    <cellStyle name="Нейтральный 2 3" xfId="1224"/>
    <cellStyle name="Нейтральный 2 4" xfId="1225"/>
    <cellStyle name="Нейтральный 3" xfId="1226"/>
    <cellStyle name="Нейтральный 4" xfId="1227"/>
    <cellStyle name="Нейтральный 5" xfId="1228"/>
    <cellStyle name="Нейтральный 6" xfId="1229"/>
    <cellStyle name="Обчислення" xfId="1230"/>
    <cellStyle name="Обчислення 1" xfId="1231"/>
    <cellStyle name="Обчислення 1 2" xfId="1927"/>
    <cellStyle name="Обчислення 2" xfId="1232"/>
    <cellStyle name="Обчислення 2 2" xfId="1928"/>
    <cellStyle name="Обчислення 3" xfId="1233"/>
    <cellStyle name="Обчислення 3 2" xfId="1929"/>
    <cellStyle name="Обчислення 4" xfId="1234"/>
    <cellStyle name="Обчислення 4 2" xfId="1930"/>
    <cellStyle name="Обчислення 5" xfId="1926"/>
    <cellStyle name="Обчислення_ЗапасыЛена2" xfId="1235"/>
    <cellStyle name="Обычный" xfId="0" builtinId="0"/>
    <cellStyle name="Обычный 10" xfId="108"/>
    <cellStyle name="Обычный 10 2" xfId="109"/>
    <cellStyle name="Обычный 10 3" xfId="110"/>
    <cellStyle name="Обычный 10 4" xfId="111"/>
    <cellStyle name="Обычный 10 5" xfId="112"/>
    <cellStyle name="Обычный 10 5 2" xfId="1237"/>
    <cellStyle name="Обычный 10 5 3" xfId="2141"/>
    <cellStyle name="Обычный 10 6" xfId="1236"/>
    <cellStyle name="Обычный 10 7" xfId="2142"/>
    <cellStyle name="Обычный 11" xfId="113"/>
    <cellStyle name="Обычный 11 2" xfId="114"/>
    <cellStyle name="Обычный 11 3" xfId="115"/>
    <cellStyle name="Обычный 11 4" xfId="1238"/>
    <cellStyle name="Обычный 12" xfId="116"/>
    <cellStyle name="Обычный 12 2" xfId="1239"/>
    <cellStyle name="Обычный 12 2 2" xfId="1240"/>
    <cellStyle name="Обычный 12 2 2 2" xfId="1241"/>
    <cellStyle name="Обычный 12 2 2 2 2" xfId="1959"/>
    <cellStyle name="Обычный 12 2 2 2 2 2" xfId="2455"/>
    <cellStyle name="Обычный 12 2 2 2 2 2 2" xfId="2635"/>
    <cellStyle name="Обычный 12 2 2 2 2 3" xfId="2634"/>
    <cellStyle name="Обычный 12 2 2 2 3" xfId="2192"/>
    <cellStyle name="Обычный 12 2 2 2 3 2" xfId="2636"/>
    <cellStyle name="Обычный 12 2 2 2 4" xfId="2302"/>
    <cellStyle name="Обычный 12 2 2 2 4 2" xfId="2637"/>
    <cellStyle name="Обычный 12 2 2 2 5" xfId="2633"/>
    <cellStyle name="Обычный 12 2 2 3" xfId="1958"/>
    <cellStyle name="Обычный 12 2 2 3 2" xfId="2454"/>
    <cellStyle name="Обычный 12 2 2 3 2 2" xfId="2639"/>
    <cellStyle name="Обычный 12 2 2 3 3" xfId="2638"/>
    <cellStyle name="Обычный 12 2 2 4" xfId="2191"/>
    <cellStyle name="Обычный 12 2 2 4 2" xfId="2640"/>
    <cellStyle name="Обычный 12 2 2 5" xfId="2301"/>
    <cellStyle name="Обычный 12 2 2 5 2" xfId="2641"/>
    <cellStyle name="Обычный 12 2 2 6" xfId="2632"/>
    <cellStyle name="Обычный 12 2 3" xfId="1242"/>
    <cellStyle name="Обычный 12 2 3 2" xfId="1960"/>
    <cellStyle name="Обычный 12 2 3 2 2" xfId="2456"/>
    <cellStyle name="Обычный 12 2 3 2 2 2" xfId="2644"/>
    <cellStyle name="Обычный 12 2 3 2 3" xfId="2643"/>
    <cellStyle name="Обычный 12 2 3 3" xfId="2193"/>
    <cellStyle name="Обычный 12 2 3 3 2" xfId="2645"/>
    <cellStyle name="Обычный 12 2 3 4" xfId="2303"/>
    <cellStyle name="Обычный 12 2 3 4 2" xfId="2646"/>
    <cellStyle name="Обычный 12 2 3 5" xfId="2642"/>
    <cellStyle name="Обычный 12 2 4" xfId="1957"/>
    <cellStyle name="Обычный 12 2 4 2" xfId="2453"/>
    <cellStyle name="Обычный 12 2 4 2 2" xfId="2648"/>
    <cellStyle name="Обычный 12 2 4 3" xfId="2647"/>
    <cellStyle name="Обычный 12 2 5" xfId="2190"/>
    <cellStyle name="Обычный 12 2 5 2" xfId="2649"/>
    <cellStyle name="Обычный 12 2 6" xfId="2300"/>
    <cellStyle name="Обычный 12 2 6 2" xfId="2650"/>
    <cellStyle name="Обычный 12 2 7" xfId="2631"/>
    <cellStyle name="Обычный 12 3" xfId="1243"/>
    <cellStyle name="Обычный 12 3 2" xfId="1244"/>
    <cellStyle name="Обычный 12 3 2 2" xfId="1245"/>
    <cellStyle name="Обычный 12 3 2 2 2" xfId="1963"/>
    <cellStyle name="Обычный 12 3 2 2 2 2" xfId="2459"/>
    <cellStyle name="Обычный 12 3 2 2 2 2 2" xfId="2655"/>
    <cellStyle name="Обычный 12 3 2 2 2 3" xfId="2654"/>
    <cellStyle name="Обычный 12 3 2 2 3" xfId="2196"/>
    <cellStyle name="Обычный 12 3 2 2 3 2" xfId="2656"/>
    <cellStyle name="Обычный 12 3 2 2 4" xfId="2306"/>
    <cellStyle name="Обычный 12 3 2 2 4 2" xfId="2657"/>
    <cellStyle name="Обычный 12 3 2 2 5" xfId="2653"/>
    <cellStyle name="Обычный 12 3 2 3" xfId="1962"/>
    <cellStyle name="Обычный 12 3 2 3 2" xfId="2458"/>
    <cellStyle name="Обычный 12 3 2 3 2 2" xfId="2659"/>
    <cellStyle name="Обычный 12 3 2 3 3" xfId="2658"/>
    <cellStyle name="Обычный 12 3 2 4" xfId="2195"/>
    <cellStyle name="Обычный 12 3 2 4 2" xfId="2660"/>
    <cellStyle name="Обычный 12 3 2 5" xfId="2305"/>
    <cellStyle name="Обычный 12 3 2 5 2" xfId="2661"/>
    <cellStyle name="Обычный 12 3 2 6" xfId="2652"/>
    <cellStyle name="Обычный 12 3 3" xfId="1246"/>
    <cellStyle name="Обычный 12 3 3 2" xfId="1964"/>
    <cellStyle name="Обычный 12 3 3 2 2" xfId="2460"/>
    <cellStyle name="Обычный 12 3 3 2 2 2" xfId="2664"/>
    <cellStyle name="Обычный 12 3 3 2 3" xfId="2663"/>
    <cellStyle name="Обычный 12 3 3 3" xfId="2197"/>
    <cellStyle name="Обычный 12 3 3 3 2" xfId="2665"/>
    <cellStyle name="Обычный 12 3 3 4" xfId="2307"/>
    <cellStyle name="Обычный 12 3 3 4 2" xfId="2666"/>
    <cellStyle name="Обычный 12 3 3 5" xfId="2662"/>
    <cellStyle name="Обычный 12 3 4" xfId="1961"/>
    <cellStyle name="Обычный 12 3 4 2" xfId="2457"/>
    <cellStyle name="Обычный 12 3 4 2 2" xfId="2668"/>
    <cellStyle name="Обычный 12 3 4 3" xfId="2667"/>
    <cellStyle name="Обычный 12 3 5" xfId="2194"/>
    <cellStyle name="Обычный 12 3 5 2" xfId="2669"/>
    <cellStyle name="Обычный 12 3 6" xfId="2304"/>
    <cellStyle name="Обычный 12 3 6 2" xfId="2670"/>
    <cellStyle name="Обычный 12 3 7" xfId="2651"/>
    <cellStyle name="Обычный 13" xfId="117"/>
    <cellStyle name="Обычный 13 2" xfId="1247"/>
    <cellStyle name="Обычный 13 3" xfId="2140"/>
    <cellStyle name="Обычный 14" xfId="118"/>
    <cellStyle name="Обычный 14 2" xfId="1248"/>
    <cellStyle name="Обычный 14 3" xfId="2139"/>
    <cellStyle name="Обычный 14 3 2" xfId="2440"/>
    <cellStyle name="Обычный 14 3 2 2" xfId="2673"/>
    <cellStyle name="Обычный 14 3 3" xfId="2672"/>
    <cellStyle name="Обычный 14 4" xfId="2671"/>
    <cellStyle name="Обычный 14 5" xfId="3282"/>
    <cellStyle name="Обычный 15" xfId="264"/>
    <cellStyle name="Обычный 15 2" xfId="1249"/>
    <cellStyle name="Обычный 15 3" xfId="2083"/>
    <cellStyle name="Обычный 15 3 2" xfId="2423"/>
    <cellStyle name="Обычный 15 3 2 2" xfId="2676"/>
    <cellStyle name="Обычный 15 3 3" xfId="2675"/>
    <cellStyle name="Обычный 15 4" xfId="2674"/>
    <cellStyle name="Обычный 16" xfId="1250"/>
    <cellStyle name="Обычный 17" xfId="1251"/>
    <cellStyle name="Обычный 18" xfId="1252"/>
    <cellStyle name="Обычный 19" xfId="1253"/>
    <cellStyle name="Обычный 19 2" xfId="1254"/>
    <cellStyle name="Обычный 19_бюджет новая форма2" xfId="1255"/>
    <cellStyle name="Обычный 2" xfId="1"/>
    <cellStyle name="Обычный 2 10" xfId="119"/>
    <cellStyle name="Обычный 2 10 2" xfId="1257"/>
    <cellStyle name="Обычный 2 10 3" xfId="2138"/>
    <cellStyle name="Обычный 2 10 3 2" xfId="2439"/>
    <cellStyle name="Обычный 2 10 3 2 2" xfId="2679"/>
    <cellStyle name="Обычный 2 10 3 3" xfId="2678"/>
    <cellStyle name="Обычный 2 10 4" xfId="2677"/>
    <cellStyle name="Обычный 2 10 5" xfId="3283"/>
    <cellStyle name="Обычный 2 11" xfId="120"/>
    <cellStyle name="Обычный 2 11 2" xfId="1258"/>
    <cellStyle name="Обычный 2 11 3" xfId="2137"/>
    <cellStyle name="Обычный 2 11 3 2" xfId="2438"/>
    <cellStyle name="Обычный 2 11 3 2 2" xfId="2682"/>
    <cellStyle name="Обычный 2 11 3 3" xfId="2681"/>
    <cellStyle name="Обычный 2 11 4" xfId="2680"/>
    <cellStyle name="Обычный 2 11 5" xfId="3284"/>
    <cellStyle name="Обычный 2 12" xfId="121"/>
    <cellStyle name="Обычный 2 12 2" xfId="1259"/>
    <cellStyle name="Обычный 2 12 3" xfId="2136"/>
    <cellStyle name="Обычный 2 12 3 2" xfId="2437"/>
    <cellStyle name="Обычный 2 12 3 2 2" xfId="2685"/>
    <cellStyle name="Обычный 2 12 3 3" xfId="2684"/>
    <cellStyle name="Обычный 2 12 4" xfId="2683"/>
    <cellStyle name="Обычный 2 12 5" xfId="3285"/>
    <cellStyle name="Обычный 2 13" xfId="122"/>
    <cellStyle name="Обычный 2 13 2" xfId="1260"/>
    <cellStyle name="Обычный 2 13 3" xfId="2135"/>
    <cellStyle name="Обычный 2 13 3 2" xfId="2436"/>
    <cellStyle name="Обычный 2 13 3 2 2" xfId="2688"/>
    <cellStyle name="Обычный 2 13 3 3" xfId="2687"/>
    <cellStyle name="Обычный 2 13 4" xfId="2686"/>
    <cellStyle name="Обычный 2 13 5" xfId="3286"/>
    <cellStyle name="Обычный 2 14" xfId="123"/>
    <cellStyle name="Обычный 2 15" xfId="124"/>
    <cellStyle name="Обычный 2 16" xfId="125"/>
    <cellStyle name="Обычный 2 17" xfId="1261"/>
    <cellStyle name="Обычный 2 17 2" xfId="1262"/>
    <cellStyle name="Обычный 2 17 2 2" xfId="1263"/>
    <cellStyle name="Обычный 2 17 2 2 2" xfId="1967"/>
    <cellStyle name="Обычный 2 17 2 2 2 2" xfId="2463"/>
    <cellStyle name="Обычный 2 17 2 2 2 2 2" xfId="2693"/>
    <cellStyle name="Обычный 2 17 2 2 2 3" xfId="2692"/>
    <cellStyle name="Обычный 2 17 2 2 3" xfId="2200"/>
    <cellStyle name="Обычный 2 17 2 2 3 2" xfId="2694"/>
    <cellStyle name="Обычный 2 17 2 2 4" xfId="2310"/>
    <cellStyle name="Обычный 2 17 2 2 4 2" xfId="2695"/>
    <cellStyle name="Обычный 2 17 2 2 5" xfId="2691"/>
    <cellStyle name="Обычный 2 17 2 3" xfId="1966"/>
    <cellStyle name="Обычный 2 17 2 3 2" xfId="2462"/>
    <cellStyle name="Обычный 2 17 2 3 2 2" xfId="2697"/>
    <cellStyle name="Обычный 2 17 2 3 3" xfId="2696"/>
    <cellStyle name="Обычный 2 17 2 4" xfId="2199"/>
    <cellStyle name="Обычный 2 17 2 4 2" xfId="2698"/>
    <cellStyle name="Обычный 2 17 2 5" xfId="2309"/>
    <cellStyle name="Обычный 2 17 2 5 2" xfId="2699"/>
    <cellStyle name="Обычный 2 17 2 6" xfId="2690"/>
    <cellStyle name="Обычный 2 17 3" xfId="1264"/>
    <cellStyle name="Обычный 2 17 3 2" xfId="1968"/>
    <cellStyle name="Обычный 2 17 3 2 2" xfId="2464"/>
    <cellStyle name="Обычный 2 17 3 2 2 2" xfId="2702"/>
    <cellStyle name="Обычный 2 17 3 2 3" xfId="2701"/>
    <cellStyle name="Обычный 2 17 3 3" xfId="2201"/>
    <cellStyle name="Обычный 2 17 3 3 2" xfId="2703"/>
    <cellStyle name="Обычный 2 17 3 4" xfId="2311"/>
    <cellStyle name="Обычный 2 17 3 4 2" xfId="2704"/>
    <cellStyle name="Обычный 2 17 3 5" xfId="2700"/>
    <cellStyle name="Обычный 2 17 4" xfId="1965"/>
    <cellStyle name="Обычный 2 17 4 2" xfId="2461"/>
    <cellStyle name="Обычный 2 17 4 2 2" xfId="2706"/>
    <cellStyle name="Обычный 2 17 4 3" xfId="2705"/>
    <cellStyle name="Обычный 2 17 5" xfId="2198"/>
    <cellStyle name="Обычный 2 17 5 2" xfId="2707"/>
    <cellStyle name="Обычный 2 17 6" xfId="2308"/>
    <cellStyle name="Обычный 2 17 6 2" xfId="2708"/>
    <cellStyle name="Обычный 2 17 7" xfId="2689"/>
    <cellStyle name="Обычный 2 18" xfId="1265"/>
    <cellStyle name="Обычный 2 19" xfId="1266"/>
    <cellStyle name="Обычный 2 2" xfId="126"/>
    <cellStyle name="Обычный 2 2 10" xfId="2134"/>
    <cellStyle name="Обычный 2 2 2" xfId="127"/>
    <cellStyle name="Обычный 2 2 2 2" xfId="128"/>
    <cellStyle name="Обычный 2 2 2 2 2" xfId="1268"/>
    <cellStyle name="Обычный 2 2 2 2 2 2" xfId="1269"/>
    <cellStyle name="Обычный 2 2 2 2 2 2 2" xfId="1971"/>
    <cellStyle name="Обычный 2 2 2 2 2 2 2 2" xfId="2467"/>
    <cellStyle name="Обычный 2 2 2 2 2 2 2 2 2" xfId="2713"/>
    <cellStyle name="Обычный 2 2 2 2 2 2 2 3" xfId="2712"/>
    <cellStyle name="Обычный 2 2 2 2 2 2 3" xfId="2204"/>
    <cellStyle name="Обычный 2 2 2 2 2 2 3 2" xfId="2714"/>
    <cellStyle name="Обычный 2 2 2 2 2 2 4" xfId="2314"/>
    <cellStyle name="Обычный 2 2 2 2 2 2 4 2" xfId="2715"/>
    <cellStyle name="Обычный 2 2 2 2 2 2 5" xfId="2711"/>
    <cellStyle name="Обычный 2 2 2 2 2 3" xfId="1970"/>
    <cellStyle name="Обычный 2 2 2 2 2 3 2" xfId="2466"/>
    <cellStyle name="Обычный 2 2 2 2 2 3 2 2" xfId="2717"/>
    <cellStyle name="Обычный 2 2 2 2 2 3 3" xfId="2716"/>
    <cellStyle name="Обычный 2 2 2 2 2 4" xfId="2203"/>
    <cellStyle name="Обычный 2 2 2 2 2 4 2" xfId="2718"/>
    <cellStyle name="Обычный 2 2 2 2 2 5" xfId="2313"/>
    <cellStyle name="Обычный 2 2 2 2 2 5 2" xfId="2719"/>
    <cellStyle name="Обычный 2 2 2 2 2 6" xfId="2710"/>
    <cellStyle name="Обычный 2 2 2 2 3" xfId="1270"/>
    <cellStyle name="Обычный 2 2 2 2 3 2" xfId="1972"/>
    <cellStyle name="Обычный 2 2 2 2 3 2 2" xfId="2468"/>
    <cellStyle name="Обычный 2 2 2 2 3 2 2 2" xfId="2722"/>
    <cellStyle name="Обычный 2 2 2 2 3 2 3" xfId="2721"/>
    <cellStyle name="Обычный 2 2 2 2 3 3" xfId="2205"/>
    <cellStyle name="Обычный 2 2 2 2 3 3 2" xfId="2723"/>
    <cellStyle name="Обычный 2 2 2 2 3 4" xfId="2315"/>
    <cellStyle name="Обычный 2 2 2 2 3 4 2" xfId="2724"/>
    <cellStyle name="Обычный 2 2 2 2 3 5" xfId="2720"/>
    <cellStyle name="Обычный 2 2 2 2 4" xfId="1267"/>
    <cellStyle name="Обычный 2 2 2 2 4 2" xfId="2078"/>
    <cellStyle name="Обычный 2 2 2 2 4 2 2" xfId="2571"/>
    <cellStyle name="Обычный 2 2 2 2 4 2 2 2" xfId="2727"/>
    <cellStyle name="Обычный 2 2 2 2 4 2 3" xfId="2726"/>
    <cellStyle name="Обычный 2 2 2 2 4 3" xfId="2418"/>
    <cellStyle name="Обычный 2 2 2 2 4 3 2" xfId="2728"/>
    <cellStyle name="Обычный 2 2 2 2 4 4" xfId="2725"/>
    <cellStyle name="Обычный 2 2 2 2 5" xfId="1969"/>
    <cellStyle name="Обычный 2 2 2 2 5 2" xfId="2465"/>
    <cellStyle name="Обычный 2 2 2 2 5 2 2" xfId="2730"/>
    <cellStyle name="Обычный 2 2 2 2 5 3" xfId="2729"/>
    <cellStyle name="Обычный 2 2 2 2 6" xfId="2202"/>
    <cellStyle name="Обычный 2 2 2 2 6 2" xfId="2731"/>
    <cellStyle name="Обычный 2 2 2 2 7" xfId="2312"/>
    <cellStyle name="Обычный 2 2 2 2 7 2" xfId="2732"/>
    <cellStyle name="Обычный 2 2 2 2 8" xfId="2709"/>
    <cellStyle name="Обычный 2 2 2 2 9" xfId="3287"/>
    <cellStyle name="Обычный 2 2 2 3" xfId="129"/>
    <cellStyle name="Обычный 2 2 2 3 2" xfId="1272"/>
    <cellStyle name="Обычный 2 2 2 3 2 2" xfId="1273"/>
    <cellStyle name="Обычный 2 2 2 3 2 2 2" xfId="1975"/>
    <cellStyle name="Обычный 2 2 2 3 2 2 2 2" xfId="2471"/>
    <cellStyle name="Обычный 2 2 2 3 2 2 2 2 2" xfId="2737"/>
    <cellStyle name="Обычный 2 2 2 3 2 2 2 3" xfId="2736"/>
    <cellStyle name="Обычный 2 2 2 3 2 2 3" xfId="2208"/>
    <cellStyle name="Обычный 2 2 2 3 2 2 3 2" xfId="2738"/>
    <cellStyle name="Обычный 2 2 2 3 2 2 4" xfId="2318"/>
    <cellStyle name="Обычный 2 2 2 3 2 2 4 2" xfId="2739"/>
    <cellStyle name="Обычный 2 2 2 3 2 2 5" xfId="2735"/>
    <cellStyle name="Обычный 2 2 2 3 2 3" xfId="1974"/>
    <cellStyle name="Обычный 2 2 2 3 2 3 2" xfId="2470"/>
    <cellStyle name="Обычный 2 2 2 3 2 3 2 2" xfId="2741"/>
    <cellStyle name="Обычный 2 2 2 3 2 3 3" xfId="2740"/>
    <cellStyle name="Обычный 2 2 2 3 2 4" xfId="2207"/>
    <cellStyle name="Обычный 2 2 2 3 2 4 2" xfId="2742"/>
    <cellStyle name="Обычный 2 2 2 3 2 5" xfId="2317"/>
    <cellStyle name="Обычный 2 2 2 3 2 5 2" xfId="2743"/>
    <cellStyle name="Обычный 2 2 2 3 2 6" xfId="2734"/>
    <cellStyle name="Обычный 2 2 2 3 3" xfId="1274"/>
    <cellStyle name="Обычный 2 2 2 3 3 2" xfId="1976"/>
    <cellStyle name="Обычный 2 2 2 3 3 2 2" xfId="2472"/>
    <cellStyle name="Обычный 2 2 2 3 3 2 2 2" xfId="2746"/>
    <cellStyle name="Обычный 2 2 2 3 3 2 3" xfId="2745"/>
    <cellStyle name="Обычный 2 2 2 3 3 3" xfId="2209"/>
    <cellStyle name="Обычный 2 2 2 3 3 3 2" xfId="2747"/>
    <cellStyle name="Обычный 2 2 2 3 3 4" xfId="2319"/>
    <cellStyle name="Обычный 2 2 2 3 3 4 2" xfId="2748"/>
    <cellStyle name="Обычный 2 2 2 3 3 5" xfId="2744"/>
    <cellStyle name="Обычный 2 2 2 3 4" xfId="1271"/>
    <cellStyle name="Обычный 2 2 2 3 4 2" xfId="2077"/>
    <cellStyle name="Обычный 2 2 2 3 4 2 2" xfId="2570"/>
    <cellStyle name="Обычный 2 2 2 3 4 2 2 2" xfId="2751"/>
    <cellStyle name="Обычный 2 2 2 3 4 2 3" xfId="2750"/>
    <cellStyle name="Обычный 2 2 2 3 4 3" xfId="2417"/>
    <cellStyle name="Обычный 2 2 2 3 4 3 2" xfId="2752"/>
    <cellStyle name="Обычный 2 2 2 3 4 4" xfId="2749"/>
    <cellStyle name="Обычный 2 2 2 3 5" xfId="1973"/>
    <cellStyle name="Обычный 2 2 2 3 5 2" xfId="2469"/>
    <cellStyle name="Обычный 2 2 2 3 5 2 2" xfId="2754"/>
    <cellStyle name="Обычный 2 2 2 3 5 3" xfId="2753"/>
    <cellStyle name="Обычный 2 2 2 3 6" xfId="2206"/>
    <cellStyle name="Обычный 2 2 2 3 6 2" xfId="2755"/>
    <cellStyle name="Обычный 2 2 2 3 7" xfId="2316"/>
    <cellStyle name="Обычный 2 2 2 3 7 2" xfId="2756"/>
    <cellStyle name="Обычный 2 2 2 3 8" xfId="2733"/>
    <cellStyle name="Обычный 2 2 2 3 9" xfId="3288"/>
    <cellStyle name="Обычный 2 2 2 4" xfId="130"/>
    <cellStyle name="Обычный 2 2 2 4 2" xfId="1276"/>
    <cellStyle name="Обычный 2 2 2 4 2 2" xfId="1277"/>
    <cellStyle name="Обычный 2 2 2 4 2 2 2" xfId="1979"/>
    <cellStyle name="Обычный 2 2 2 4 2 2 2 2" xfId="2475"/>
    <cellStyle name="Обычный 2 2 2 4 2 2 2 2 2" xfId="2761"/>
    <cellStyle name="Обычный 2 2 2 4 2 2 2 3" xfId="2760"/>
    <cellStyle name="Обычный 2 2 2 4 2 2 3" xfId="2212"/>
    <cellStyle name="Обычный 2 2 2 4 2 2 3 2" xfId="2762"/>
    <cellStyle name="Обычный 2 2 2 4 2 2 4" xfId="2322"/>
    <cellStyle name="Обычный 2 2 2 4 2 2 4 2" xfId="2763"/>
    <cellStyle name="Обычный 2 2 2 4 2 2 5" xfId="2759"/>
    <cellStyle name="Обычный 2 2 2 4 2 3" xfId="1978"/>
    <cellStyle name="Обычный 2 2 2 4 2 3 2" xfId="2474"/>
    <cellStyle name="Обычный 2 2 2 4 2 3 2 2" xfId="2765"/>
    <cellStyle name="Обычный 2 2 2 4 2 3 3" xfId="2764"/>
    <cellStyle name="Обычный 2 2 2 4 2 4" xfId="2211"/>
    <cellStyle name="Обычный 2 2 2 4 2 4 2" xfId="2766"/>
    <cellStyle name="Обычный 2 2 2 4 2 5" xfId="2321"/>
    <cellStyle name="Обычный 2 2 2 4 2 5 2" xfId="2767"/>
    <cellStyle name="Обычный 2 2 2 4 2 6" xfId="2758"/>
    <cellStyle name="Обычный 2 2 2 4 3" xfId="1278"/>
    <cellStyle name="Обычный 2 2 2 4 3 2" xfId="1980"/>
    <cellStyle name="Обычный 2 2 2 4 3 2 2" xfId="2476"/>
    <cellStyle name="Обычный 2 2 2 4 3 2 2 2" xfId="2770"/>
    <cellStyle name="Обычный 2 2 2 4 3 2 3" xfId="2769"/>
    <cellStyle name="Обычный 2 2 2 4 3 3" xfId="2213"/>
    <cellStyle name="Обычный 2 2 2 4 3 3 2" xfId="2771"/>
    <cellStyle name="Обычный 2 2 2 4 3 4" xfId="2323"/>
    <cellStyle name="Обычный 2 2 2 4 3 4 2" xfId="2772"/>
    <cellStyle name="Обычный 2 2 2 4 3 5" xfId="2768"/>
    <cellStyle name="Обычный 2 2 2 4 4" xfId="1275"/>
    <cellStyle name="Обычный 2 2 2 4 4 2" xfId="2076"/>
    <cellStyle name="Обычный 2 2 2 4 4 2 2" xfId="2569"/>
    <cellStyle name="Обычный 2 2 2 4 4 2 2 2" xfId="2775"/>
    <cellStyle name="Обычный 2 2 2 4 4 2 3" xfId="2774"/>
    <cellStyle name="Обычный 2 2 2 4 4 3" xfId="2416"/>
    <cellStyle name="Обычный 2 2 2 4 4 3 2" xfId="2776"/>
    <cellStyle name="Обычный 2 2 2 4 4 4" xfId="2773"/>
    <cellStyle name="Обычный 2 2 2 4 5" xfId="1977"/>
    <cellStyle name="Обычный 2 2 2 4 5 2" xfId="2473"/>
    <cellStyle name="Обычный 2 2 2 4 5 2 2" xfId="2778"/>
    <cellStyle name="Обычный 2 2 2 4 5 3" xfId="2777"/>
    <cellStyle name="Обычный 2 2 2 4 6" xfId="2210"/>
    <cellStyle name="Обычный 2 2 2 4 6 2" xfId="2779"/>
    <cellStyle name="Обычный 2 2 2 4 7" xfId="2320"/>
    <cellStyle name="Обычный 2 2 2 4 7 2" xfId="2780"/>
    <cellStyle name="Обычный 2 2 2 4 8" xfId="2757"/>
    <cellStyle name="Обычный 2 2 2 4 9" xfId="3289"/>
    <cellStyle name="Обычный 2 2 2 5" xfId="131"/>
    <cellStyle name="Обычный 2 2 2 5 2" xfId="1280"/>
    <cellStyle name="Обычный 2 2 2 5 2 2" xfId="1281"/>
    <cellStyle name="Обычный 2 2 2 5 2 2 2" xfId="1983"/>
    <cellStyle name="Обычный 2 2 2 5 2 2 2 2" xfId="2479"/>
    <cellStyle name="Обычный 2 2 2 5 2 2 2 2 2" xfId="2785"/>
    <cellStyle name="Обычный 2 2 2 5 2 2 2 3" xfId="2784"/>
    <cellStyle name="Обычный 2 2 2 5 2 2 3" xfId="2216"/>
    <cellStyle name="Обычный 2 2 2 5 2 2 3 2" xfId="2786"/>
    <cellStyle name="Обычный 2 2 2 5 2 2 4" xfId="2326"/>
    <cellStyle name="Обычный 2 2 2 5 2 2 4 2" xfId="2787"/>
    <cellStyle name="Обычный 2 2 2 5 2 2 5" xfId="2783"/>
    <cellStyle name="Обычный 2 2 2 5 2 3" xfId="1982"/>
    <cellStyle name="Обычный 2 2 2 5 2 3 2" xfId="2478"/>
    <cellStyle name="Обычный 2 2 2 5 2 3 2 2" xfId="2789"/>
    <cellStyle name="Обычный 2 2 2 5 2 3 3" xfId="2788"/>
    <cellStyle name="Обычный 2 2 2 5 2 4" xfId="2215"/>
    <cellStyle name="Обычный 2 2 2 5 2 4 2" xfId="2790"/>
    <cellStyle name="Обычный 2 2 2 5 2 5" xfId="2325"/>
    <cellStyle name="Обычный 2 2 2 5 2 5 2" xfId="2791"/>
    <cellStyle name="Обычный 2 2 2 5 2 6" xfId="2782"/>
    <cellStyle name="Обычный 2 2 2 5 3" xfId="1282"/>
    <cellStyle name="Обычный 2 2 2 5 3 2" xfId="1984"/>
    <cellStyle name="Обычный 2 2 2 5 3 2 2" xfId="2480"/>
    <cellStyle name="Обычный 2 2 2 5 3 2 2 2" xfId="2794"/>
    <cellStyle name="Обычный 2 2 2 5 3 2 3" xfId="2793"/>
    <cellStyle name="Обычный 2 2 2 5 3 3" xfId="2217"/>
    <cellStyle name="Обычный 2 2 2 5 3 3 2" xfId="2795"/>
    <cellStyle name="Обычный 2 2 2 5 3 4" xfId="2327"/>
    <cellStyle name="Обычный 2 2 2 5 3 4 2" xfId="2796"/>
    <cellStyle name="Обычный 2 2 2 5 3 5" xfId="2792"/>
    <cellStyle name="Обычный 2 2 2 5 4" xfId="1279"/>
    <cellStyle name="Обычный 2 2 2 5 4 2" xfId="2075"/>
    <cellStyle name="Обычный 2 2 2 5 4 2 2" xfId="2568"/>
    <cellStyle name="Обычный 2 2 2 5 4 2 2 2" xfId="2799"/>
    <cellStyle name="Обычный 2 2 2 5 4 2 3" xfId="2798"/>
    <cellStyle name="Обычный 2 2 2 5 4 3" xfId="2415"/>
    <cellStyle name="Обычный 2 2 2 5 4 3 2" xfId="2800"/>
    <cellStyle name="Обычный 2 2 2 5 4 4" xfId="2797"/>
    <cellStyle name="Обычный 2 2 2 5 5" xfId="1981"/>
    <cellStyle name="Обычный 2 2 2 5 5 2" xfId="2477"/>
    <cellStyle name="Обычный 2 2 2 5 5 2 2" xfId="2802"/>
    <cellStyle name="Обычный 2 2 2 5 5 3" xfId="2801"/>
    <cellStyle name="Обычный 2 2 2 5 6" xfId="2214"/>
    <cellStyle name="Обычный 2 2 2 5 6 2" xfId="2803"/>
    <cellStyle name="Обычный 2 2 2 5 7" xfId="2324"/>
    <cellStyle name="Обычный 2 2 2 5 7 2" xfId="2804"/>
    <cellStyle name="Обычный 2 2 2 5 8" xfId="2781"/>
    <cellStyle name="Обычный 2 2 2 5 9" xfId="3290"/>
    <cellStyle name="Обычный 2 2 2 6" xfId="132"/>
    <cellStyle name="Обычный 2 2 2 6 2" xfId="1284"/>
    <cellStyle name="Обычный 2 2 2 6 2 2" xfId="1285"/>
    <cellStyle name="Обычный 2 2 2 6 2 2 2" xfId="1987"/>
    <cellStyle name="Обычный 2 2 2 6 2 2 2 2" xfId="2483"/>
    <cellStyle name="Обычный 2 2 2 6 2 2 2 2 2" xfId="2809"/>
    <cellStyle name="Обычный 2 2 2 6 2 2 2 3" xfId="2808"/>
    <cellStyle name="Обычный 2 2 2 6 2 2 3" xfId="2220"/>
    <cellStyle name="Обычный 2 2 2 6 2 2 3 2" xfId="2810"/>
    <cellStyle name="Обычный 2 2 2 6 2 2 4" xfId="2330"/>
    <cellStyle name="Обычный 2 2 2 6 2 2 4 2" xfId="2811"/>
    <cellStyle name="Обычный 2 2 2 6 2 2 5" xfId="2807"/>
    <cellStyle name="Обычный 2 2 2 6 2 3" xfId="1986"/>
    <cellStyle name="Обычный 2 2 2 6 2 3 2" xfId="2482"/>
    <cellStyle name="Обычный 2 2 2 6 2 3 2 2" xfId="2813"/>
    <cellStyle name="Обычный 2 2 2 6 2 3 3" xfId="2812"/>
    <cellStyle name="Обычный 2 2 2 6 2 4" xfId="2219"/>
    <cellStyle name="Обычный 2 2 2 6 2 4 2" xfId="2814"/>
    <cellStyle name="Обычный 2 2 2 6 2 5" xfId="2329"/>
    <cellStyle name="Обычный 2 2 2 6 2 5 2" xfId="2815"/>
    <cellStyle name="Обычный 2 2 2 6 2 6" xfId="2806"/>
    <cellStyle name="Обычный 2 2 2 6 3" xfId="1286"/>
    <cellStyle name="Обычный 2 2 2 6 3 2" xfId="1988"/>
    <cellStyle name="Обычный 2 2 2 6 3 2 2" xfId="2484"/>
    <cellStyle name="Обычный 2 2 2 6 3 2 2 2" xfId="2818"/>
    <cellStyle name="Обычный 2 2 2 6 3 2 3" xfId="2817"/>
    <cellStyle name="Обычный 2 2 2 6 3 3" xfId="2221"/>
    <cellStyle name="Обычный 2 2 2 6 3 3 2" xfId="2819"/>
    <cellStyle name="Обычный 2 2 2 6 3 4" xfId="2331"/>
    <cellStyle name="Обычный 2 2 2 6 3 4 2" xfId="2820"/>
    <cellStyle name="Обычный 2 2 2 6 3 5" xfId="2816"/>
    <cellStyle name="Обычный 2 2 2 6 4" xfId="1283"/>
    <cellStyle name="Обычный 2 2 2 6 4 2" xfId="2074"/>
    <cellStyle name="Обычный 2 2 2 6 4 2 2" xfId="2567"/>
    <cellStyle name="Обычный 2 2 2 6 4 2 2 2" xfId="2823"/>
    <cellStyle name="Обычный 2 2 2 6 4 2 3" xfId="2822"/>
    <cellStyle name="Обычный 2 2 2 6 4 3" xfId="2414"/>
    <cellStyle name="Обычный 2 2 2 6 4 3 2" xfId="2824"/>
    <cellStyle name="Обычный 2 2 2 6 4 4" xfId="2821"/>
    <cellStyle name="Обычный 2 2 2 6 5" xfId="1985"/>
    <cellStyle name="Обычный 2 2 2 6 5 2" xfId="2481"/>
    <cellStyle name="Обычный 2 2 2 6 5 2 2" xfId="2826"/>
    <cellStyle name="Обычный 2 2 2 6 5 3" xfId="2825"/>
    <cellStyle name="Обычный 2 2 2 6 6" xfId="2218"/>
    <cellStyle name="Обычный 2 2 2 6 6 2" xfId="2827"/>
    <cellStyle name="Обычный 2 2 2 6 7" xfId="2328"/>
    <cellStyle name="Обычный 2 2 2 6 7 2" xfId="2828"/>
    <cellStyle name="Обычный 2 2 2 6 8" xfId="2805"/>
    <cellStyle name="Обычный 2 2 2 6 9" xfId="3291"/>
    <cellStyle name="Обычный 2 2 2 7" xfId="133"/>
    <cellStyle name="Обычный 2 2 2 7 2" xfId="1288"/>
    <cellStyle name="Обычный 2 2 2 7 2 2" xfId="1289"/>
    <cellStyle name="Обычный 2 2 2 7 2 2 2" xfId="1991"/>
    <cellStyle name="Обычный 2 2 2 7 2 2 2 2" xfId="2487"/>
    <cellStyle name="Обычный 2 2 2 7 2 2 2 2 2" xfId="2833"/>
    <cellStyle name="Обычный 2 2 2 7 2 2 2 3" xfId="2832"/>
    <cellStyle name="Обычный 2 2 2 7 2 2 3" xfId="2224"/>
    <cellStyle name="Обычный 2 2 2 7 2 2 3 2" xfId="2834"/>
    <cellStyle name="Обычный 2 2 2 7 2 2 4" xfId="2334"/>
    <cellStyle name="Обычный 2 2 2 7 2 2 4 2" xfId="2835"/>
    <cellStyle name="Обычный 2 2 2 7 2 2 5" xfId="2831"/>
    <cellStyle name="Обычный 2 2 2 7 2 3" xfId="1990"/>
    <cellStyle name="Обычный 2 2 2 7 2 3 2" xfId="2486"/>
    <cellStyle name="Обычный 2 2 2 7 2 3 2 2" xfId="2837"/>
    <cellStyle name="Обычный 2 2 2 7 2 3 3" xfId="2836"/>
    <cellStyle name="Обычный 2 2 2 7 2 4" xfId="2223"/>
    <cellStyle name="Обычный 2 2 2 7 2 4 2" xfId="2838"/>
    <cellStyle name="Обычный 2 2 2 7 2 5" xfId="2333"/>
    <cellStyle name="Обычный 2 2 2 7 2 5 2" xfId="2839"/>
    <cellStyle name="Обычный 2 2 2 7 2 6" xfId="2830"/>
    <cellStyle name="Обычный 2 2 2 7 3" xfId="1290"/>
    <cellStyle name="Обычный 2 2 2 7 3 2" xfId="1992"/>
    <cellStyle name="Обычный 2 2 2 7 3 2 2" xfId="2488"/>
    <cellStyle name="Обычный 2 2 2 7 3 2 2 2" xfId="2842"/>
    <cellStyle name="Обычный 2 2 2 7 3 2 3" xfId="2841"/>
    <cellStyle name="Обычный 2 2 2 7 3 3" xfId="2225"/>
    <cellStyle name="Обычный 2 2 2 7 3 3 2" xfId="2843"/>
    <cellStyle name="Обычный 2 2 2 7 3 4" xfId="2335"/>
    <cellStyle name="Обычный 2 2 2 7 3 4 2" xfId="2844"/>
    <cellStyle name="Обычный 2 2 2 7 3 5" xfId="2840"/>
    <cellStyle name="Обычный 2 2 2 7 4" xfId="1287"/>
    <cellStyle name="Обычный 2 2 2 7 4 2" xfId="2073"/>
    <cellStyle name="Обычный 2 2 2 7 4 2 2" xfId="2566"/>
    <cellStyle name="Обычный 2 2 2 7 4 2 2 2" xfId="2847"/>
    <cellStyle name="Обычный 2 2 2 7 4 2 3" xfId="2846"/>
    <cellStyle name="Обычный 2 2 2 7 4 3" xfId="2413"/>
    <cellStyle name="Обычный 2 2 2 7 4 3 2" xfId="2848"/>
    <cellStyle name="Обычный 2 2 2 7 4 4" xfId="2845"/>
    <cellStyle name="Обычный 2 2 2 7 5" xfId="1989"/>
    <cellStyle name="Обычный 2 2 2 7 5 2" xfId="2485"/>
    <cellStyle name="Обычный 2 2 2 7 5 2 2" xfId="2850"/>
    <cellStyle name="Обычный 2 2 2 7 5 3" xfId="2849"/>
    <cellStyle name="Обычный 2 2 2 7 6" xfId="2222"/>
    <cellStyle name="Обычный 2 2 2 7 6 2" xfId="2851"/>
    <cellStyle name="Обычный 2 2 2 7 7" xfId="2332"/>
    <cellStyle name="Обычный 2 2 2 7 7 2" xfId="2852"/>
    <cellStyle name="Обычный 2 2 2 7 8" xfId="2829"/>
    <cellStyle name="Обычный 2 2 2 7 9" xfId="3292"/>
    <cellStyle name="Обычный 2 2 2 8" xfId="134"/>
    <cellStyle name="Обычный 2 2 2 9" xfId="2133"/>
    <cellStyle name="Обычный 2 2 3" xfId="135"/>
    <cellStyle name="Обычный 2 2 3 2" xfId="136"/>
    <cellStyle name="Обычный 2 2 3 3" xfId="2132"/>
    <cellStyle name="Обычный 2 2 4" xfId="137"/>
    <cellStyle name="Обычный 2 2 5" xfId="138"/>
    <cellStyle name="Обычный 2 2 6" xfId="139"/>
    <cellStyle name="Обычный 2 2 7" xfId="140"/>
    <cellStyle name="Обычный 2 2 8" xfId="141"/>
    <cellStyle name="Обычный 2 2 8 2" xfId="1291"/>
    <cellStyle name="Обычный 2 2 8 3" xfId="2131"/>
    <cellStyle name="Обычный 2 2 8 3 2" xfId="2435"/>
    <cellStyle name="Обычный 2 2 8 3 2 2" xfId="2855"/>
    <cellStyle name="Обычный 2 2 8 3 3" xfId="2854"/>
    <cellStyle name="Обычный 2 2 8 4" xfId="2853"/>
    <cellStyle name="Обычный 2 2 8 5" xfId="3293"/>
    <cellStyle name="Обычный 2 2 9" xfId="1292"/>
    <cellStyle name="Обычный 2 2_Расшифровка плановых затрат по ПЕ на 2012г" xfId="142"/>
    <cellStyle name="Обычный 2 20" xfId="1256"/>
    <cellStyle name="Обычный 2 3" xfId="143"/>
    <cellStyle name="Обычный 2 3 2" xfId="144"/>
    <cellStyle name="Обычный 2 3 2 2" xfId="1294"/>
    <cellStyle name="Обычный 2 3 2 3" xfId="2129"/>
    <cellStyle name="Обычный 2 3 3" xfId="145"/>
    <cellStyle name="Обычный 2 3 3 2" xfId="1776"/>
    <cellStyle name="Обычный 2 3 3 3" xfId="1295"/>
    <cellStyle name="Обычный 2 3 3 4" xfId="2128"/>
    <cellStyle name="Обычный 2 3 3 4 2" xfId="2434"/>
    <cellStyle name="Обычный 2 3 3 4 2 2" xfId="2858"/>
    <cellStyle name="Обычный 2 3 3 4 3" xfId="2857"/>
    <cellStyle name="Обычный 2 3 3 5" xfId="2856"/>
    <cellStyle name="Обычный 2 3 3 6" xfId="3294"/>
    <cellStyle name="Обычный 2 3 4" xfId="146"/>
    <cellStyle name="Обычный 2 3 4 2" xfId="1296"/>
    <cellStyle name="Обычный 2 3 4 3" xfId="2127"/>
    <cellStyle name="Обычный 2 3 5" xfId="1293"/>
    <cellStyle name="Обычный 2 3 6" xfId="2130"/>
    <cellStyle name="Обычный 2 4" xfId="147"/>
    <cellStyle name="Обычный 2 4 2" xfId="148"/>
    <cellStyle name="Обычный 2 4 2 2" xfId="1297"/>
    <cellStyle name="Обычный 2 4 2 3" xfId="2126"/>
    <cellStyle name="Обычный 2 4 3" xfId="1298"/>
    <cellStyle name="Обычный 2 5" xfId="149"/>
    <cellStyle name="Обычный 2 5 2" xfId="150"/>
    <cellStyle name="Обычный 2 5 2 2" xfId="1301"/>
    <cellStyle name="Обычный 2 5 2 2 2" xfId="1302"/>
    <cellStyle name="Обычный 2 5 2 2 2 2" xfId="1995"/>
    <cellStyle name="Обычный 2 5 2 2 2 2 2" xfId="2491"/>
    <cellStyle name="Обычный 2 5 2 2 2 2 2 2" xfId="2862"/>
    <cellStyle name="Обычный 2 5 2 2 2 2 3" xfId="2861"/>
    <cellStyle name="Обычный 2 5 2 2 2 3" xfId="2228"/>
    <cellStyle name="Обычный 2 5 2 2 2 3 2" xfId="2863"/>
    <cellStyle name="Обычный 2 5 2 2 2 4" xfId="2338"/>
    <cellStyle name="Обычный 2 5 2 2 2 4 2" xfId="2864"/>
    <cellStyle name="Обычный 2 5 2 2 2 5" xfId="2860"/>
    <cellStyle name="Обычный 2 5 2 2 3" xfId="1994"/>
    <cellStyle name="Обычный 2 5 2 2 3 2" xfId="2490"/>
    <cellStyle name="Обычный 2 5 2 2 3 2 2" xfId="2866"/>
    <cellStyle name="Обычный 2 5 2 2 3 3" xfId="2865"/>
    <cellStyle name="Обычный 2 5 2 2 4" xfId="2227"/>
    <cellStyle name="Обычный 2 5 2 2 4 2" xfId="2867"/>
    <cellStyle name="Обычный 2 5 2 2 5" xfId="2337"/>
    <cellStyle name="Обычный 2 5 2 2 5 2" xfId="2868"/>
    <cellStyle name="Обычный 2 5 2 2 6" xfId="2859"/>
    <cellStyle name="Обычный 2 5 2 3" xfId="1303"/>
    <cellStyle name="Обычный 2 5 2 3 2" xfId="1996"/>
    <cellStyle name="Обычный 2 5 2 3 2 2" xfId="2492"/>
    <cellStyle name="Обычный 2 5 2 3 2 2 2" xfId="2871"/>
    <cellStyle name="Обычный 2 5 2 3 2 3" xfId="2870"/>
    <cellStyle name="Обычный 2 5 2 3 3" xfId="2229"/>
    <cellStyle name="Обычный 2 5 2 3 3 2" xfId="2872"/>
    <cellStyle name="Обычный 2 5 2 3 4" xfId="2339"/>
    <cellStyle name="Обычный 2 5 2 3 4 2" xfId="2873"/>
    <cellStyle name="Обычный 2 5 2 3 5" xfId="2869"/>
    <cellStyle name="Обычный 2 5 2 4" xfId="1300"/>
    <cellStyle name="Обычный 2 5 2 4 2" xfId="2072"/>
    <cellStyle name="Обычный 2 5 2 4 2 2" xfId="2565"/>
    <cellStyle name="Обычный 2 5 2 4 2 2 2" xfId="2876"/>
    <cellStyle name="Обычный 2 5 2 4 2 3" xfId="2875"/>
    <cellStyle name="Обычный 2 5 2 4 3" xfId="2412"/>
    <cellStyle name="Обычный 2 5 2 4 3 2" xfId="2877"/>
    <cellStyle name="Обычный 2 5 2 4 4" xfId="2874"/>
    <cellStyle name="Обычный 2 5 2 5" xfId="2124"/>
    <cellStyle name="Обычный 2 5 2 6" xfId="1993"/>
    <cellStyle name="Обычный 2 5 2 6 2" xfId="2489"/>
    <cellStyle name="Обычный 2 5 2 6 2 2" xfId="2879"/>
    <cellStyle name="Обычный 2 5 2 6 3" xfId="2878"/>
    <cellStyle name="Обычный 2 5 2 7" xfId="2226"/>
    <cellStyle name="Обычный 2 5 2 7 2" xfId="2880"/>
    <cellStyle name="Обычный 2 5 2 8" xfId="2336"/>
    <cellStyle name="Обычный 2 5 2 8 2" xfId="2881"/>
    <cellStyle name="Обычный 2 5 3" xfId="1299"/>
    <cellStyle name="Обычный 2 5 4" xfId="2125"/>
    <cellStyle name="Обычный 2 6" xfId="151"/>
    <cellStyle name="Обычный 2 6 2" xfId="1304"/>
    <cellStyle name="Обычный 2 6 3" xfId="2123"/>
    <cellStyle name="Обычный 2 6 3 2" xfId="2433"/>
    <cellStyle name="Обычный 2 6 3 2 2" xfId="2884"/>
    <cellStyle name="Обычный 2 6 3 3" xfId="2883"/>
    <cellStyle name="Обычный 2 6 4" xfId="2882"/>
    <cellStyle name="Обычный 2 6 5" xfId="3295"/>
    <cellStyle name="Обычный 2 7" xfId="152"/>
    <cellStyle name="Обычный 2 7 2" xfId="1305"/>
    <cellStyle name="Обычный 2 7 3" xfId="2122"/>
    <cellStyle name="Обычный 2 7 3 2" xfId="2432"/>
    <cellStyle name="Обычный 2 7 3 2 2" xfId="2887"/>
    <cellStyle name="Обычный 2 7 3 3" xfId="2886"/>
    <cellStyle name="Обычный 2 7 4" xfId="2885"/>
    <cellStyle name="Обычный 2 7 5" xfId="3296"/>
    <cellStyle name="Обычный 2 8" xfId="153"/>
    <cellStyle name="Обычный 2 8 2" xfId="1306"/>
    <cellStyle name="Обычный 2 8 3" xfId="2121"/>
    <cellStyle name="Обычный 2 8 3 2" xfId="2431"/>
    <cellStyle name="Обычный 2 8 3 2 2" xfId="2890"/>
    <cellStyle name="Обычный 2 8 3 3" xfId="2889"/>
    <cellStyle name="Обычный 2 8 4" xfId="2888"/>
    <cellStyle name="Обычный 2 8 5" xfId="3297"/>
    <cellStyle name="Обычный 2 9" xfId="154"/>
    <cellStyle name="Обычный 2 9 2" xfId="1307"/>
    <cellStyle name="Обычный 2 9 3" xfId="2120"/>
    <cellStyle name="Обычный 2 9 3 2" xfId="2430"/>
    <cellStyle name="Обычный 2 9 3 2 2" xfId="2893"/>
    <cellStyle name="Обычный 2 9 3 3" xfId="2892"/>
    <cellStyle name="Обычный 2 9 4" xfId="2891"/>
    <cellStyle name="Обычный 2 9 5" xfId="3298"/>
    <cellStyle name="Обычный 2_Аналіз старих тарифів на коміссію27_10_11" xfId="155"/>
    <cellStyle name="Обычный 20" xfId="1308"/>
    <cellStyle name="Обычный 21" xfId="227"/>
    <cellStyle name="Обычный 21 2" xfId="2087"/>
    <cellStyle name="Обычный 21 2 2" xfId="2425"/>
    <cellStyle name="Обычный 21 2 2 2" xfId="2896"/>
    <cellStyle name="Обычный 21 2 3" xfId="2895"/>
    <cellStyle name="Обычный 21 3" xfId="2894"/>
    <cellStyle name="Обычный 21 4" xfId="262"/>
    <cellStyle name="Обычный 21 5" xfId="3309"/>
    <cellStyle name="Обычный 22" xfId="1309"/>
    <cellStyle name="Обычный 23" xfId="1310"/>
    <cellStyle name="Обычный 24" xfId="1311"/>
    <cellStyle name="Обычный 24 2" xfId="1312"/>
    <cellStyle name="Обычный 24 2 2" xfId="1313"/>
    <cellStyle name="Обычный 24 2 2 2" xfId="1999"/>
    <cellStyle name="Обычный 24 2 2 2 2" xfId="2495"/>
    <cellStyle name="Обычный 24 2 2 2 2 2" xfId="2901"/>
    <cellStyle name="Обычный 24 2 2 2 3" xfId="2900"/>
    <cellStyle name="Обычный 24 2 2 3" xfId="2232"/>
    <cellStyle name="Обычный 24 2 2 3 2" xfId="2902"/>
    <cellStyle name="Обычный 24 2 2 4" xfId="2342"/>
    <cellStyle name="Обычный 24 2 2 4 2" xfId="2903"/>
    <cellStyle name="Обычный 24 2 2 5" xfId="2899"/>
    <cellStyle name="Обычный 24 2 3" xfId="1998"/>
    <cellStyle name="Обычный 24 2 3 2" xfId="2494"/>
    <cellStyle name="Обычный 24 2 3 2 2" xfId="2905"/>
    <cellStyle name="Обычный 24 2 3 3" xfId="2904"/>
    <cellStyle name="Обычный 24 2 4" xfId="2231"/>
    <cellStyle name="Обычный 24 2 4 2" xfId="2906"/>
    <cellStyle name="Обычный 24 2 5" xfId="2341"/>
    <cellStyle name="Обычный 24 2 5 2" xfId="2907"/>
    <cellStyle name="Обычный 24 2 6" xfId="2898"/>
    <cellStyle name="Обычный 24 3" xfId="1314"/>
    <cellStyle name="Обычный 24 3 2" xfId="2000"/>
    <cellStyle name="Обычный 24 3 2 2" xfId="2496"/>
    <cellStyle name="Обычный 24 3 2 2 2" xfId="2910"/>
    <cellStyle name="Обычный 24 3 2 3" xfId="2909"/>
    <cellStyle name="Обычный 24 3 3" xfId="2233"/>
    <cellStyle name="Обычный 24 3 3 2" xfId="2911"/>
    <cellStyle name="Обычный 24 3 4" xfId="2343"/>
    <cellStyle name="Обычный 24 3 4 2" xfId="2912"/>
    <cellStyle name="Обычный 24 3 5" xfId="2908"/>
    <cellStyle name="Обычный 24 4" xfId="1997"/>
    <cellStyle name="Обычный 24 4 2" xfId="2493"/>
    <cellStyle name="Обычный 24 4 2 2" xfId="2914"/>
    <cellStyle name="Обычный 24 4 3" xfId="2913"/>
    <cellStyle name="Обычный 24 5" xfId="2230"/>
    <cellStyle name="Обычный 24 5 2" xfId="2915"/>
    <cellStyle name="Обычный 24 6" xfId="2340"/>
    <cellStyle name="Обычный 24 6 2" xfId="2916"/>
    <cellStyle name="Обычный 24 7" xfId="2897"/>
    <cellStyle name="Обычный 25" xfId="1315"/>
    <cellStyle name="Обычный 25 2" xfId="1316"/>
    <cellStyle name="Обычный 25 2 2" xfId="1317"/>
    <cellStyle name="Обычный 25 2 2 2" xfId="2003"/>
    <cellStyle name="Обычный 25 2 2 2 2" xfId="2499"/>
    <cellStyle name="Обычный 25 2 2 2 2 2" xfId="2921"/>
    <cellStyle name="Обычный 25 2 2 2 3" xfId="2920"/>
    <cellStyle name="Обычный 25 2 2 3" xfId="2236"/>
    <cellStyle name="Обычный 25 2 2 3 2" xfId="2922"/>
    <cellStyle name="Обычный 25 2 2 4" xfId="2346"/>
    <cellStyle name="Обычный 25 2 2 4 2" xfId="2923"/>
    <cellStyle name="Обычный 25 2 2 5" xfId="2919"/>
    <cellStyle name="Обычный 25 2 3" xfId="2002"/>
    <cellStyle name="Обычный 25 2 3 2" xfId="2498"/>
    <cellStyle name="Обычный 25 2 3 2 2" xfId="2925"/>
    <cellStyle name="Обычный 25 2 3 3" xfId="2924"/>
    <cellStyle name="Обычный 25 2 4" xfId="2235"/>
    <cellStyle name="Обычный 25 2 4 2" xfId="2926"/>
    <cellStyle name="Обычный 25 2 5" xfId="2345"/>
    <cellStyle name="Обычный 25 2 5 2" xfId="2927"/>
    <cellStyle name="Обычный 25 2 6" xfId="2918"/>
    <cellStyle name="Обычный 25 3" xfId="1318"/>
    <cellStyle name="Обычный 25 3 2" xfId="2004"/>
    <cellStyle name="Обычный 25 3 2 2" xfId="2500"/>
    <cellStyle name="Обычный 25 3 2 2 2" xfId="2930"/>
    <cellStyle name="Обычный 25 3 2 3" xfId="2929"/>
    <cellStyle name="Обычный 25 3 3" xfId="2237"/>
    <cellStyle name="Обычный 25 3 3 2" xfId="2931"/>
    <cellStyle name="Обычный 25 3 4" xfId="2347"/>
    <cellStyle name="Обычный 25 3 4 2" xfId="2932"/>
    <cellStyle name="Обычный 25 3 5" xfId="2928"/>
    <cellStyle name="Обычный 25 4" xfId="2001"/>
    <cellStyle name="Обычный 25 4 2" xfId="2497"/>
    <cellStyle name="Обычный 25 4 2 2" xfId="2934"/>
    <cellStyle name="Обычный 25 4 3" xfId="2933"/>
    <cellStyle name="Обычный 25 5" xfId="2234"/>
    <cellStyle name="Обычный 25 5 2" xfId="2935"/>
    <cellStyle name="Обычный 25 6" xfId="2344"/>
    <cellStyle name="Обычный 25 6 2" xfId="2936"/>
    <cellStyle name="Обычный 25 7" xfId="2917"/>
    <cellStyle name="Обычный 26" xfId="1319"/>
    <cellStyle name="Обычный 26 2" xfId="1320"/>
    <cellStyle name="Обычный 26 2 2" xfId="1321"/>
    <cellStyle name="Обычный 26 2 2 2" xfId="2007"/>
    <cellStyle name="Обычный 26 2 2 2 2" xfId="2503"/>
    <cellStyle name="Обычный 26 2 2 2 2 2" xfId="2941"/>
    <cellStyle name="Обычный 26 2 2 2 3" xfId="2940"/>
    <cellStyle name="Обычный 26 2 2 3" xfId="2240"/>
    <cellStyle name="Обычный 26 2 2 3 2" xfId="2942"/>
    <cellStyle name="Обычный 26 2 2 4" xfId="2350"/>
    <cellStyle name="Обычный 26 2 2 4 2" xfId="2943"/>
    <cellStyle name="Обычный 26 2 2 5" xfId="2939"/>
    <cellStyle name="Обычный 26 2 3" xfId="2006"/>
    <cellStyle name="Обычный 26 2 3 2" xfId="2502"/>
    <cellStyle name="Обычный 26 2 3 2 2" xfId="2945"/>
    <cellStyle name="Обычный 26 2 3 3" xfId="2944"/>
    <cellStyle name="Обычный 26 2 4" xfId="2239"/>
    <cellStyle name="Обычный 26 2 4 2" xfId="2946"/>
    <cellStyle name="Обычный 26 2 5" xfId="2349"/>
    <cellStyle name="Обычный 26 2 5 2" xfId="2947"/>
    <cellStyle name="Обычный 26 2 6" xfId="2938"/>
    <cellStyle name="Обычный 26 3" xfId="1322"/>
    <cellStyle name="Обычный 26 3 2" xfId="2008"/>
    <cellStyle name="Обычный 26 3 2 2" xfId="2504"/>
    <cellStyle name="Обычный 26 3 2 2 2" xfId="2950"/>
    <cellStyle name="Обычный 26 3 2 3" xfId="2949"/>
    <cellStyle name="Обычный 26 3 3" xfId="2241"/>
    <cellStyle name="Обычный 26 3 3 2" xfId="2951"/>
    <cellStyle name="Обычный 26 3 4" xfId="2351"/>
    <cellStyle name="Обычный 26 3 4 2" xfId="2952"/>
    <cellStyle name="Обычный 26 3 5" xfId="2948"/>
    <cellStyle name="Обычный 26 4" xfId="2005"/>
    <cellStyle name="Обычный 26 4 2" xfId="2501"/>
    <cellStyle name="Обычный 26 4 2 2" xfId="2954"/>
    <cellStyle name="Обычный 26 4 3" xfId="2953"/>
    <cellStyle name="Обычный 26 5" xfId="2238"/>
    <cellStyle name="Обычный 26 5 2" xfId="2955"/>
    <cellStyle name="Обычный 26 6" xfId="2348"/>
    <cellStyle name="Обычный 26 6 2" xfId="2956"/>
    <cellStyle name="Обычный 26 7" xfId="2937"/>
    <cellStyle name="Обычный 27" xfId="1323"/>
    <cellStyle name="Обычный 27 2" xfId="1324"/>
    <cellStyle name="Обычный 27 2 2" xfId="1325"/>
    <cellStyle name="Обычный 27 2 2 2" xfId="2011"/>
    <cellStyle name="Обычный 27 2 2 2 2" xfId="2507"/>
    <cellStyle name="Обычный 27 2 2 2 2 2" xfId="2961"/>
    <cellStyle name="Обычный 27 2 2 2 3" xfId="2960"/>
    <cellStyle name="Обычный 27 2 2 3" xfId="2244"/>
    <cellStyle name="Обычный 27 2 2 3 2" xfId="2962"/>
    <cellStyle name="Обычный 27 2 2 4" xfId="2354"/>
    <cellStyle name="Обычный 27 2 2 4 2" xfId="2963"/>
    <cellStyle name="Обычный 27 2 2 5" xfId="2959"/>
    <cellStyle name="Обычный 27 2 3" xfId="2010"/>
    <cellStyle name="Обычный 27 2 3 2" xfId="2506"/>
    <cellStyle name="Обычный 27 2 3 2 2" xfId="2965"/>
    <cellStyle name="Обычный 27 2 3 3" xfId="2964"/>
    <cellStyle name="Обычный 27 2 4" xfId="2243"/>
    <cellStyle name="Обычный 27 2 4 2" xfId="2966"/>
    <cellStyle name="Обычный 27 2 5" xfId="2353"/>
    <cellStyle name="Обычный 27 2 5 2" xfId="2967"/>
    <cellStyle name="Обычный 27 2 6" xfId="2958"/>
    <cellStyle name="Обычный 27 3" xfId="1326"/>
    <cellStyle name="Обычный 27 3 2" xfId="2012"/>
    <cellStyle name="Обычный 27 3 2 2" xfId="2508"/>
    <cellStyle name="Обычный 27 3 2 2 2" xfId="2970"/>
    <cellStyle name="Обычный 27 3 2 3" xfId="2969"/>
    <cellStyle name="Обычный 27 3 3" xfId="2245"/>
    <cellStyle name="Обычный 27 3 3 2" xfId="2971"/>
    <cellStyle name="Обычный 27 3 4" xfId="2355"/>
    <cellStyle name="Обычный 27 3 4 2" xfId="2972"/>
    <cellStyle name="Обычный 27 3 5" xfId="2968"/>
    <cellStyle name="Обычный 27 4" xfId="2009"/>
    <cellStyle name="Обычный 27 4 2" xfId="2505"/>
    <cellStyle name="Обычный 27 4 2 2" xfId="2974"/>
    <cellStyle name="Обычный 27 4 3" xfId="2973"/>
    <cellStyle name="Обычный 27 5" xfId="2242"/>
    <cellStyle name="Обычный 27 5 2" xfId="2975"/>
    <cellStyle name="Обычный 27 6" xfId="2352"/>
    <cellStyle name="Обычный 27 6 2" xfId="2976"/>
    <cellStyle name="Обычный 27 7" xfId="2957"/>
    <cellStyle name="Обычный 28" xfId="1327"/>
    <cellStyle name="Обычный 28 2" xfId="1777"/>
    <cellStyle name="Обычный 29" xfId="1328"/>
    <cellStyle name="Обычный 3" xfId="5"/>
    <cellStyle name="Обычный 3 10" xfId="261"/>
    <cellStyle name="Обычный 3 10 2" xfId="266"/>
    <cellStyle name="Обычный 3 10 2 2" xfId="1778"/>
    <cellStyle name="Обычный 3 10 2 3" xfId="2082"/>
    <cellStyle name="Обычный 3 10 2 3 2" xfId="2422"/>
    <cellStyle name="Обычный 3 10 2 3 2 2" xfId="2978"/>
    <cellStyle name="Обычный 3 10 2 3 3" xfId="2977"/>
    <cellStyle name="Обычный 3 10 2 4" xfId="2583"/>
    <cellStyle name="Обычный 3 10 3" xfId="1330"/>
    <cellStyle name="Обычный 3 10 4" xfId="2084"/>
    <cellStyle name="Обычный 3 10 4 2" xfId="2424"/>
    <cellStyle name="Обычный 3 10 4 2 2" xfId="2980"/>
    <cellStyle name="Обычный 3 10 4 3" xfId="2979"/>
    <cellStyle name="Обычный 3 10 5" xfId="3310"/>
    <cellStyle name="Обычный 3 11" xfId="1331"/>
    <cellStyle name="Обычный 3 11 2" xfId="1779"/>
    <cellStyle name="Обычный 3 11 2 2" xfId="2580"/>
    <cellStyle name="Обычный 3 11 2 2 2" xfId="2981"/>
    <cellStyle name="Обычный 3 11 2 3" xfId="3312"/>
    <cellStyle name="Обычный 3 11 2 4" xfId="3314"/>
    <cellStyle name="Обычный 3 12" xfId="1332"/>
    <cellStyle name="Обычный 3 12 2" xfId="1780"/>
    <cellStyle name="Обычный 3 13" xfId="1333"/>
    <cellStyle name="Обычный 3 13 2" xfId="1781"/>
    <cellStyle name="Обычный 3 14" xfId="1334"/>
    <cellStyle name="Обычный 3 14 2" xfId="1782"/>
    <cellStyle name="Обычный 3 15" xfId="1335"/>
    <cellStyle name="Обычный 3 16" xfId="1336"/>
    <cellStyle name="Обычный 3 17" xfId="1337"/>
    <cellStyle name="Обычный 3 18" xfId="1329"/>
    <cellStyle name="Обычный 3 19" xfId="2165"/>
    <cellStyle name="Обычный 3 19 2" xfId="2445"/>
    <cellStyle name="Обычный 3 19 2 2" xfId="2983"/>
    <cellStyle name="Обычный 3 19 3" xfId="2982"/>
    <cellStyle name="Обычный 3 2" xfId="156"/>
    <cellStyle name="Обычный 3 2 2" xfId="157"/>
    <cellStyle name="Обычный 3 20" xfId="2013"/>
    <cellStyle name="Обычный 3 21" xfId="1951"/>
    <cellStyle name="Обычный 3 21 2" xfId="2447"/>
    <cellStyle name="Обычный 3 21 2 2" xfId="2985"/>
    <cellStyle name="Обычный 3 21 3" xfId="2984"/>
    <cellStyle name="Обычный 3 22" xfId="2294"/>
    <cellStyle name="Обычный 3 22 2" xfId="2986"/>
    <cellStyle name="Обычный 3 23" xfId="2582"/>
    <cellStyle name="Обычный 3 24" xfId="3276"/>
    <cellStyle name="Обычный 3 3" xfId="158"/>
    <cellStyle name="Обычный 3 3 2" xfId="159"/>
    <cellStyle name="Обычный 3 3 2 2" xfId="1783"/>
    <cellStyle name="Обычный 3 3 2 3" xfId="2118"/>
    <cellStyle name="Обычный 3 3 3" xfId="160"/>
    <cellStyle name="Обычный 3 3 4" xfId="2119"/>
    <cellStyle name="Обычный 3 4" xfId="161"/>
    <cellStyle name="Обычный 3 4 2" xfId="162"/>
    <cellStyle name="Обычный 3 4 3" xfId="163"/>
    <cellStyle name="Обычный 3 4 3 2" xfId="1785"/>
    <cellStyle name="Обычный 3 4 4" xfId="1784"/>
    <cellStyle name="Обычный 3 5" xfId="164"/>
    <cellStyle name="Обычный 3 5 2" xfId="165"/>
    <cellStyle name="Обычный 3 5 3" xfId="2117"/>
    <cellStyle name="Обычный 3 6" xfId="166"/>
    <cellStyle name="Обычный 3 6 2" xfId="1786"/>
    <cellStyle name="Обычный 3 7" xfId="167"/>
    <cellStyle name="Обычный 3 7 2" xfId="1787"/>
    <cellStyle name="Обычный 3 8" xfId="168"/>
    <cellStyle name="Обычный 3 8 2" xfId="1788"/>
    <cellStyle name="Обычный 3 8 3" xfId="1338"/>
    <cellStyle name="Обычный 3 8 4" xfId="2116"/>
    <cellStyle name="Обычный 3 9" xfId="169"/>
    <cellStyle name="Обычный 3 9 2" xfId="1789"/>
    <cellStyle name="Обычный 3 9 3" xfId="1339"/>
    <cellStyle name="Обычный 3 9 4" xfId="2115"/>
    <cellStyle name="Обычный 3_Дефицит_7 млрд_0608_бс" xfId="1340"/>
    <cellStyle name="Обычный 30" xfId="1341"/>
    <cellStyle name="Обычный 31" xfId="1342"/>
    <cellStyle name="Обычный 31 2" xfId="1343"/>
    <cellStyle name="Обычный 31 2 2" xfId="2015"/>
    <cellStyle name="Обычный 31 2 2 2" xfId="2510"/>
    <cellStyle name="Обычный 31 2 2 2 2" xfId="2990"/>
    <cellStyle name="Обычный 31 2 2 3" xfId="2989"/>
    <cellStyle name="Обычный 31 2 3" xfId="2247"/>
    <cellStyle name="Обычный 31 2 3 2" xfId="2991"/>
    <cellStyle name="Обычный 31 2 4" xfId="2357"/>
    <cellStyle name="Обычный 31 2 4 2" xfId="2992"/>
    <cellStyle name="Обычный 31 2 5" xfId="2988"/>
    <cellStyle name="Обычный 31 3" xfId="2014"/>
    <cellStyle name="Обычный 31 3 2" xfId="2509"/>
    <cellStyle name="Обычный 31 3 2 2" xfId="2994"/>
    <cellStyle name="Обычный 31 3 3" xfId="2993"/>
    <cellStyle name="Обычный 31 4" xfId="2246"/>
    <cellStyle name="Обычный 31 4 2" xfId="2995"/>
    <cellStyle name="Обычный 31 5" xfId="2356"/>
    <cellStyle name="Обычный 31 5 2" xfId="2996"/>
    <cellStyle name="Обычный 31 6" xfId="2987"/>
    <cellStyle name="Обычный 32" xfId="1344"/>
    <cellStyle name="Обычный 32 2" xfId="1345"/>
    <cellStyle name="Обычный 32 3" xfId="1346"/>
    <cellStyle name="Обычный 33" xfId="1347"/>
    <cellStyle name="Обычный 33 2" xfId="1348"/>
    <cellStyle name="Обычный 33 2 2" xfId="2579"/>
    <cellStyle name="Обычный 33 2 2 2" xfId="2997"/>
    <cellStyle name="Обычный 33 2 3" xfId="3311"/>
    <cellStyle name="Обычный 33 2 4" xfId="3313"/>
    <cellStyle name="Обычный 33 3" xfId="1349"/>
    <cellStyle name="Обычный 34" xfId="1350"/>
    <cellStyle name="Обычный 34 2" xfId="1351"/>
    <cellStyle name="Обычный 34 3" xfId="1352"/>
    <cellStyle name="Обычный 35" xfId="1353"/>
    <cellStyle name="Обычный 35 2" xfId="1354"/>
    <cellStyle name="Обычный 35 3" xfId="1355"/>
    <cellStyle name="Обычный 36" xfId="1356"/>
    <cellStyle name="Обычный 36 2" xfId="1357"/>
    <cellStyle name="Обычный 36 3" xfId="1358"/>
    <cellStyle name="Обычный 37" xfId="1359"/>
    <cellStyle name="Обычный 37 2" xfId="1360"/>
    <cellStyle name="Обычный 37 3" xfId="1361"/>
    <cellStyle name="Обычный 38" xfId="1362"/>
    <cellStyle name="Обычный 38 2" xfId="2016"/>
    <cellStyle name="Обычный 38 2 2" xfId="2511"/>
    <cellStyle name="Обычный 38 2 2 2" xfId="3000"/>
    <cellStyle name="Обычный 38 2 3" xfId="2999"/>
    <cellStyle name="Обычный 38 3" xfId="2248"/>
    <cellStyle name="Обычный 38 3 2" xfId="3001"/>
    <cellStyle name="Обычный 38 4" xfId="2358"/>
    <cellStyle name="Обычный 38 4 2" xfId="3002"/>
    <cellStyle name="Обычный 38 5" xfId="2998"/>
    <cellStyle name="Обычный 39" xfId="1363"/>
    <cellStyle name="Обычный 39 2" xfId="2017"/>
    <cellStyle name="Обычный 39 2 2" xfId="2512"/>
    <cellStyle name="Обычный 39 2 2 2" xfId="3005"/>
    <cellStyle name="Обычный 39 2 3" xfId="3004"/>
    <cellStyle name="Обычный 39 3" xfId="2249"/>
    <cellStyle name="Обычный 39 3 2" xfId="3006"/>
    <cellStyle name="Обычный 39 4" xfId="2359"/>
    <cellStyle name="Обычный 39 4 2" xfId="3007"/>
    <cellStyle name="Обычный 39 5" xfId="3003"/>
    <cellStyle name="Обычный 4" xfId="6"/>
    <cellStyle name="Обычный 4 10" xfId="2295"/>
    <cellStyle name="Обычный 4 10 2" xfId="3008"/>
    <cellStyle name="Обычный 4 11" xfId="3277"/>
    <cellStyle name="Обычный 4 2" xfId="170"/>
    <cellStyle name="Обычный 4 2 2" xfId="224"/>
    <cellStyle name="Обычный 4 2 2 2" xfId="1366"/>
    <cellStyle name="Обычный 4 2 2 2 2" xfId="2020"/>
    <cellStyle name="Обычный 4 2 2 2 2 2" xfId="2514"/>
    <cellStyle name="Обычный 4 2 2 2 2 2 2" xfId="3012"/>
    <cellStyle name="Обычный 4 2 2 2 2 3" xfId="3011"/>
    <cellStyle name="Обычный 4 2 2 2 3" xfId="2251"/>
    <cellStyle name="Обычный 4 2 2 2 3 2" xfId="3013"/>
    <cellStyle name="Обычный 4 2 2 2 4" xfId="2361"/>
    <cellStyle name="Обычный 4 2 2 2 4 2" xfId="3014"/>
    <cellStyle name="Обычный 4 2 2 2 5" xfId="3010"/>
    <cellStyle name="Обычный 4 2 2 3" xfId="1365"/>
    <cellStyle name="Обычный 4 2 2 3 2" xfId="2071"/>
    <cellStyle name="Обычный 4 2 2 3 2 2" xfId="2564"/>
    <cellStyle name="Обычный 4 2 2 3 2 2 2" xfId="3017"/>
    <cellStyle name="Обычный 4 2 2 3 2 3" xfId="3016"/>
    <cellStyle name="Обычный 4 2 2 3 3" xfId="2411"/>
    <cellStyle name="Обычный 4 2 2 3 3 2" xfId="3018"/>
    <cellStyle name="Обычный 4 2 2 3 4" xfId="3015"/>
    <cellStyle name="Обычный 4 2 2 4" xfId="2019"/>
    <cellStyle name="Обычный 4 2 2 4 2" xfId="2513"/>
    <cellStyle name="Обычный 4 2 2 4 2 2" xfId="3020"/>
    <cellStyle name="Обычный 4 2 2 4 3" xfId="3019"/>
    <cellStyle name="Обычный 4 2 2 5" xfId="2250"/>
    <cellStyle name="Обычный 4 2 2 5 2" xfId="3021"/>
    <cellStyle name="Обычный 4 2 2 6" xfId="2360"/>
    <cellStyle name="Обычный 4 2 2 6 2" xfId="3022"/>
    <cellStyle name="Обычный 4 2 2 7" xfId="3009"/>
    <cellStyle name="Обычный 4 2 2 8" xfId="3308"/>
    <cellStyle name="Обычный 4 2 3" xfId="225"/>
    <cellStyle name="Обычный 4 2 3 2" xfId="1368"/>
    <cellStyle name="Обычный 4 2 3 2 2" xfId="2022"/>
    <cellStyle name="Обычный 4 2 3 2 2 2" xfId="2516"/>
    <cellStyle name="Обычный 4 2 3 2 2 2 2" xfId="3025"/>
    <cellStyle name="Обычный 4 2 3 2 2 3" xfId="3024"/>
    <cellStyle name="Обычный 4 2 3 2 3" xfId="2253"/>
    <cellStyle name="Обычный 4 2 3 2 3 2" xfId="3026"/>
    <cellStyle name="Обычный 4 2 3 2 4" xfId="2363"/>
    <cellStyle name="Обычный 4 2 3 2 4 2" xfId="3027"/>
    <cellStyle name="Обычный 4 2 3 2 5" xfId="3023"/>
    <cellStyle name="Обычный 4 2 3 3" xfId="1367"/>
    <cellStyle name="Обычный 4 2 3 3 2" xfId="2070"/>
    <cellStyle name="Обычный 4 2 3 3 2 2" xfId="2563"/>
    <cellStyle name="Обычный 4 2 3 3 2 2 2" xfId="3030"/>
    <cellStyle name="Обычный 4 2 3 3 2 3" xfId="3029"/>
    <cellStyle name="Обычный 4 2 3 3 3" xfId="2410"/>
    <cellStyle name="Обычный 4 2 3 3 3 2" xfId="3031"/>
    <cellStyle name="Обычный 4 2 3 3 4" xfId="3028"/>
    <cellStyle name="Обычный 4 2 3 4" xfId="2089"/>
    <cellStyle name="Обычный 4 2 3 5" xfId="2021"/>
    <cellStyle name="Обычный 4 2 3 5 2" xfId="2515"/>
    <cellStyle name="Обычный 4 2 3 5 2 2" xfId="3033"/>
    <cellStyle name="Обычный 4 2 3 5 3" xfId="3032"/>
    <cellStyle name="Обычный 4 2 3 6" xfId="2252"/>
    <cellStyle name="Обычный 4 2 3 6 2" xfId="3034"/>
    <cellStyle name="Обычный 4 2 3 7" xfId="2362"/>
    <cellStyle name="Обычный 4 2 3 7 2" xfId="3035"/>
    <cellStyle name="Обычный 4 2 4" xfId="1369"/>
    <cellStyle name="Обычный 4 2 4 2" xfId="1791"/>
    <cellStyle name="Обычный 4 2 5" xfId="1370"/>
    <cellStyle name="Обычный 4 3" xfId="171"/>
    <cellStyle name="Обычный 4 3 2" xfId="172"/>
    <cellStyle name="Обычный 4 3 2 2" xfId="1373"/>
    <cellStyle name="Обычный 4 3 2 2 2" xfId="2025"/>
    <cellStyle name="Обычный 4 3 2 2 2 2" xfId="2519"/>
    <cellStyle name="Обычный 4 3 2 2 2 2 2" xfId="3040"/>
    <cellStyle name="Обычный 4 3 2 2 2 3" xfId="3039"/>
    <cellStyle name="Обычный 4 3 2 2 3" xfId="2256"/>
    <cellStyle name="Обычный 4 3 2 2 3 2" xfId="3041"/>
    <cellStyle name="Обычный 4 3 2 2 4" xfId="2366"/>
    <cellStyle name="Обычный 4 3 2 2 4 2" xfId="3042"/>
    <cellStyle name="Обычный 4 3 2 2 5" xfId="3038"/>
    <cellStyle name="Обычный 4 3 2 3" xfId="1372"/>
    <cellStyle name="Обычный 4 3 2 3 2" xfId="2068"/>
    <cellStyle name="Обычный 4 3 2 3 2 2" xfId="2561"/>
    <cellStyle name="Обычный 4 3 2 3 2 2 2" xfId="3045"/>
    <cellStyle name="Обычный 4 3 2 3 2 3" xfId="3044"/>
    <cellStyle name="Обычный 4 3 2 3 3" xfId="2408"/>
    <cellStyle name="Обычный 4 3 2 3 3 2" xfId="3046"/>
    <cellStyle name="Обычный 4 3 2 3 4" xfId="3043"/>
    <cellStyle name="Обычный 4 3 2 4" xfId="2024"/>
    <cellStyle name="Обычный 4 3 2 4 2" xfId="2518"/>
    <cellStyle name="Обычный 4 3 2 4 2 2" xfId="3048"/>
    <cellStyle name="Обычный 4 3 2 4 3" xfId="3047"/>
    <cellStyle name="Обычный 4 3 2 5" xfId="2255"/>
    <cellStyle name="Обычный 4 3 2 5 2" xfId="3049"/>
    <cellStyle name="Обычный 4 3 2 6" xfId="2365"/>
    <cellStyle name="Обычный 4 3 2 6 2" xfId="3050"/>
    <cellStyle name="Обычный 4 3 2 7" xfId="3037"/>
    <cellStyle name="Обычный 4 3 2 8" xfId="3300"/>
    <cellStyle name="Обычный 4 3 3" xfId="1374"/>
    <cellStyle name="Обычный 4 3 3 2" xfId="2026"/>
    <cellStyle name="Обычный 4 3 3 2 2" xfId="2520"/>
    <cellStyle name="Обычный 4 3 3 2 2 2" xfId="3053"/>
    <cellStyle name="Обычный 4 3 3 2 3" xfId="3052"/>
    <cellStyle name="Обычный 4 3 3 3" xfId="2257"/>
    <cellStyle name="Обычный 4 3 3 3 2" xfId="3054"/>
    <cellStyle name="Обычный 4 3 3 4" xfId="2367"/>
    <cellStyle name="Обычный 4 3 3 4 2" xfId="3055"/>
    <cellStyle name="Обычный 4 3 3 5" xfId="3051"/>
    <cellStyle name="Обычный 4 3 4" xfId="1371"/>
    <cellStyle name="Обычный 4 3 4 2" xfId="2069"/>
    <cellStyle name="Обычный 4 3 4 2 2" xfId="2562"/>
    <cellStyle name="Обычный 4 3 4 2 2 2" xfId="3058"/>
    <cellStyle name="Обычный 4 3 4 2 3" xfId="3057"/>
    <cellStyle name="Обычный 4 3 4 3" xfId="2409"/>
    <cellStyle name="Обычный 4 3 4 3 2" xfId="3059"/>
    <cellStyle name="Обычный 4 3 4 4" xfId="3056"/>
    <cellStyle name="Обычный 4 3 5" xfId="2023"/>
    <cellStyle name="Обычный 4 3 5 2" xfId="2517"/>
    <cellStyle name="Обычный 4 3 5 2 2" xfId="3061"/>
    <cellStyle name="Обычный 4 3 5 3" xfId="3060"/>
    <cellStyle name="Обычный 4 3 6" xfId="2254"/>
    <cellStyle name="Обычный 4 3 6 2" xfId="3062"/>
    <cellStyle name="Обычный 4 3 7" xfId="2364"/>
    <cellStyle name="Обычный 4 3 7 2" xfId="3063"/>
    <cellStyle name="Обычный 4 3 8" xfId="3036"/>
    <cellStyle name="Обычный 4 3 9" xfId="3299"/>
    <cellStyle name="Обычный 4 4" xfId="173"/>
    <cellStyle name="Обычный 4 4 2" xfId="1375"/>
    <cellStyle name="Обычный 4 4 3" xfId="2114"/>
    <cellStyle name="Обычный 4 4 3 2" xfId="2429"/>
    <cellStyle name="Обычный 4 4 3 2 2" xfId="3066"/>
    <cellStyle name="Обычный 4 4 3 3" xfId="3065"/>
    <cellStyle name="Обычный 4 4 4" xfId="3064"/>
    <cellStyle name="Обычный 4 4 5" xfId="3301"/>
    <cellStyle name="Обычный 4 5" xfId="174"/>
    <cellStyle name="Обычный 4 5 2" xfId="1790"/>
    <cellStyle name="Обычный 4 5 3" xfId="2113"/>
    <cellStyle name="Обычный 4 5 3 2" xfId="2428"/>
    <cellStyle name="Обычный 4 5 3 2 2" xfId="3069"/>
    <cellStyle name="Обычный 4 5 3 3" xfId="3068"/>
    <cellStyle name="Обычный 4 5 4" xfId="3067"/>
    <cellStyle name="Обычный 4 5 5" xfId="3302"/>
    <cellStyle name="Обычный 4 6" xfId="267"/>
    <cellStyle name="Обычный 4 6 2" xfId="1823"/>
    <cellStyle name="Обычный 4 6 3" xfId="2081"/>
    <cellStyle name="Обычный 4 6 3 2" xfId="2421"/>
    <cellStyle name="Обычный 4 6 3 2 2" xfId="3071"/>
    <cellStyle name="Обычный 4 6 3 3" xfId="3070"/>
    <cellStyle name="Обычный 4 6 4" xfId="2584"/>
    <cellStyle name="Обычный 4 7" xfId="1364"/>
    <cellStyle name="Обычный 4 8" xfId="2018"/>
    <cellStyle name="Обычный 4 9" xfId="1952"/>
    <cellStyle name="Обычный 4 9 2" xfId="2448"/>
    <cellStyle name="Обычный 4 9 2 2" xfId="3073"/>
    <cellStyle name="Обычный 4 9 3" xfId="3072"/>
    <cellStyle name="Обычный 40" xfId="1376"/>
    <cellStyle name="Обычный 41" xfId="1377"/>
    <cellStyle name="Обычный 42" xfId="1607"/>
    <cellStyle name="Обычный 42 2" xfId="2057"/>
    <cellStyle name="Обычный 42 2 2" xfId="2551"/>
    <cellStyle name="Обычный 42 2 2 2" xfId="3076"/>
    <cellStyle name="Обычный 42 2 3" xfId="3075"/>
    <cellStyle name="Обычный 42 3" xfId="2288"/>
    <cellStyle name="Обычный 42 3 2" xfId="3077"/>
    <cellStyle name="Обычный 42 4" xfId="2398"/>
    <cellStyle name="Обычный 42 4 2" xfId="3078"/>
    <cellStyle name="Обычный 42 5" xfId="3074"/>
    <cellStyle name="Обычный 43" xfId="1824"/>
    <cellStyle name="Обычный 43 2" xfId="1844"/>
    <cellStyle name="Обычный 44" xfId="1825"/>
    <cellStyle name="Обычный 44 2" xfId="1845"/>
    <cellStyle name="Обычный 45" xfId="1826"/>
    <cellStyle name="Обычный 45 2" xfId="1846"/>
    <cellStyle name="Обычный 46" xfId="1827"/>
    <cellStyle name="Обычный 46 2" xfId="1847"/>
    <cellStyle name="Обычный 47" xfId="1828"/>
    <cellStyle name="Обычный 47 2" xfId="1848"/>
    <cellStyle name="Обычный 48" xfId="1829"/>
    <cellStyle name="Обычный 48 2" xfId="1849"/>
    <cellStyle name="Обычный 49" xfId="1830"/>
    <cellStyle name="Обычный 49 2" xfId="1850"/>
    <cellStyle name="Обычный 5" xfId="175"/>
    <cellStyle name="Обычный 5 10" xfId="2112"/>
    <cellStyle name="Обычный 5 2" xfId="176"/>
    <cellStyle name="Обычный 5 2 2" xfId="1380"/>
    <cellStyle name="Обычный 5 2 2 2" xfId="1793"/>
    <cellStyle name="Обычный 5 2 3" xfId="1381"/>
    <cellStyle name="Обычный 5 2 3 2" xfId="1382"/>
    <cellStyle name="Обычный 5 2 3 2 2" xfId="2028"/>
    <cellStyle name="Обычный 5 2 3 2 2 2" xfId="2522"/>
    <cellStyle name="Обычный 5 2 3 2 2 2 2" xfId="3083"/>
    <cellStyle name="Обычный 5 2 3 2 2 3" xfId="3082"/>
    <cellStyle name="Обычный 5 2 3 2 3" xfId="2259"/>
    <cellStyle name="Обычный 5 2 3 2 3 2" xfId="3084"/>
    <cellStyle name="Обычный 5 2 3 2 4" xfId="2369"/>
    <cellStyle name="Обычный 5 2 3 2 4 2" xfId="3085"/>
    <cellStyle name="Обычный 5 2 3 2 5" xfId="3081"/>
    <cellStyle name="Обычный 5 2 3 3" xfId="2027"/>
    <cellStyle name="Обычный 5 2 3 3 2" xfId="2521"/>
    <cellStyle name="Обычный 5 2 3 3 2 2" xfId="3087"/>
    <cellStyle name="Обычный 5 2 3 3 3" xfId="3086"/>
    <cellStyle name="Обычный 5 2 3 4" xfId="2258"/>
    <cellStyle name="Обычный 5 2 3 4 2" xfId="3088"/>
    <cellStyle name="Обычный 5 2 3 5" xfId="2368"/>
    <cellStyle name="Обычный 5 2 3 5 2" xfId="3089"/>
    <cellStyle name="Обычный 5 2 3 6" xfId="3080"/>
    <cellStyle name="Обычный 5 2 4" xfId="1383"/>
    <cellStyle name="Обычный 5 2 4 2" xfId="1384"/>
    <cellStyle name="Обычный 5 2 4 2 2" xfId="2030"/>
    <cellStyle name="Обычный 5 2 4 2 2 2" xfId="2524"/>
    <cellStyle name="Обычный 5 2 4 2 2 2 2" xfId="3093"/>
    <cellStyle name="Обычный 5 2 4 2 2 3" xfId="3092"/>
    <cellStyle name="Обычный 5 2 4 2 3" xfId="2261"/>
    <cellStyle name="Обычный 5 2 4 2 3 2" xfId="3094"/>
    <cellStyle name="Обычный 5 2 4 2 4" xfId="2371"/>
    <cellStyle name="Обычный 5 2 4 2 4 2" xfId="3095"/>
    <cellStyle name="Обычный 5 2 4 2 5" xfId="3091"/>
    <cellStyle name="Обычный 5 2 4 3" xfId="2029"/>
    <cellStyle name="Обычный 5 2 4 3 2" xfId="2523"/>
    <cellStyle name="Обычный 5 2 4 3 2 2" xfId="3097"/>
    <cellStyle name="Обычный 5 2 4 3 3" xfId="3096"/>
    <cellStyle name="Обычный 5 2 4 4" xfId="2260"/>
    <cellStyle name="Обычный 5 2 4 4 2" xfId="3098"/>
    <cellStyle name="Обычный 5 2 4 5" xfId="2370"/>
    <cellStyle name="Обычный 5 2 4 5 2" xfId="3099"/>
    <cellStyle name="Обычный 5 2 4 6" xfId="3090"/>
    <cellStyle name="Обычный 5 2 5" xfId="1379"/>
    <cellStyle name="Обычный 5 2 6" xfId="3079"/>
    <cellStyle name="Обычный 5 2 7" xfId="3303"/>
    <cellStyle name="Обычный 5 3" xfId="177"/>
    <cellStyle name="Обычный 5 3 2" xfId="1386"/>
    <cellStyle name="Обычный 5 3 2 2" xfId="1387"/>
    <cellStyle name="Обычный 5 3 2 2 2" xfId="2033"/>
    <cellStyle name="Обычный 5 3 2 2 2 2" xfId="2527"/>
    <cellStyle name="Обычный 5 3 2 2 2 2 2" xfId="3104"/>
    <cellStyle name="Обычный 5 3 2 2 2 3" xfId="3103"/>
    <cellStyle name="Обычный 5 3 2 2 3" xfId="2264"/>
    <cellStyle name="Обычный 5 3 2 2 3 2" xfId="3105"/>
    <cellStyle name="Обычный 5 3 2 2 4" xfId="2374"/>
    <cellStyle name="Обычный 5 3 2 2 4 2" xfId="3106"/>
    <cellStyle name="Обычный 5 3 2 2 5" xfId="3102"/>
    <cellStyle name="Обычный 5 3 2 3" xfId="2032"/>
    <cellStyle name="Обычный 5 3 2 3 2" xfId="2526"/>
    <cellStyle name="Обычный 5 3 2 3 2 2" xfId="3108"/>
    <cellStyle name="Обычный 5 3 2 3 3" xfId="3107"/>
    <cellStyle name="Обычный 5 3 2 4" xfId="2263"/>
    <cellStyle name="Обычный 5 3 2 4 2" xfId="3109"/>
    <cellStyle name="Обычный 5 3 2 5" xfId="2373"/>
    <cellStyle name="Обычный 5 3 2 5 2" xfId="3110"/>
    <cellStyle name="Обычный 5 3 2 6" xfId="3101"/>
    <cellStyle name="Обычный 5 3 3" xfId="1388"/>
    <cellStyle name="Обычный 5 3 3 2" xfId="2034"/>
    <cellStyle name="Обычный 5 3 3 2 2" xfId="2528"/>
    <cellStyle name="Обычный 5 3 3 2 2 2" xfId="3113"/>
    <cellStyle name="Обычный 5 3 3 2 3" xfId="3112"/>
    <cellStyle name="Обычный 5 3 3 3" xfId="2265"/>
    <cellStyle name="Обычный 5 3 3 3 2" xfId="3114"/>
    <cellStyle name="Обычный 5 3 3 4" xfId="2375"/>
    <cellStyle name="Обычный 5 3 3 4 2" xfId="3115"/>
    <cellStyle name="Обычный 5 3 3 5" xfId="3111"/>
    <cellStyle name="Обычный 5 3 4" xfId="1385"/>
    <cellStyle name="Обычный 5 3 4 2" xfId="2067"/>
    <cellStyle name="Обычный 5 3 4 2 2" xfId="2560"/>
    <cellStyle name="Обычный 5 3 4 2 2 2" xfId="3118"/>
    <cellStyle name="Обычный 5 3 4 2 3" xfId="3117"/>
    <cellStyle name="Обычный 5 3 4 3" xfId="2407"/>
    <cellStyle name="Обычный 5 3 4 3 2" xfId="3119"/>
    <cellStyle name="Обычный 5 3 4 4" xfId="3116"/>
    <cellStyle name="Обычный 5 3 5" xfId="2031"/>
    <cellStyle name="Обычный 5 3 5 2" xfId="2525"/>
    <cellStyle name="Обычный 5 3 5 2 2" xfId="3121"/>
    <cellStyle name="Обычный 5 3 5 3" xfId="3120"/>
    <cellStyle name="Обычный 5 3 6" xfId="2262"/>
    <cellStyle name="Обычный 5 3 6 2" xfId="3122"/>
    <cellStyle name="Обычный 5 3 7" xfId="2372"/>
    <cellStyle name="Обычный 5 3 7 2" xfId="3123"/>
    <cellStyle name="Обычный 5 3 8" xfId="3100"/>
    <cellStyle name="Обычный 5 3 9" xfId="3304"/>
    <cellStyle name="Обычный 5 4" xfId="1389"/>
    <cellStyle name="Обычный 5 4 2" xfId="1390"/>
    <cellStyle name="Обычный 5 4 2 2" xfId="1391"/>
    <cellStyle name="Обычный 5 4 2 2 2" xfId="2037"/>
    <cellStyle name="Обычный 5 4 2 2 2 2" xfId="2531"/>
    <cellStyle name="Обычный 5 4 2 2 2 2 2" xfId="3128"/>
    <cellStyle name="Обычный 5 4 2 2 2 3" xfId="3127"/>
    <cellStyle name="Обычный 5 4 2 2 3" xfId="2268"/>
    <cellStyle name="Обычный 5 4 2 2 3 2" xfId="3129"/>
    <cellStyle name="Обычный 5 4 2 2 4" xfId="2378"/>
    <cellStyle name="Обычный 5 4 2 2 4 2" xfId="3130"/>
    <cellStyle name="Обычный 5 4 2 2 5" xfId="3126"/>
    <cellStyle name="Обычный 5 4 2 3" xfId="2036"/>
    <cellStyle name="Обычный 5 4 2 3 2" xfId="2530"/>
    <cellStyle name="Обычный 5 4 2 3 2 2" xfId="3132"/>
    <cellStyle name="Обычный 5 4 2 3 3" xfId="3131"/>
    <cellStyle name="Обычный 5 4 2 4" xfId="2267"/>
    <cellStyle name="Обычный 5 4 2 4 2" xfId="3133"/>
    <cellStyle name="Обычный 5 4 2 5" xfId="2377"/>
    <cellStyle name="Обычный 5 4 2 5 2" xfId="3134"/>
    <cellStyle name="Обычный 5 4 2 6" xfId="3125"/>
    <cellStyle name="Обычный 5 4 3" xfId="1392"/>
    <cellStyle name="Обычный 5 4 3 2" xfId="2038"/>
    <cellStyle name="Обычный 5 4 3 2 2" xfId="2532"/>
    <cellStyle name="Обычный 5 4 3 2 2 2" xfId="3137"/>
    <cellStyle name="Обычный 5 4 3 2 3" xfId="3136"/>
    <cellStyle name="Обычный 5 4 3 3" xfId="2269"/>
    <cellStyle name="Обычный 5 4 3 3 2" xfId="3138"/>
    <cellStyle name="Обычный 5 4 3 4" xfId="2379"/>
    <cellStyle name="Обычный 5 4 3 4 2" xfId="3139"/>
    <cellStyle name="Обычный 5 4 3 5" xfId="3135"/>
    <cellStyle name="Обычный 5 4 4" xfId="2035"/>
    <cellStyle name="Обычный 5 4 4 2" xfId="2529"/>
    <cellStyle name="Обычный 5 4 4 2 2" xfId="3141"/>
    <cellStyle name="Обычный 5 4 4 3" xfId="3140"/>
    <cellStyle name="Обычный 5 4 5" xfId="2266"/>
    <cellStyle name="Обычный 5 4 5 2" xfId="3142"/>
    <cellStyle name="Обычный 5 4 6" xfId="2376"/>
    <cellStyle name="Обычный 5 4 6 2" xfId="3143"/>
    <cellStyle name="Обычный 5 4 7" xfId="3124"/>
    <cellStyle name="Обычный 5 5" xfId="1393"/>
    <cellStyle name="Обычный 5 5 2" xfId="1394"/>
    <cellStyle name="Обычный 5 5 2 2" xfId="1395"/>
    <cellStyle name="Обычный 5 5 2 2 2" xfId="2041"/>
    <cellStyle name="Обычный 5 5 2 2 2 2" xfId="2535"/>
    <cellStyle name="Обычный 5 5 2 2 2 2 2" xfId="3148"/>
    <cellStyle name="Обычный 5 5 2 2 2 3" xfId="3147"/>
    <cellStyle name="Обычный 5 5 2 2 3" xfId="2272"/>
    <cellStyle name="Обычный 5 5 2 2 3 2" xfId="3149"/>
    <cellStyle name="Обычный 5 5 2 2 4" xfId="2382"/>
    <cellStyle name="Обычный 5 5 2 2 4 2" xfId="3150"/>
    <cellStyle name="Обычный 5 5 2 2 5" xfId="3146"/>
    <cellStyle name="Обычный 5 5 2 3" xfId="2040"/>
    <cellStyle name="Обычный 5 5 2 3 2" xfId="2534"/>
    <cellStyle name="Обычный 5 5 2 3 2 2" xfId="3152"/>
    <cellStyle name="Обычный 5 5 2 3 3" xfId="3151"/>
    <cellStyle name="Обычный 5 5 2 4" xfId="2271"/>
    <cellStyle name="Обычный 5 5 2 4 2" xfId="3153"/>
    <cellStyle name="Обычный 5 5 2 5" xfId="2381"/>
    <cellStyle name="Обычный 5 5 2 5 2" xfId="3154"/>
    <cellStyle name="Обычный 5 5 2 6" xfId="3145"/>
    <cellStyle name="Обычный 5 5 3" xfId="1396"/>
    <cellStyle name="Обычный 5 5 3 2" xfId="2042"/>
    <cellStyle name="Обычный 5 5 3 2 2" xfId="2536"/>
    <cellStyle name="Обычный 5 5 3 2 2 2" xfId="3157"/>
    <cellStyle name="Обычный 5 5 3 2 3" xfId="3156"/>
    <cellStyle name="Обычный 5 5 3 3" xfId="2273"/>
    <cellStyle name="Обычный 5 5 3 3 2" xfId="3158"/>
    <cellStyle name="Обычный 5 5 3 4" xfId="2383"/>
    <cellStyle name="Обычный 5 5 3 4 2" xfId="3159"/>
    <cellStyle name="Обычный 5 5 3 5" xfId="3155"/>
    <cellStyle name="Обычный 5 5 4" xfId="2039"/>
    <cellStyle name="Обычный 5 5 4 2" xfId="2533"/>
    <cellStyle name="Обычный 5 5 4 2 2" xfId="3161"/>
    <cellStyle name="Обычный 5 5 4 3" xfId="3160"/>
    <cellStyle name="Обычный 5 5 5" xfId="2270"/>
    <cellStyle name="Обычный 5 5 5 2" xfId="3162"/>
    <cellStyle name="Обычный 5 5 6" xfId="2380"/>
    <cellStyle name="Обычный 5 5 6 2" xfId="3163"/>
    <cellStyle name="Обычный 5 5 7" xfId="3144"/>
    <cellStyle name="Обычный 5 6" xfId="1397"/>
    <cellStyle name="Обычный 5 6 2" xfId="1398"/>
    <cellStyle name="Обычный 5 6 2 2" xfId="2044"/>
    <cellStyle name="Обычный 5 6 2 2 2" xfId="2538"/>
    <cellStyle name="Обычный 5 6 2 2 2 2" xfId="3167"/>
    <cellStyle name="Обычный 5 6 2 2 3" xfId="3166"/>
    <cellStyle name="Обычный 5 6 2 3" xfId="2275"/>
    <cellStyle name="Обычный 5 6 2 3 2" xfId="3168"/>
    <cellStyle name="Обычный 5 6 2 4" xfId="2385"/>
    <cellStyle name="Обычный 5 6 2 4 2" xfId="3169"/>
    <cellStyle name="Обычный 5 6 2 5" xfId="3165"/>
    <cellStyle name="Обычный 5 6 3" xfId="2043"/>
    <cellStyle name="Обычный 5 6 3 2" xfId="2537"/>
    <cellStyle name="Обычный 5 6 3 2 2" xfId="3171"/>
    <cellStyle name="Обычный 5 6 3 3" xfId="3170"/>
    <cellStyle name="Обычный 5 6 4" xfId="2274"/>
    <cellStyle name="Обычный 5 6 4 2" xfId="3172"/>
    <cellStyle name="Обычный 5 6 5" xfId="2384"/>
    <cellStyle name="Обычный 5 6 5 2" xfId="3173"/>
    <cellStyle name="Обычный 5 6 6" xfId="3164"/>
    <cellStyle name="Обычный 5 7" xfId="1399"/>
    <cellStyle name="Обычный 5 7 2" xfId="1400"/>
    <cellStyle name="Обычный 5 7 2 2" xfId="2046"/>
    <cellStyle name="Обычный 5 7 2 2 2" xfId="2540"/>
    <cellStyle name="Обычный 5 7 2 2 2 2" xfId="3177"/>
    <cellStyle name="Обычный 5 7 2 2 3" xfId="3176"/>
    <cellStyle name="Обычный 5 7 2 3" xfId="2277"/>
    <cellStyle name="Обычный 5 7 2 3 2" xfId="3178"/>
    <cellStyle name="Обычный 5 7 2 4" xfId="2387"/>
    <cellStyle name="Обычный 5 7 2 4 2" xfId="3179"/>
    <cellStyle name="Обычный 5 7 2 5" xfId="3175"/>
    <cellStyle name="Обычный 5 7 3" xfId="2045"/>
    <cellStyle name="Обычный 5 7 3 2" xfId="2539"/>
    <cellStyle name="Обычный 5 7 3 2 2" xfId="3181"/>
    <cellStyle name="Обычный 5 7 3 3" xfId="3180"/>
    <cellStyle name="Обычный 5 7 4" xfId="2276"/>
    <cellStyle name="Обычный 5 7 4 2" xfId="3182"/>
    <cellStyle name="Обычный 5 7 5" xfId="2386"/>
    <cellStyle name="Обычный 5 7 5 2" xfId="3183"/>
    <cellStyle name="Обычный 5 7 6" xfId="3174"/>
    <cellStyle name="Обычный 5 8" xfId="1792"/>
    <cellStyle name="Обычный 5 9" xfId="1378"/>
    <cellStyle name="Обычный 50" xfId="1831"/>
    <cellStyle name="Обычный 50 2" xfId="1851"/>
    <cellStyle name="Обычный 51" xfId="1832"/>
    <cellStyle name="Обычный 51 2" xfId="1852"/>
    <cellStyle name="Обычный 52" xfId="1833"/>
    <cellStyle name="Обычный 52 2" xfId="1853"/>
    <cellStyle name="Обычный 53" xfId="1834"/>
    <cellStyle name="Обычный 53 2" xfId="1854"/>
    <cellStyle name="Обычный 54" xfId="1835"/>
    <cellStyle name="Обычный 54 2" xfId="1855"/>
    <cellStyle name="Обычный 55" xfId="1836"/>
    <cellStyle name="Обычный 55 2" xfId="1856"/>
    <cellStyle name="Обычный 56" xfId="1837"/>
    <cellStyle name="Обычный 56 2" xfId="1857"/>
    <cellStyle name="Обычный 57" xfId="1838"/>
    <cellStyle name="Обычный 57 2" xfId="1858"/>
    <cellStyle name="Обычный 58" xfId="1839"/>
    <cellStyle name="Обычный 58 2" xfId="1859"/>
    <cellStyle name="Обычный 59" xfId="1840"/>
    <cellStyle name="Обычный 59 2" xfId="1860"/>
    <cellStyle name="Обычный 6" xfId="178"/>
    <cellStyle name="Обычный 6 10" xfId="2111"/>
    <cellStyle name="Обычный 6 11" xfId="2047"/>
    <cellStyle name="Обычный 6 11 2" xfId="2541"/>
    <cellStyle name="Обычный 6 11 2 2" xfId="3185"/>
    <cellStyle name="Обычный 6 11 3" xfId="3184"/>
    <cellStyle name="Обычный 6 12" xfId="2278"/>
    <cellStyle name="Обычный 6 12 2" xfId="3186"/>
    <cellStyle name="Обычный 6 13" xfId="2388"/>
    <cellStyle name="Обычный 6 13 2" xfId="3187"/>
    <cellStyle name="Обычный 6 2" xfId="179"/>
    <cellStyle name="Обычный 6 2 10" xfId="3305"/>
    <cellStyle name="Обычный 6 2 2" xfId="1403"/>
    <cellStyle name="Обычный 6 2 3" xfId="1404"/>
    <cellStyle name="Обычный 6 2 3 2" xfId="2049"/>
    <cellStyle name="Обычный 6 2 3 2 2" xfId="2543"/>
    <cellStyle name="Обычный 6 2 3 2 2 2" xfId="3191"/>
    <cellStyle name="Обычный 6 2 3 2 3" xfId="3190"/>
    <cellStyle name="Обычный 6 2 3 3" xfId="2280"/>
    <cellStyle name="Обычный 6 2 3 3 2" xfId="3192"/>
    <cellStyle name="Обычный 6 2 3 4" xfId="2390"/>
    <cellStyle name="Обычный 6 2 3 4 2" xfId="3193"/>
    <cellStyle name="Обычный 6 2 3 5" xfId="3189"/>
    <cellStyle name="Обычный 6 2 4" xfId="1608"/>
    <cellStyle name="Обычный 6 2 4 2" xfId="2058"/>
    <cellStyle name="Обычный 6 2 4 2 2" xfId="2552"/>
    <cellStyle name="Обычный 6 2 4 2 2 2" xfId="3196"/>
    <cellStyle name="Обычный 6 2 4 2 3" xfId="3195"/>
    <cellStyle name="Обычный 6 2 4 3" xfId="2289"/>
    <cellStyle name="Обычный 6 2 4 3 2" xfId="3197"/>
    <cellStyle name="Обычный 6 2 4 4" xfId="2399"/>
    <cellStyle name="Обычный 6 2 4 4 2" xfId="3198"/>
    <cellStyle name="Обычный 6 2 4 5" xfId="3194"/>
    <cellStyle name="Обычный 6 2 5" xfId="1402"/>
    <cellStyle name="Обычный 6 2 5 2" xfId="2065"/>
    <cellStyle name="Обычный 6 2 5 2 2" xfId="2558"/>
    <cellStyle name="Обычный 6 2 5 2 2 2" xfId="3201"/>
    <cellStyle name="Обычный 6 2 5 2 3" xfId="3200"/>
    <cellStyle name="Обычный 6 2 5 3" xfId="2405"/>
    <cellStyle name="Обычный 6 2 5 3 2" xfId="3202"/>
    <cellStyle name="Обычный 6 2 5 4" xfId="3199"/>
    <cellStyle name="Обычный 6 2 6" xfId="2048"/>
    <cellStyle name="Обычный 6 2 6 2" xfId="2542"/>
    <cellStyle name="Обычный 6 2 6 2 2" xfId="3204"/>
    <cellStyle name="Обычный 6 2 6 3" xfId="3203"/>
    <cellStyle name="Обычный 6 2 7" xfId="2279"/>
    <cellStyle name="Обычный 6 2 7 2" xfId="3205"/>
    <cellStyle name="Обычный 6 2 8" xfId="2389"/>
    <cellStyle name="Обычный 6 2 8 2" xfId="3206"/>
    <cellStyle name="Обычный 6 2 9" xfId="3188"/>
    <cellStyle name="Обычный 6 3" xfId="180"/>
    <cellStyle name="Обычный 6 3 2" xfId="1405"/>
    <cellStyle name="Обычный 6 3 3" xfId="2110"/>
    <cellStyle name="Обычный 6 4" xfId="1406"/>
    <cellStyle name="Обычный 6 5" xfId="1407"/>
    <cellStyle name="Обычный 6 6" xfId="1408"/>
    <cellStyle name="Обычный 6 6 2" xfId="2050"/>
    <cellStyle name="Обычный 6 6 2 2" xfId="2544"/>
    <cellStyle name="Обычный 6 6 2 2 2" xfId="3209"/>
    <cellStyle name="Обычный 6 6 2 3" xfId="3208"/>
    <cellStyle name="Обычный 6 6 3" xfId="2281"/>
    <cellStyle name="Обычный 6 6 3 2" xfId="3210"/>
    <cellStyle name="Обычный 6 6 4" xfId="2391"/>
    <cellStyle name="Обычный 6 6 4 2" xfId="3211"/>
    <cellStyle name="Обычный 6 6 5" xfId="3207"/>
    <cellStyle name="Обычный 6 7" xfId="1409"/>
    <cellStyle name="Обычный 6 8" xfId="1609"/>
    <cellStyle name="Обычный 6 8 2" xfId="2059"/>
    <cellStyle name="Обычный 6 8 2 2" xfId="2553"/>
    <cellStyle name="Обычный 6 8 2 2 2" xfId="3214"/>
    <cellStyle name="Обычный 6 8 2 3" xfId="3213"/>
    <cellStyle name="Обычный 6 8 3" xfId="2290"/>
    <cellStyle name="Обычный 6 8 3 2" xfId="3215"/>
    <cellStyle name="Обычный 6 8 4" xfId="2400"/>
    <cellStyle name="Обычный 6 8 4 2" xfId="3216"/>
    <cellStyle name="Обычный 6 8 5" xfId="3212"/>
    <cellStyle name="Обычный 6 9" xfId="1401"/>
    <cellStyle name="Обычный 6 9 2" xfId="2066"/>
    <cellStyle name="Обычный 6 9 2 2" xfId="2559"/>
    <cellStyle name="Обычный 6 9 2 2 2" xfId="3219"/>
    <cellStyle name="Обычный 6 9 2 3" xfId="3218"/>
    <cellStyle name="Обычный 6 9 3" xfId="2406"/>
    <cellStyle name="Обычный 6 9 3 2" xfId="3220"/>
    <cellStyle name="Обычный 6 9 4" xfId="3217"/>
    <cellStyle name="Обычный 6_Амортизация_ОС КП ПТС_план_2018" xfId="1410"/>
    <cellStyle name="Обычный 60" xfId="1841"/>
    <cellStyle name="Обычный 60 2" xfId="1861"/>
    <cellStyle name="Обычный 61" xfId="1842"/>
    <cellStyle name="Обычный 61 2" xfId="1862"/>
    <cellStyle name="Обычный 62" xfId="268"/>
    <cellStyle name="Обычный 62 2" xfId="2080"/>
    <cellStyle name="Обычный 62 2 2" xfId="2573"/>
    <cellStyle name="Обычный 62 2 2 2" xfId="3223"/>
    <cellStyle name="Обычный 62 2 3" xfId="3222"/>
    <cellStyle name="Обычный 62 3" xfId="2420"/>
    <cellStyle name="Обычный 62 3 2" xfId="3224"/>
    <cellStyle name="Обычный 62 4" xfId="3221"/>
    <cellStyle name="Обычный 63" xfId="2167"/>
    <cellStyle name="Обычный 64" xfId="1950"/>
    <cellStyle name="Обычный 64 2" xfId="2446"/>
    <cellStyle name="Обычный 64 2 2" xfId="3226"/>
    <cellStyle name="Обычный 64 3" xfId="3225"/>
    <cellStyle name="Обычный 65" xfId="2185"/>
    <cellStyle name="Обычный 65 2" xfId="3227"/>
    <cellStyle name="Обычный 66" xfId="2293"/>
    <cellStyle name="Обычный 66 2" xfId="3228"/>
    <cellStyle name="Обычный 67" xfId="2581"/>
    <cellStyle name="Обычный 67 2" xfId="3229"/>
    <cellStyle name="Обычный 68" xfId="3315"/>
    <cellStyle name="Обычный 69" xfId="3316"/>
    <cellStyle name="Обычный 7" xfId="181"/>
    <cellStyle name="Обычный 7 2" xfId="182"/>
    <cellStyle name="Обычный 7 2 2" xfId="1413"/>
    <cellStyle name="Обычный 7 2 2 2" xfId="1414"/>
    <cellStyle name="Обычный 7 2 2 2 2" xfId="2053"/>
    <cellStyle name="Обычный 7 2 2 2 2 2" xfId="2547"/>
    <cellStyle name="Обычный 7 2 2 2 2 2 2" xfId="3233"/>
    <cellStyle name="Обычный 7 2 2 2 2 3" xfId="3232"/>
    <cellStyle name="Обычный 7 2 2 2 3" xfId="2284"/>
    <cellStyle name="Обычный 7 2 2 2 3 2" xfId="3234"/>
    <cellStyle name="Обычный 7 2 2 2 4" xfId="2394"/>
    <cellStyle name="Обычный 7 2 2 2 4 2" xfId="3235"/>
    <cellStyle name="Обычный 7 2 2 2 5" xfId="3231"/>
    <cellStyle name="Обычный 7 2 2 3" xfId="2052"/>
    <cellStyle name="Обычный 7 2 2 3 2" xfId="2546"/>
    <cellStyle name="Обычный 7 2 2 3 2 2" xfId="3237"/>
    <cellStyle name="Обычный 7 2 2 3 3" xfId="3236"/>
    <cellStyle name="Обычный 7 2 2 4" xfId="2283"/>
    <cellStyle name="Обычный 7 2 2 4 2" xfId="3238"/>
    <cellStyle name="Обычный 7 2 2 5" xfId="2393"/>
    <cellStyle name="Обычный 7 2 2 5 2" xfId="3239"/>
    <cellStyle name="Обычный 7 2 2 6" xfId="3230"/>
    <cellStyle name="Обычный 7 2 3" xfId="1415"/>
    <cellStyle name="Обычный 7 2 3 2" xfId="2054"/>
    <cellStyle name="Обычный 7 2 3 2 2" xfId="2548"/>
    <cellStyle name="Обычный 7 2 3 2 2 2" xfId="3242"/>
    <cellStyle name="Обычный 7 2 3 2 3" xfId="3241"/>
    <cellStyle name="Обычный 7 2 3 3" xfId="2285"/>
    <cellStyle name="Обычный 7 2 3 3 2" xfId="3243"/>
    <cellStyle name="Обычный 7 2 3 4" xfId="2395"/>
    <cellStyle name="Обычный 7 2 3 4 2" xfId="3244"/>
    <cellStyle name="Обычный 7 2 3 5" xfId="3240"/>
    <cellStyle name="Обычный 7 2 4" xfId="1412"/>
    <cellStyle name="Обычный 7 2 4 2" xfId="2064"/>
    <cellStyle name="Обычный 7 2 4 2 2" xfId="2557"/>
    <cellStyle name="Обычный 7 2 4 2 2 2" xfId="3247"/>
    <cellStyle name="Обычный 7 2 4 2 3" xfId="3246"/>
    <cellStyle name="Обычный 7 2 4 3" xfId="2404"/>
    <cellStyle name="Обычный 7 2 4 3 2" xfId="3248"/>
    <cellStyle name="Обычный 7 2 4 4" xfId="3245"/>
    <cellStyle name="Обычный 7 2 5" xfId="2108"/>
    <cellStyle name="Обычный 7 2 6" xfId="2051"/>
    <cellStyle name="Обычный 7 2 6 2" xfId="2545"/>
    <cellStyle name="Обычный 7 2 6 2 2" xfId="3250"/>
    <cellStyle name="Обычный 7 2 6 3" xfId="3249"/>
    <cellStyle name="Обычный 7 2 7" xfId="2282"/>
    <cellStyle name="Обычный 7 2 7 2" xfId="3251"/>
    <cellStyle name="Обычный 7 2 8" xfId="2392"/>
    <cellStyle name="Обычный 7 2 8 2" xfId="3252"/>
    <cellStyle name="Обычный 7 3" xfId="1416"/>
    <cellStyle name="Обычный 7 4" xfId="1417"/>
    <cellStyle name="Обычный 7 5" xfId="1411"/>
    <cellStyle name="Обычный 7 6" xfId="2109"/>
    <cellStyle name="Обычный 8" xfId="183"/>
    <cellStyle name="Обычный 8 10" xfId="2286"/>
    <cellStyle name="Обычный 8 10 2" xfId="3253"/>
    <cellStyle name="Обычный 8 11" xfId="2396"/>
    <cellStyle name="Обычный 8 11 2" xfId="3254"/>
    <cellStyle name="Обычный 8 2" xfId="184"/>
    <cellStyle name="Обычный 8 2 2" xfId="185"/>
    <cellStyle name="Обычный 8 2 3" xfId="2106"/>
    <cellStyle name="Обычный 8 3" xfId="186"/>
    <cellStyle name="Обычный 8 4" xfId="187"/>
    <cellStyle name="Обычный 8 4 2" xfId="1419"/>
    <cellStyle name="Обычный 8 4 3" xfId="2105"/>
    <cellStyle name="Обычный 8 5" xfId="1420"/>
    <cellStyle name="Обычный 8 5 2" xfId="2056"/>
    <cellStyle name="Обычный 8 5 2 2" xfId="2550"/>
    <cellStyle name="Обычный 8 5 2 2 2" xfId="3257"/>
    <cellStyle name="Обычный 8 5 2 3" xfId="3256"/>
    <cellStyle name="Обычный 8 5 3" xfId="2287"/>
    <cellStyle name="Обычный 8 5 3 2" xfId="3258"/>
    <cellStyle name="Обычный 8 5 4" xfId="2397"/>
    <cellStyle name="Обычный 8 5 4 2" xfId="3259"/>
    <cellStyle name="Обычный 8 5 5" xfId="3255"/>
    <cellStyle name="Обычный 8 6" xfId="1610"/>
    <cellStyle name="Обычный 8 6 2" xfId="2060"/>
    <cellStyle name="Обычный 8 6 2 2" xfId="2554"/>
    <cellStyle name="Обычный 8 6 2 2 2" xfId="3262"/>
    <cellStyle name="Обычный 8 6 2 3" xfId="3261"/>
    <cellStyle name="Обычный 8 6 3" xfId="2291"/>
    <cellStyle name="Обычный 8 6 3 2" xfId="3263"/>
    <cellStyle name="Обычный 8 6 4" xfId="2401"/>
    <cellStyle name="Обычный 8 6 4 2" xfId="3264"/>
    <cellStyle name="Обычный 8 6 5" xfId="3260"/>
    <cellStyle name="Обычный 8 7" xfId="1418"/>
    <cellStyle name="Обычный 8 7 2" xfId="2063"/>
    <cellStyle name="Обычный 8 7 2 2" xfId="2556"/>
    <cellStyle name="Обычный 8 7 2 2 2" xfId="3267"/>
    <cellStyle name="Обычный 8 7 2 3" xfId="3266"/>
    <cellStyle name="Обычный 8 7 3" xfId="2403"/>
    <cellStyle name="Обычный 8 7 3 2" xfId="3268"/>
    <cellStyle name="Обычный 8 7 4" xfId="3265"/>
    <cellStyle name="Обычный 8 8" xfId="2107"/>
    <cellStyle name="Обычный 8 9" xfId="2055"/>
    <cellStyle name="Обычный 8 9 2" xfId="2549"/>
    <cellStyle name="Обычный 8 9 2 2" xfId="3270"/>
    <cellStyle name="Обычный 8 9 3" xfId="3269"/>
    <cellStyle name="Обычный 9" xfId="188"/>
    <cellStyle name="Обычный 9 2" xfId="189"/>
    <cellStyle name="Обычный 9 2 2" xfId="1422"/>
    <cellStyle name="Обычный 9 2 3" xfId="2103"/>
    <cellStyle name="Обычный 9 3" xfId="1421"/>
    <cellStyle name="Обычный 9 4" xfId="2104"/>
    <cellStyle name="Підсумок" xfId="1423"/>
    <cellStyle name="Підсумок 1" xfId="1424"/>
    <cellStyle name="Підсумок 1 2" xfId="1873"/>
    <cellStyle name="Підсумок 2" xfId="1425"/>
    <cellStyle name="Підсумок 2 2" xfId="1872"/>
    <cellStyle name="Підсумок 3" xfId="1426"/>
    <cellStyle name="Підсумок 3 2" xfId="1871"/>
    <cellStyle name="Підсумок 4" xfId="1427"/>
    <cellStyle name="Підсумок 4 2" xfId="1870"/>
    <cellStyle name="Підсумок 5" xfId="1874"/>
    <cellStyle name="Підсумок_ЗапасыЛена2" xfId="1428"/>
    <cellStyle name="Плохой 2" xfId="190"/>
    <cellStyle name="Плохой 2 2" xfId="1429"/>
    <cellStyle name="Плохой 2 3" xfId="1430"/>
    <cellStyle name="Плохой 2 4" xfId="1431"/>
    <cellStyle name="Плохой 3" xfId="1432"/>
    <cellStyle name="Плохой 4" xfId="1433"/>
    <cellStyle name="Плохой 5" xfId="1434"/>
    <cellStyle name="Поганий" xfId="1435"/>
    <cellStyle name="Поганий 1" xfId="1436"/>
    <cellStyle name="Поганий 2" xfId="1437"/>
    <cellStyle name="Поганий 3" xfId="1438"/>
    <cellStyle name="Поганий 4" xfId="1439"/>
    <cellStyle name="Поганий_ЗапасыЛена2" xfId="1440"/>
    <cellStyle name="Пояснение 2" xfId="191"/>
    <cellStyle name="Пояснение 2 2" xfId="1441"/>
    <cellStyle name="Пояснение 2 3" xfId="1442"/>
    <cellStyle name="Пояснение 2 4" xfId="1772"/>
    <cellStyle name="Пояснение 3" xfId="1443"/>
    <cellStyle name="Пояснение 4" xfId="1444"/>
    <cellStyle name="Пояснение 5" xfId="1445"/>
    <cellStyle name="Пояснение 6" xfId="1446"/>
    <cellStyle name="Примечание 2" xfId="192"/>
    <cellStyle name="Примечание 2 2" xfId="1448"/>
    <cellStyle name="Примечание 2 2 2" xfId="1932"/>
    <cellStyle name="Примечание 2 3" xfId="1449"/>
    <cellStyle name="Примечание 2 3 2" xfId="1933"/>
    <cellStyle name="Примечание 2 4" xfId="1450"/>
    <cellStyle name="Примечание 2 4 2" xfId="1934"/>
    <cellStyle name="Примечание 2 5" xfId="1451"/>
    <cellStyle name="Примечание 2 5 2" xfId="1794"/>
    <cellStyle name="Примечание 2 5 2 2" xfId="1936"/>
    <cellStyle name="Примечание 2 5 3" xfId="1935"/>
    <cellStyle name="Примечание 2 6" xfId="1452"/>
    <cellStyle name="Примечание 2 6 2" xfId="1937"/>
    <cellStyle name="Примечание 2 7" xfId="1931"/>
    <cellStyle name="Примечание 2 8" xfId="1447"/>
    <cellStyle name="Примечание 2 9" xfId="2102"/>
    <cellStyle name="Примечание 3" xfId="1453"/>
    <cellStyle name="Примечание 3 2" xfId="1795"/>
    <cellStyle name="Примечание 3 2 2" xfId="1939"/>
    <cellStyle name="Примечание 3 3" xfId="1938"/>
    <cellStyle name="Примечание 4" xfId="1454"/>
    <cellStyle name="Примечание 4 2" xfId="1940"/>
    <cellStyle name="Примечание 5" xfId="1455"/>
    <cellStyle name="Примечание 5 2" xfId="1941"/>
    <cellStyle name="Примечание 6" xfId="1456"/>
    <cellStyle name="Примечание 6 2" xfId="1942"/>
    <cellStyle name="Примечание 7" xfId="1457"/>
    <cellStyle name="Примечание 7 2" xfId="1943"/>
    <cellStyle name="Примітка" xfId="1458"/>
    <cellStyle name="Примітка 1" xfId="1459"/>
    <cellStyle name="Примітка 1 2" xfId="1945"/>
    <cellStyle name="Примітка 2" xfId="1460"/>
    <cellStyle name="Примітка 2 2" xfId="1946"/>
    <cellStyle name="Примітка 3" xfId="1461"/>
    <cellStyle name="Примітка 3 2" xfId="1947"/>
    <cellStyle name="Примітка 4" xfId="1462"/>
    <cellStyle name="Примітка 4 2" xfId="1948"/>
    <cellStyle name="Примітка 5" xfId="1944"/>
    <cellStyle name="Примітка_ЗапасыЛена2" xfId="1463"/>
    <cellStyle name="Процентный" xfId="226" builtinId="5"/>
    <cellStyle name="Процентный 10" xfId="1464"/>
    <cellStyle name="Процентный 11" xfId="1465"/>
    <cellStyle name="Процентный 12" xfId="1466"/>
    <cellStyle name="Процентный 13" xfId="1467"/>
    <cellStyle name="Процентный 14" xfId="1468"/>
    <cellStyle name="Процентный 15" xfId="1469"/>
    <cellStyle name="Процентный 16" xfId="1611"/>
    <cellStyle name="Процентный 16 2" xfId="1796"/>
    <cellStyle name="Процентный 16 3" xfId="2061"/>
    <cellStyle name="Процентный 16 3 2" xfId="2555"/>
    <cellStyle name="Процентный 16 3 2 2" xfId="3273"/>
    <cellStyle name="Процентный 16 3 3" xfId="3272"/>
    <cellStyle name="Процентный 16 4" xfId="2292"/>
    <cellStyle name="Процентный 16 4 2" xfId="3274"/>
    <cellStyle name="Процентный 16 5" xfId="2402"/>
    <cellStyle name="Процентный 16 5 2" xfId="3275"/>
    <cellStyle name="Процентный 16 6" xfId="3271"/>
    <cellStyle name="Процентный 17" xfId="1843"/>
    <cellStyle name="Процентный 18" xfId="2088"/>
    <cellStyle name="Процентный 2" xfId="8"/>
    <cellStyle name="Процентный 2 10" xfId="1470"/>
    <cellStyle name="Процентный 2 11" xfId="1471"/>
    <cellStyle name="Процентный 2 12" xfId="1472"/>
    <cellStyle name="Процентный 2 13" xfId="1473"/>
    <cellStyle name="Процентный 2 14" xfId="1474"/>
    <cellStyle name="Процентный 2 15" xfId="1475"/>
    <cellStyle name="Процентный 2 16" xfId="1476"/>
    <cellStyle name="Процентный 2 17" xfId="1477"/>
    <cellStyle name="Процентный 2 18" xfId="1478"/>
    <cellStyle name="Процентный 2 19" xfId="1479"/>
    <cellStyle name="Процентный 2 2" xfId="193"/>
    <cellStyle name="Процентный 2 2 2" xfId="194"/>
    <cellStyle name="Процентный 2 2 2 2" xfId="1798"/>
    <cellStyle name="Процентный 2 2 3" xfId="1480"/>
    <cellStyle name="Процентный 2 2 4" xfId="1797"/>
    <cellStyle name="Процентный 2 2 5" xfId="2101"/>
    <cellStyle name="Процентный 2 20" xfId="1481"/>
    <cellStyle name="Процентный 2 21" xfId="1482"/>
    <cellStyle name="Процентный 2 22" xfId="1773"/>
    <cellStyle name="Процентный 2 23" xfId="2163"/>
    <cellStyle name="Процентный 2 3" xfId="195"/>
    <cellStyle name="Процентный 2 3 2" xfId="1483"/>
    <cellStyle name="Процентный 2 3 3" xfId="2100"/>
    <cellStyle name="Процентный 2 4" xfId="1484"/>
    <cellStyle name="Процентный 2 5" xfId="1485"/>
    <cellStyle name="Процентный 2 6" xfId="1486"/>
    <cellStyle name="Процентный 2 7" xfId="1487"/>
    <cellStyle name="Процентный 2 8" xfId="1488"/>
    <cellStyle name="Процентный 2 9" xfId="1489"/>
    <cellStyle name="Процентный 2_Директор 2011-Шаблон" xfId="1490"/>
    <cellStyle name="Процентный 3" xfId="196"/>
    <cellStyle name="Процентный 3 2" xfId="197"/>
    <cellStyle name="Процентный 3 2 2" xfId="1493"/>
    <cellStyle name="Процентный 3 2 2 2" xfId="1494"/>
    <cellStyle name="Процентный 3 2 3" xfId="1495"/>
    <cellStyle name="Процентный 3 2 4" xfId="1492"/>
    <cellStyle name="Процентный 3 2 5" xfId="2098"/>
    <cellStyle name="Процентный 3 3" xfId="1496"/>
    <cellStyle name="Процентный 3 4" xfId="1497"/>
    <cellStyle name="Процентный 3 5" xfId="1491"/>
    <cellStyle name="Процентный 3 6" xfId="2099"/>
    <cellStyle name="Процентный 4" xfId="198"/>
    <cellStyle name="Процентный 4 2" xfId="1498"/>
    <cellStyle name="Процентный 4 2 2" xfId="1799"/>
    <cellStyle name="Процентный 4 3" xfId="1499"/>
    <cellStyle name="Процентный 4 3 2" xfId="1800"/>
    <cellStyle name="Процентный 5" xfId="199"/>
    <cellStyle name="Процентный 5 2" xfId="1801"/>
    <cellStyle name="Процентный 6" xfId="1500"/>
    <cellStyle name="Процентный 6 2" xfId="1501"/>
    <cellStyle name="Процентный 6 2 2" xfId="1502"/>
    <cellStyle name="Процентный 6 3" xfId="1503"/>
    <cellStyle name="Процентный 7" xfId="1504"/>
    <cellStyle name="Процентный 8" xfId="1505"/>
    <cellStyle name="Процентный 9" xfId="1506"/>
    <cellStyle name="Результат" xfId="1507"/>
    <cellStyle name="Результат 1" xfId="1508"/>
    <cellStyle name="Результат 1 1" xfId="1509"/>
    <cellStyle name="Результат 1 1 2" xfId="1867"/>
    <cellStyle name="Результат 1 2" xfId="1868"/>
    <cellStyle name="Результат 1_УГПБ" xfId="1510"/>
    <cellStyle name="Результат 10" xfId="2171"/>
    <cellStyle name="Результат 2" xfId="1511"/>
    <cellStyle name="Результат 2 2" xfId="1866"/>
    <cellStyle name="Результат 3" xfId="1512"/>
    <cellStyle name="Результат 3 2" xfId="1865"/>
    <cellStyle name="Результат 4" xfId="1513"/>
    <cellStyle name="Результат 4 2" xfId="1864"/>
    <cellStyle name="Результат 5" xfId="1514"/>
    <cellStyle name="Результат 5 2" xfId="1863"/>
    <cellStyle name="Результат 6" xfId="1869"/>
    <cellStyle name="Результат 7" xfId="1949"/>
    <cellStyle name="Результат 8" xfId="2062"/>
    <cellStyle name="Результат 9" xfId="2169"/>
    <cellStyle name="Связанная ячейка 2" xfId="200"/>
    <cellStyle name="Связанная ячейка 2 2" xfId="1515"/>
    <cellStyle name="Связанная ячейка 3" xfId="1516"/>
    <cellStyle name="Середній" xfId="1517"/>
    <cellStyle name="Середній 1" xfId="1518"/>
    <cellStyle name="Середній 2" xfId="1519"/>
    <cellStyle name="Середній 3" xfId="1520"/>
    <cellStyle name="Середній 4" xfId="1521"/>
    <cellStyle name="Середній_ЗапасыЛена2" xfId="1522"/>
    <cellStyle name="Стиль 1" xfId="1523"/>
    <cellStyle name="Стиль 1 2" xfId="1524"/>
    <cellStyle name="Стиль 1_Директор 2011-Шаблон" xfId="1525"/>
    <cellStyle name="Стиль ПЭО" xfId="1526"/>
    <cellStyle name="Стиль_названий" xfId="1527"/>
    <cellStyle name="Текст попередження" xfId="1528"/>
    <cellStyle name="Текст попередження 1" xfId="1529"/>
    <cellStyle name="Текст попередження 2" xfId="1530"/>
    <cellStyle name="Текст попередження 3" xfId="1531"/>
    <cellStyle name="Текст попередження 4" xfId="1532"/>
    <cellStyle name="Текст попередження_ЗапасыЛена2" xfId="1533"/>
    <cellStyle name="Текст пояснення" xfId="1534"/>
    <cellStyle name="Текст пояснення 1" xfId="1535"/>
    <cellStyle name="Текст пояснення 2" xfId="1536"/>
    <cellStyle name="Текст пояснення 3" xfId="1537"/>
    <cellStyle name="Текст пояснення 4" xfId="1538"/>
    <cellStyle name="Текст пояснення_ЗапасыЛена2" xfId="1539"/>
    <cellStyle name="Текст предупреждения 2" xfId="201"/>
    <cellStyle name="Текст предупреждения 2 2" xfId="1540"/>
    <cellStyle name="Текст предупреждения 3" xfId="1541"/>
    <cellStyle name="Тысячи [0]_1.62" xfId="1542"/>
    <cellStyle name="Тысячи_1.62" xfId="1543"/>
    <cellStyle name="Финансовый [0] 2" xfId="202"/>
    <cellStyle name="Финансовый 10" xfId="1544"/>
    <cellStyle name="Финансовый 11" xfId="1545"/>
    <cellStyle name="Финансовый 12" xfId="1546"/>
    <cellStyle name="Финансовый 13" xfId="1547"/>
    <cellStyle name="Финансовый 14" xfId="1548"/>
    <cellStyle name="Финансовый 15" xfId="1549"/>
    <cellStyle name="Финансовый 16" xfId="1550"/>
    <cellStyle name="Финансовый 17" xfId="1551"/>
    <cellStyle name="Финансовый 18" xfId="1552"/>
    <cellStyle name="Финансовый 19" xfId="1553"/>
    <cellStyle name="Финансовый 2" xfId="3"/>
    <cellStyle name="Финансовый 2 10" xfId="1554"/>
    <cellStyle name="Финансовый 2 10 2" xfId="1802"/>
    <cellStyle name="Финансовый 2 11" xfId="1555"/>
    <cellStyle name="Финансовый 2 11 2" xfId="1803"/>
    <cellStyle name="Финансовый 2 12" xfId="1556"/>
    <cellStyle name="Финансовый 2 12 2" xfId="1804"/>
    <cellStyle name="Финансовый 2 13" xfId="1557"/>
    <cellStyle name="Финансовый 2 13 2" xfId="1805"/>
    <cellStyle name="Финансовый 2 14" xfId="1558"/>
    <cellStyle name="Финансовый 2 14 2" xfId="1806"/>
    <cellStyle name="Финансовый 2 15" xfId="1559"/>
    <cellStyle name="Финансовый 2 15 2" xfId="1807"/>
    <cellStyle name="Финансовый 2 16" xfId="1560"/>
    <cellStyle name="Финансовый 2 16 2" xfId="1808"/>
    <cellStyle name="Финансовый 2 17" xfId="1561"/>
    <cellStyle name="Финансовый 2 17 2" xfId="1809"/>
    <cellStyle name="Финансовый 2 18" xfId="1562"/>
    <cellStyle name="Финансовый 2 19" xfId="1563"/>
    <cellStyle name="Финансовый 2 2" xfId="203"/>
    <cellStyle name="Финансовый 2 2 2" xfId="204"/>
    <cellStyle name="Финансовый 2 2 2 2" xfId="1564"/>
    <cellStyle name="Финансовый 2 2 2 3" xfId="2097"/>
    <cellStyle name="Финансовый 2 2 3" xfId="1565"/>
    <cellStyle name="Финансовый 2 2 3 2" xfId="1810"/>
    <cellStyle name="Финансовый 2 2 4" xfId="1566"/>
    <cellStyle name="Финансовый 2 20" xfId="1567"/>
    <cellStyle name="Финансовый 2 21" xfId="1568"/>
    <cellStyle name="Финансовый 2 22" xfId="1569"/>
    <cellStyle name="Финансовый 2 23" xfId="1570"/>
    <cellStyle name="Финансовый 2 24" xfId="2166"/>
    <cellStyle name="Финансовый 2 3" xfId="205"/>
    <cellStyle name="Финансовый 2 3 2" xfId="1811"/>
    <cellStyle name="Финансовый 2 3 3" xfId="1571"/>
    <cellStyle name="Финансовый 2 3 4" xfId="2096"/>
    <cellStyle name="Финансовый 2 4" xfId="206"/>
    <cellStyle name="Финансовый 2 4 2" xfId="1812"/>
    <cellStyle name="Финансовый 2 4 3" xfId="1572"/>
    <cellStyle name="Финансовый 2 4 4" xfId="2095"/>
    <cellStyle name="Финансовый 2 5" xfId="207"/>
    <cellStyle name="Финансовый 2 5 2" xfId="1813"/>
    <cellStyle name="Финансовый 2 5 3" xfId="1573"/>
    <cellStyle name="Финансовый 2 5 4" xfId="2094"/>
    <cellStyle name="Финансовый 2 6" xfId="208"/>
    <cellStyle name="Финансовый 2 6 2" xfId="1814"/>
    <cellStyle name="Финансовый 2 6 3" xfId="1574"/>
    <cellStyle name="Финансовый 2 6 4" xfId="2093"/>
    <cellStyle name="Финансовый 2 7" xfId="260"/>
    <cellStyle name="Финансовый 2 7 2" xfId="1815"/>
    <cellStyle name="Финансовый 2 7 3" xfId="1575"/>
    <cellStyle name="Финансовый 2 7 4" xfId="2086"/>
    <cellStyle name="Финансовый 2 8" xfId="1576"/>
    <cellStyle name="Финансовый 2 8 2" xfId="1816"/>
    <cellStyle name="Финансовый 2 9" xfId="1577"/>
    <cellStyle name="Финансовый 2 9 2" xfId="1817"/>
    <cellStyle name="Финансовый 2_Директор 2011-Шаблон" xfId="1578"/>
    <cellStyle name="Финансовый 20" xfId="1579"/>
    <cellStyle name="Финансовый 21" xfId="1580"/>
    <cellStyle name="Финансовый 22" xfId="2085"/>
    <cellStyle name="Финансовый 23" xfId="2173"/>
    <cellStyle name="Финансовый 24" xfId="2174"/>
    <cellStyle name="Финансовый 25" xfId="2172"/>
    <cellStyle name="Финансовый 26" xfId="2175"/>
    <cellStyle name="Финансовый 27" xfId="2177"/>
    <cellStyle name="Финансовый 28" xfId="2181"/>
    <cellStyle name="Финансовый 29" xfId="2182"/>
    <cellStyle name="Финансовый 3" xfId="4"/>
    <cellStyle name="Финансовый 3 2" xfId="209"/>
    <cellStyle name="Финансовый 3 2 2" xfId="1581"/>
    <cellStyle name="Финансовый 3 3" xfId="210"/>
    <cellStyle name="Финансовый 3 4" xfId="211"/>
    <cellStyle name="Финансовый 3 4 2" xfId="1582"/>
    <cellStyle name="Финансовый 3 4 3" xfId="2092"/>
    <cellStyle name="Финансовый 3 5" xfId="1583"/>
    <cellStyle name="Финансовый 3 6" xfId="1584"/>
    <cellStyle name="Финансовый 3 7" xfId="1585"/>
    <cellStyle name="Финансовый 3 8" xfId="1586"/>
    <cellStyle name="Финансовый 30" xfId="2178"/>
    <cellStyle name="Финансовый 31" xfId="2176"/>
    <cellStyle name="Финансовый 32" xfId="2180"/>
    <cellStyle name="Финансовый 33" xfId="2179"/>
    <cellStyle name="Финансовый 34" xfId="2183"/>
    <cellStyle name="Финансовый 35" xfId="2184"/>
    <cellStyle name="Финансовый 4" xfId="212"/>
    <cellStyle name="Финансовый 4 2" xfId="1588"/>
    <cellStyle name="Финансовый 4 2 2" xfId="1819"/>
    <cellStyle name="Финансовый 4 3" xfId="1589"/>
    <cellStyle name="Финансовый 4 3 2" xfId="1820"/>
    <cellStyle name="Финансовый 4 4" xfId="1590"/>
    <cellStyle name="Финансовый 4 5" xfId="1591"/>
    <cellStyle name="Финансовый 4 6" xfId="1592"/>
    <cellStyle name="Финансовый 4 7" xfId="1593"/>
    <cellStyle name="Финансовый 4 7 2" xfId="1821"/>
    <cellStyle name="Финансовый 4 8" xfId="1818"/>
    <cellStyle name="Финансовый 4 9" xfId="1587"/>
    <cellStyle name="Финансовый 5" xfId="1594"/>
    <cellStyle name="Финансовый 5 2" xfId="1822"/>
    <cellStyle name="Финансовый 6" xfId="1595"/>
    <cellStyle name="Финансовый 7" xfId="1596"/>
    <cellStyle name="Финансовый 8" xfId="1597"/>
    <cellStyle name="Финансовый 9" xfId="1598"/>
    <cellStyle name="Фінансовий 2" xfId="213"/>
    <cellStyle name="Хороший 2" xfId="214"/>
    <cellStyle name="Хороший 2 2" xfId="1599"/>
    <cellStyle name="Хороший 2 3" xfId="1600"/>
    <cellStyle name="Хороший 2 4" xfId="1601"/>
    <cellStyle name="Хороший 3" xfId="1602"/>
    <cellStyle name="Хороший 4" xfId="1603"/>
    <cellStyle name="числовой" xfId="1604"/>
    <cellStyle name="Ю" xfId="1605"/>
    <cellStyle name="Ю-FreeSet_10" xfId="1606"/>
  </cellStyles>
  <dxfs count="5">
    <dxf>
      <font>
        <b/>
        <i val="0"/>
      </font>
      <fill>
        <patternFill>
          <bgColor rgb="FFFF0000"/>
        </patternFill>
      </fill>
    </dxf>
    <dxf>
      <font>
        <b/>
        <i val="0"/>
      </font>
      <fill>
        <patternFill>
          <bgColor rgb="FFFF0000"/>
        </patternFill>
      </fill>
    </dxf>
    <dxf>
      <font>
        <color theme="0"/>
      </font>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8F314C"/>
      <color rgb="FF00FFFF"/>
      <color rgb="FFEC20C5"/>
      <color rgb="FFFFCC0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 val="1_Структура по елементах"/>
      <sheetName val="Inform"/>
      <sheetName val="Ini"/>
      <sheetName val="м_812"/>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8">
          <cell r="AF8" t="str">
            <v>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8">
          <cell r="AF8" t="str">
            <v>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assump"/>
      <sheetName val="м_812"/>
      <sheetName val="СправСтатей"/>
      <sheetName val="СправСтатейРасхУК"/>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Ф2"/>
      <sheetName val="МТР Газ України"/>
      <sheetName val="PEV20002"/>
      <sheetName val="KOEF"/>
      <sheetName val="PEV20002.xls"/>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v>0</v>
          </cell>
          <cell r="AJ207">
            <v>0</v>
          </cell>
          <cell r="AK207">
            <v>68498</v>
          </cell>
          <cell r="AL207">
            <v>45429</v>
          </cell>
        </row>
        <row r="208">
          <cell r="S208">
            <v>168.1</v>
          </cell>
          <cell r="X208">
            <v>178.86</v>
          </cell>
          <cell r="Y208">
            <v>194.05</v>
          </cell>
          <cell r="Z208">
            <v>168.06</v>
          </cell>
          <cell r="AC208">
            <v>179.72</v>
          </cell>
          <cell r="AD208">
            <v>193.34</v>
          </cell>
          <cell r="AE208">
            <v>168.25</v>
          </cell>
          <cell r="AJ208">
            <v>0</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v>0</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efreshError="1">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v>0</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v>0</v>
          </cell>
          <cell r="AG216">
            <v>0</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v>0</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v>0</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v>0</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36748</v>
          </cell>
          <cell r="AK201">
            <v>255.23</v>
          </cell>
          <cell r="AL201">
            <v>460.42</v>
          </cell>
          <cell r="AM201">
            <v>171.34</v>
          </cell>
          <cell r="AN201">
            <v>41.55</v>
          </cell>
          <cell r="AO201">
            <v>41.55</v>
          </cell>
          <cell r="AP201">
            <v>41.55</v>
          </cell>
          <cell r="AQ201">
            <v>0</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v>0</v>
          </cell>
          <cell r="AG216">
            <v>0</v>
          </cell>
          <cell r="AJ216">
            <v>203.98</v>
          </cell>
          <cell r="AK216">
            <v>362</v>
          </cell>
          <cell r="AL216">
            <v>136.72</v>
          </cell>
          <cell r="AN216">
            <v>152.16999999999999</v>
          </cell>
          <cell r="AO216">
            <v>152.16999999999999</v>
          </cell>
          <cell r="AP216">
            <v>152.16999999999999</v>
          </cell>
          <cell r="AQ216">
            <v>0</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v>0</v>
          </cell>
          <cell r="AJ201">
            <v>0</v>
          </cell>
          <cell r="AK201">
            <v>255.23</v>
          </cell>
          <cell r="AL201">
            <v>460.42</v>
          </cell>
          <cell r="AM201">
            <v>171.34</v>
          </cell>
          <cell r="AN201">
            <v>41.55</v>
          </cell>
          <cell r="AO201">
            <v>41.55</v>
          </cell>
          <cell r="AP201">
            <v>41.55</v>
          </cell>
          <cell r="AQ201">
            <v>0</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v>0</v>
          </cell>
          <cell r="AJ206">
            <v>0</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v>0</v>
          </cell>
          <cell r="AJ206">
            <v>0</v>
          </cell>
          <cell r="AK206">
            <v>255.23</v>
          </cell>
          <cell r="AL206">
            <v>460.42</v>
          </cell>
          <cell r="AM206">
            <v>171.34</v>
          </cell>
        </row>
        <row r="207">
          <cell r="S207">
            <v>169.12</v>
          </cell>
          <cell r="X207">
            <v>186.02</v>
          </cell>
          <cell r="Y207">
            <v>223.34</v>
          </cell>
          <cell r="Z207">
            <v>169.27</v>
          </cell>
          <cell r="AC207">
            <v>192.08</v>
          </cell>
          <cell r="AD207">
            <v>239.38</v>
          </cell>
          <cell r="AE207">
            <v>169.09</v>
          </cell>
          <cell r="AI207">
            <v>0</v>
          </cell>
          <cell r="AJ207">
            <v>0</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v>0</v>
          </cell>
          <cell r="AJ207">
            <v>0</v>
          </cell>
          <cell r="AK207">
            <v>182.35</v>
          </cell>
          <cell r="AL207">
            <v>231.06</v>
          </cell>
          <cell r="AM207">
            <v>169.16</v>
          </cell>
          <cell r="AN207">
            <v>41.55</v>
          </cell>
          <cell r="AO207">
            <v>41.55</v>
          </cell>
          <cell r="AP207">
            <v>41.55</v>
          </cell>
          <cell r="AQ207">
            <v>0</v>
          </cell>
        </row>
        <row r="208">
          <cell r="S208">
            <v>168.1</v>
          </cell>
          <cell r="X208">
            <v>178.86</v>
          </cell>
          <cell r="Y208">
            <v>194.05</v>
          </cell>
          <cell r="Z208">
            <v>168.06</v>
          </cell>
          <cell r="AC208">
            <v>179.72</v>
          </cell>
          <cell r="AD208">
            <v>193.34</v>
          </cell>
          <cell r="AE208">
            <v>168.25</v>
          </cell>
          <cell r="AJ208">
            <v>0</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v>0</v>
          </cell>
          <cell r="AJ207">
            <v>0</v>
          </cell>
          <cell r="AK207">
            <v>169.91</v>
          </cell>
          <cell r="AL207">
            <v>169.8</v>
          </cell>
          <cell r="AM207">
            <v>169.97</v>
          </cell>
          <cell r="AO207">
            <v>41.55</v>
          </cell>
          <cell r="AP207">
            <v>41.55</v>
          </cell>
          <cell r="AQ207">
            <v>41.55</v>
          </cell>
          <cell r="AR207">
            <v>0</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168.22</v>
          </cell>
          <cell r="AL207">
            <v>168.32</v>
          </cell>
          <cell r="AM207">
            <v>168.11</v>
          </cell>
          <cell r="AO207">
            <v>41.55</v>
          </cell>
          <cell r="AP207">
            <v>41.55</v>
          </cell>
          <cell r="AQ207">
            <v>41.55</v>
          </cell>
          <cell r="AR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v>41.55</v>
          </cell>
          <cell r="AP207">
            <v>41.55</v>
          </cell>
          <cell r="AQ207">
            <v>41.55</v>
          </cell>
          <cell r="AR207">
            <v>0</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v>0</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v>0</v>
          </cell>
          <cell r="AJ207">
            <v>0</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v>0</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v>0</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v>0</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v>0</v>
          </cell>
          <cell r="T180">
            <v>0</v>
          </cell>
          <cell r="U180" t="e">
            <v>#REF!</v>
          </cell>
          <cell r="V180" t="e">
            <v>#REF!</v>
          </cell>
          <cell r="W180" t="e">
            <v>#REF!</v>
          </cell>
          <cell r="X180">
            <v>121.7</v>
          </cell>
          <cell r="Y180">
            <v>121.7</v>
          </cell>
          <cell r="Z180">
            <v>121.7</v>
          </cell>
          <cell r="AA180">
            <v>0</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v>0</v>
          </cell>
          <cell r="T187">
            <v>0</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v>0</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v>0</v>
          </cell>
          <cell r="T180">
            <v>0</v>
          </cell>
          <cell r="U180">
            <v>8.5</v>
          </cell>
          <cell r="V180" t="e">
            <v>#REF!</v>
          </cell>
          <cell r="W180">
            <v>0</v>
          </cell>
          <cell r="X180">
            <v>121.7</v>
          </cell>
          <cell r="Y180">
            <v>121.7</v>
          </cell>
          <cell r="Z180">
            <v>103.9</v>
          </cell>
          <cell r="AA180">
            <v>0</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v>0</v>
          </cell>
          <cell r="T187">
            <v>0</v>
          </cell>
          <cell r="U187">
            <v>20620</v>
          </cell>
          <cell r="V187">
            <v>12849</v>
          </cell>
          <cell r="W187">
            <v>209.13</v>
          </cell>
          <cell r="X187">
            <v>216.06</v>
          </cell>
          <cell r="Y187">
            <v>205.24</v>
          </cell>
          <cell r="Z187">
            <v>130.99</v>
          </cell>
          <cell r="AA187">
            <v>130.99</v>
          </cell>
          <cell r="AB187">
            <v>130.99</v>
          </cell>
          <cell r="AC187">
            <v>0</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v>0</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v>0</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v>0</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v>0</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0</v>
          </cell>
          <cell r="T188">
            <v>0</v>
          </cell>
          <cell r="U188">
            <v>133.81</v>
          </cell>
          <cell r="V188">
            <v>134.83000000000001</v>
          </cell>
          <cell r="W188">
            <v>132.16</v>
          </cell>
          <cell r="X188" t="e">
            <v>#REF!</v>
          </cell>
          <cell r="Y188" t="e">
            <v>#REF!</v>
          </cell>
          <cell r="Z188">
            <v>52</v>
          </cell>
          <cell r="AA188">
            <v>52</v>
          </cell>
          <cell r="AC188">
            <v>130.99</v>
          </cell>
          <cell r="AD188">
            <v>130.99</v>
          </cell>
          <cell r="AE188">
            <v>130.99</v>
          </cell>
          <cell r="AF188">
            <v>0</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v>0</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v>0</v>
          </cell>
          <cell r="U188">
            <v>133.81</v>
          </cell>
          <cell r="V188">
            <v>134.83000000000001</v>
          </cell>
          <cell r="W188">
            <v>132.16</v>
          </cell>
          <cell r="X188">
            <v>116.9</v>
          </cell>
          <cell r="AC188">
            <v>111.7</v>
          </cell>
          <cell r="AD188">
            <v>130.99</v>
          </cell>
          <cell r="AE188">
            <v>130.99</v>
          </cell>
          <cell r="AF188">
            <v>0</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v>0</v>
          </cell>
          <cell r="AK208">
            <v>41877</v>
          </cell>
          <cell r="AL208">
            <v>16729</v>
          </cell>
          <cell r="AM208">
            <v>25148</v>
          </cell>
          <cell r="AN208">
            <v>74.900000000000006</v>
          </cell>
          <cell r="AO208">
            <v>14810</v>
          </cell>
          <cell r="AP208">
            <v>3112.427048260382</v>
          </cell>
          <cell r="AQ208">
            <v>11697.572951739618</v>
          </cell>
          <cell r="AR208">
            <v>0</v>
          </cell>
        </row>
        <row r="209">
          <cell r="S209">
            <v>167.97</v>
          </cell>
          <cell r="X209">
            <v>190.04</v>
          </cell>
          <cell r="Y209">
            <v>209.02</v>
          </cell>
          <cell r="Z209">
            <v>168.29</v>
          </cell>
          <cell r="AA209">
            <v>3965</v>
          </cell>
          <cell r="AC209">
            <v>190.65</v>
          </cell>
          <cell r="AD209">
            <v>223.9</v>
          </cell>
          <cell r="AE209">
            <v>168.12</v>
          </cell>
          <cell r="AI209">
            <v>26797</v>
          </cell>
          <cell r="AJ209">
            <v>0</v>
          </cell>
          <cell r="AK209">
            <v>184.24</v>
          </cell>
          <cell r="AL209">
            <v>215.3</v>
          </cell>
          <cell r="AM209">
            <v>168.1</v>
          </cell>
          <cell r="AN209">
            <v>3112.427048260382</v>
          </cell>
          <cell r="AO209">
            <v>41.55</v>
          </cell>
          <cell r="AP209">
            <v>41.55</v>
          </cell>
          <cell r="AQ209">
            <v>41.55</v>
          </cell>
          <cell r="AR209">
            <v>0</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v>0</v>
          </cell>
          <cell r="AK208">
            <v>175.95</v>
          </cell>
          <cell r="AL208">
            <v>193.69</v>
          </cell>
          <cell r="AM208">
            <v>168.13</v>
          </cell>
          <cell r="AN208">
            <v>74.900000000000006</v>
          </cell>
          <cell r="AO208">
            <v>41.55</v>
          </cell>
          <cell r="AP208">
            <v>41.55</v>
          </cell>
          <cell r="AQ208">
            <v>41.55</v>
          </cell>
          <cell r="AR208">
            <v>0</v>
          </cell>
        </row>
        <row r="209">
          <cell r="S209">
            <v>21522</v>
          </cell>
          <cell r="X209">
            <v>25680</v>
          </cell>
          <cell r="Y209">
            <v>10797</v>
          </cell>
          <cell r="Z209">
            <v>14883</v>
          </cell>
          <cell r="AA209">
            <v>14883</v>
          </cell>
          <cell r="AC209">
            <v>22580</v>
          </cell>
          <cell r="AD209">
            <v>9180</v>
          </cell>
          <cell r="AE209">
            <v>13400</v>
          </cell>
          <cell r="AI209">
            <v>26797</v>
          </cell>
          <cell r="AJ209">
            <v>0</v>
          </cell>
          <cell r="AK209">
            <v>69781</v>
          </cell>
          <cell r="AL209">
            <v>19977</v>
          </cell>
          <cell r="AM209">
            <v>0</v>
          </cell>
          <cell r="AN209">
            <v>3112.427048260382</v>
          </cell>
          <cell r="AO209">
            <v>52</v>
          </cell>
          <cell r="AP209">
            <v>52</v>
          </cell>
          <cell r="AQ209">
            <v>11697.572951739618</v>
          </cell>
          <cell r="AR209">
            <v>0</v>
          </cell>
        </row>
        <row r="210">
          <cell r="S210">
            <v>168.14</v>
          </cell>
          <cell r="X210">
            <v>24969</v>
          </cell>
          <cell r="Y210">
            <v>168.18</v>
          </cell>
          <cell r="Z210">
            <v>168.17</v>
          </cell>
          <cell r="AC210">
            <v>24028</v>
          </cell>
          <cell r="AD210">
            <v>168.13</v>
          </cell>
          <cell r="AE210">
            <v>168.13</v>
          </cell>
          <cell r="AI210">
            <v>168.11</v>
          </cell>
          <cell r="AJ210">
            <v>0</v>
          </cell>
          <cell r="AK210">
            <v>68498</v>
          </cell>
          <cell r="AL210">
            <v>23068</v>
          </cell>
          <cell r="AM210">
            <v>45430</v>
          </cell>
          <cell r="AN210">
            <v>41.55</v>
          </cell>
          <cell r="AO210">
            <v>14862</v>
          </cell>
          <cell r="AP210">
            <v>3164.427048260382</v>
          </cell>
          <cell r="AQ210">
            <v>11697.572951739618</v>
          </cell>
          <cell r="AR210">
            <v>0</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v>0</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v>0</v>
          </cell>
          <cell r="AK208">
            <v>415</v>
          </cell>
          <cell r="AL208">
            <v>118.80000000000001</v>
          </cell>
          <cell r="AM208">
            <v>296.2</v>
          </cell>
          <cell r="AO208">
            <v>356.4</v>
          </cell>
          <cell r="AP208">
            <v>74.900000000000006</v>
          </cell>
          <cell r="AQ208">
            <v>281.5</v>
          </cell>
          <cell r="AR208">
            <v>0</v>
          </cell>
        </row>
        <row r="209">
          <cell r="S209">
            <v>21522</v>
          </cell>
          <cell r="X209">
            <v>25680</v>
          </cell>
          <cell r="Y209">
            <v>10797</v>
          </cell>
          <cell r="Z209">
            <v>14883</v>
          </cell>
          <cell r="AA209">
            <v>14883</v>
          </cell>
          <cell r="AC209">
            <v>22580</v>
          </cell>
          <cell r="AD209">
            <v>9180</v>
          </cell>
          <cell r="AE209">
            <v>13400</v>
          </cell>
          <cell r="AJ209">
            <v>0</v>
          </cell>
          <cell r="AK209">
            <v>69781</v>
          </cell>
          <cell r="AL209">
            <v>19977</v>
          </cell>
          <cell r="AM209">
            <v>49805</v>
          </cell>
          <cell r="AO209">
            <v>14810</v>
          </cell>
          <cell r="AP209">
            <v>3112.427048260382</v>
          </cell>
          <cell r="AQ209">
            <v>11697.572951739618</v>
          </cell>
          <cell r="AR209">
            <v>0</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v>0</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v>0</v>
          </cell>
          <cell r="AJ207">
            <v>0</v>
          </cell>
          <cell r="AK207">
            <v>205.65</v>
          </cell>
          <cell r="AL207">
            <v>340.4</v>
          </cell>
          <cell r="AM207">
            <v>169.16</v>
          </cell>
          <cell r="AN207">
            <v>41.55</v>
          </cell>
          <cell r="AO207">
            <v>41.55</v>
          </cell>
          <cell r="AP207">
            <v>41.55</v>
          </cell>
          <cell r="AQ207">
            <v>0</v>
          </cell>
        </row>
        <row r="208">
          <cell r="S208">
            <v>128</v>
          </cell>
          <cell r="X208">
            <v>152.69999999999999</v>
          </cell>
          <cell r="Y208">
            <v>64.2</v>
          </cell>
          <cell r="Z208">
            <v>88.5</v>
          </cell>
          <cell r="AC208">
            <v>134.30000000000001</v>
          </cell>
          <cell r="AD208">
            <v>54.6</v>
          </cell>
          <cell r="AE208">
            <v>79.7</v>
          </cell>
          <cell r="AJ208">
            <v>0</v>
          </cell>
          <cell r="AK208">
            <v>415</v>
          </cell>
          <cell r="AL208">
            <v>118.80000000000001</v>
          </cell>
          <cell r="AM208">
            <v>0</v>
          </cell>
          <cell r="AN208">
            <v>52</v>
          </cell>
          <cell r="AO208">
            <v>52</v>
          </cell>
          <cell r="AP208">
            <v>74.900000000000006</v>
          </cell>
          <cell r="AQ208">
            <v>281.5</v>
          </cell>
          <cell r="AR208">
            <v>0</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v>0</v>
          </cell>
          <cell r="AK210">
            <v>168.15</v>
          </cell>
          <cell r="AL210">
            <v>168.16</v>
          </cell>
          <cell r="AM210">
            <v>168.15</v>
          </cell>
          <cell r="AO210">
            <v>41.55</v>
          </cell>
          <cell r="AP210">
            <v>41.55</v>
          </cell>
          <cell r="AQ210">
            <v>41.55</v>
          </cell>
          <cell r="AR210">
            <v>0</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v>0</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v>0</v>
          </cell>
          <cell r="AG206">
            <v>0</v>
          </cell>
          <cell r="AH206">
            <v>182.35</v>
          </cell>
          <cell r="AJ206">
            <v>231.04</v>
          </cell>
          <cell r="AK206">
            <v>169.16</v>
          </cell>
          <cell r="AL206">
            <v>121.7</v>
          </cell>
          <cell r="AM206">
            <v>121.7</v>
          </cell>
          <cell r="AN206">
            <v>121.7</v>
          </cell>
          <cell r="AO206">
            <v>0</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v>0</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v>0</v>
          </cell>
          <cell r="T188">
            <v>0</v>
          </cell>
          <cell r="U188">
            <v>51.4</v>
          </cell>
          <cell r="V188">
            <v>-51.4</v>
          </cell>
          <cell r="W188">
            <v>132.16</v>
          </cell>
          <cell r="Y188">
            <v>149.6</v>
          </cell>
          <cell r="Z188">
            <v>52.7</v>
          </cell>
          <cell r="AA188">
            <v>96.899999999999991</v>
          </cell>
          <cell r="AC188">
            <v>130.99</v>
          </cell>
          <cell r="AD188">
            <v>130.99</v>
          </cell>
          <cell r="AE188">
            <v>130.99</v>
          </cell>
          <cell r="AF188">
            <v>0</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v>0</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row r="1">
          <cell r="L1" t="str">
            <v>п</v>
          </cell>
        </row>
      </sheetData>
      <sheetData sheetId="73">
        <row r="1">
          <cell r="L1" t="str">
            <v>п</v>
          </cell>
        </row>
      </sheetData>
      <sheetData sheetId="74">
        <row r="1">
          <cell r="L1" t="str">
            <v>п</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zakon2.rada.gov.ua/laws/show/z0643-16/print"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B2:C2"/>
  <sheetViews>
    <sheetView workbookViewId="0">
      <selection activeCell="C24" sqref="C24"/>
    </sheetView>
  </sheetViews>
  <sheetFormatPr defaultRowHeight="15"/>
  <cols>
    <col min="3" max="3" width="21.28515625" bestFit="1" customWidth="1"/>
  </cols>
  <sheetData>
    <row r="2" spans="2:3">
      <c r="B2" s="123"/>
      <c r="C2" s="123" t="s">
        <v>391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T85"/>
  <sheetViews>
    <sheetView view="pageBreakPreview" topLeftCell="A46" zoomScale="55" zoomScaleNormal="85" zoomScaleSheetLayoutView="55" workbookViewId="0">
      <selection activeCell="AA70" sqref="AA70"/>
    </sheetView>
  </sheetViews>
  <sheetFormatPr defaultColWidth="8.85546875" defaultRowHeight="15.75"/>
  <cols>
    <col min="1" max="1" width="5.42578125" style="292" customWidth="1"/>
    <col min="2" max="2" width="42.42578125" style="273" customWidth="1"/>
    <col min="3" max="3" width="11.7109375" style="273" customWidth="1"/>
    <col min="4" max="4" width="13.7109375" style="273" customWidth="1"/>
    <col min="5" max="5" width="14.85546875" style="293" customWidth="1"/>
    <col min="6" max="6" width="13.140625" style="273" customWidth="1"/>
    <col min="7" max="7" width="13.42578125" style="273" customWidth="1"/>
    <col min="8" max="8" width="17.7109375" style="273" customWidth="1"/>
    <col min="9" max="9" width="16.140625" style="273" customWidth="1"/>
    <col min="10" max="13" width="0" style="273" hidden="1" customWidth="1"/>
    <col min="14" max="14" width="3.28515625" style="273" customWidth="1"/>
    <col min="15" max="16384" width="8.85546875" style="273"/>
  </cols>
  <sheetData>
    <row r="1" spans="1:9" ht="15.6" customHeight="1">
      <c r="A1" s="270"/>
      <c r="B1" s="271"/>
      <c r="C1" s="272"/>
      <c r="D1" s="272"/>
      <c r="E1" s="273"/>
      <c r="F1" s="272"/>
      <c r="G1" s="272"/>
      <c r="H1" s="274"/>
      <c r="I1" s="351" t="s">
        <v>626</v>
      </c>
    </row>
    <row r="2" spans="1:9" ht="15.6" customHeight="1">
      <c r="A2" s="270"/>
      <c r="B2" s="271"/>
      <c r="C2" s="272"/>
      <c r="D2" s="272"/>
      <c r="E2" s="273"/>
      <c r="F2" s="272"/>
      <c r="G2" s="272"/>
      <c r="H2" s="275"/>
      <c r="I2" s="275"/>
    </row>
    <row r="3" spans="1:9" ht="15.6" customHeight="1">
      <c r="A3" s="270"/>
      <c r="B3" s="271"/>
      <c r="C3" s="272"/>
      <c r="D3" s="272"/>
      <c r="E3" s="273"/>
      <c r="F3" s="272"/>
      <c r="G3" s="272"/>
      <c r="H3" s="274"/>
      <c r="I3" s="274"/>
    </row>
    <row r="4" spans="1:9" ht="16.5">
      <c r="A4" s="270"/>
      <c r="B4" s="276"/>
      <c r="C4" s="272"/>
      <c r="D4" s="272"/>
      <c r="E4" s="273"/>
      <c r="F4" s="272"/>
      <c r="G4" s="272"/>
      <c r="H4" s="272"/>
      <c r="I4" s="272"/>
    </row>
    <row r="5" spans="1:9">
      <c r="A5" s="270"/>
      <c r="B5" s="272"/>
      <c r="C5" s="272"/>
      <c r="D5" s="272"/>
      <c r="E5" s="273"/>
      <c r="F5" s="272"/>
      <c r="G5" s="272"/>
      <c r="H5" s="272"/>
      <c r="I5" s="272"/>
    </row>
    <row r="6" spans="1:9" ht="17.25">
      <c r="A6" s="270"/>
      <c r="B6" s="1159" t="s">
        <v>611</v>
      </c>
      <c r="C6" s="1159"/>
      <c r="D6" s="1159"/>
      <c r="E6" s="1159"/>
      <c r="F6" s="1159"/>
      <c r="G6" s="1159"/>
      <c r="H6" s="1159"/>
      <c r="I6" s="1159"/>
    </row>
    <row r="7" spans="1:9" ht="17.25">
      <c r="A7" s="270"/>
      <c r="B7" s="1160" t="s">
        <v>612</v>
      </c>
      <c r="C7" s="1160"/>
      <c r="D7" s="1160"/>
      <c r="E7" s="1160"/>
      <c r="F7" s="1160"/>
      <c r="G7" s="1160"/>
      <c r="H7" s="1160"/>
      <c r="I7" s="1160"/>
    </row>
    <row r="8" spans="1:9" ht="17.25">
      <c r="A8" s="270"/>
      <c r="B8" s="312" t="e">
        <f>#REF!</f>
        <v>#REF!</v>
      </c>
      <c r="C8" s="312"/>
      <c r="D8" s="312"/>
      <c r="E8" s="312"/>
      <c r="F8" s="312"/>
      <c r="G8" s="312"/>
      <c r="H8" s="312"/>
      <c r="I8" s="312"/>
    </row>
    <row r="9" spans="1:9" ht="17.25">
      <c r="A9" s="270"/>
      <c r="B9" s="312" t="e">
        <f>#REF!</f>
        <v>#REF!</v>
      </c>
      <c r="C9" s="312"/>
      <c r="D9" s="312"/>
      <c r="E9" s="312"/>
      <c r="F9" s="312"/>
      <c r="G9" s="312"/>
      <c r="H9" s="312"/>
      <c r="I9" s="312"/>
    </row>
    <row r="10" spans="1:9">
      <c r="A10" s="270"/>
      <c r="B10" s="272"/>
      <c r="C10" s="272"/>
      <c r="D10" s="272"/>
      <c r="E10" s="277"/>
      <c r="F10" s="272"/>
      <c r="G10" s="272"/>
      <c r="H10" s="272"/>
      <c r="I10" s="272"/>
    </row>
    <row r="11" spans="1:9" ht="55.15" customHeight="1">
      <c r="A11" s="1161" t="s">
        <v>6</v>
      </c>
      <c r="B11" s="1162" t="s">
        <v>411</v>
      </c>
      <c r="C11" s="1163" t="s">
        <v>20</v>
      </c>
      <c r="D11" s="313" t="s">
        <v>604</v>
      </c>
      <c r="E11" s="313" t="s">
        <v>605</v>
      </c>
      <c r="F11" s="1163" t="s">
        <v>534</v>
      </c>
      <c r="G11" s="1163"/>
      <c r="H11" s="1163"/>
      <c r="I11" s="1163"/>
    </row>
    <row r="12" spans="1:9" ht="31.5">
      <c r="A12" s="1161"/>
      <c r="B12" s="1162"/>
      <c r="C12" s="1163"/>
      <c r="D12" s="234" t="e">
        <f>#REF!</f>
        <v>#REF!</v>
      </c>
      <c r="E12" s="234" t="e">
        <f>#REF!</f>
        <v>#REF!</v>
      </c>
      <c r="F12" s="313" t="s">
        <v>412</v>
      </c>
      <c r="G12" s="313" t="s">
        <v>413</v>
      </c>
      <c r="H12" s="313" t="s">
        <v>393</v>
      </c>
      <c r="I12" s="313" t="s">
        <v>125</v>
      </c>
    </row>
    <row r="13" spans="1:9">
      <c r="A13" s="278" t="s">
        <v>414</v>
      </c>
      <c r="B13" s="279">
        <v>2</v>
      </c>
      <c r="C13" s="279">
        <v>3</v>
      </c>
      <c r="D13" s="279">
        <v>4</v>
      </c>
      <c r="E13" s="280">
        <v>5</v>
      </c>
      <c r="F13" s="279">
        <v>6</v>
      </c>
      <c r="G13" s="279">
        <v>7</v>
      </c>
      <c r="H13" s="279">
        <v>8</v>
      </c>
      <c r="I13" s="279">
        <v>9</v>
      </c>
    </row>
    <row r="14" spans="1:9">
      <c r="A14" s="281" t="s">
        <v>415</v>
      </c>
      <c r="B14" s="282" t="s">
        <v>416</v>
      </c>
      <c r="C14" s="601" t="s">
        <v>417</v>
      </c>
      <c r="D14" s="236" t="e">
        <f>D15+D16+D17+D18</f>
        <v>#REF!</v>
      </c>
      <c r="E14" s="236" t="e">
        <f t="shared" ref="E14:I14" si="0">E15+E16+E17+E18</f>
        <v>#REF!</v>
      </c>
      <c r="F14" s="236" t="e">
        <f>F15+F16+F17+F18</f>
        <v>#REF!</v>
      </c>
      <c r="G14" s="236" t="e">
        <f>G15+G16+G17+G18</f>
        <v>#REF!</v>
      </c>
      <c r="H14" s="236" t="e">
        <f t="shared" si="0"/>
        <v>#REF!</v>
      </c>
      <c r="I14" s="236" t="e">
        <f t="shared" si="0"/>
        <v>#REF!</v>
      </c>
    </row>
    <row r="15" spans="1:9">
      <c r="A15" s="285" t="s">
        <v>9</v>
      </c>
      <c r="B15" s="286" t="s">
        <v>418</v>
      </c>
      <c r="C15" s="601" t="s">
        <v>419</v>
      </c>
      <c r="D15" s="314" t="e">
        <f>#REF!</f>
        <v>#REF!</v>
      </c>
      <c r="E15" s="321" t="e">
        <f>#REF!</f>
        <v>#REF!</v>
      </c>
      <c r="F15" s="314" t="e">
        <f>#REF!</f>
        <v>#REF!</v>
      </c>
      <c r="G15" s="314" t="e">
        <f>#REF!</f>
        <v>#REF!</v>
      </c>
      <c r="H15" s="314" t="e">
        <f>#REF!</f>
        <v>#REF!</v>
      </c>
      <c r="I15" s="314" t="e">
        <f>#REF!</f>
        <v>#REF!</v>
      </c>
    </row>
    <row r="16" spans="1:9">
      <c r="A16" s="285" t="s">
        <v>10</v>
      </c>
      <c r="B16" s="286" t="s">
        <v>421</v>
      </c>
      <c r="C16" s="601" t="s">
        <v>419</v>
      </c>
      <c r="D16" s="601">
        <v>0</v>
      </c>
      <c r="E16" s="601">
        <v>0</v>
      </c>
      <c r="F16" s="601">
        <v>0</v>
      </c>
      <c r="G16" s="601">
        <v>0</v>
      </c>
      <c r="H16" s="601">
        <v>0</v>
      </c>
      <c r="I16" s="601">
        <v>0</v>
      </c>
    </row>
    <row r="17" spans="1:19">
      <c r="A17" s="285" t="s">
        <v>36</v>
      </c>
      <c r="B17" s="286" t="s">
        <v>422</v>
      </c>
      <c r="C17" s="601" t="s">
        <v>419</v>
      </c>
      <c r="D17" s="601">
        <v>0</v>
      </c>
      <c r="E17" s="601">
        <v>0</v>
      </c>
      <c r="F17" s="601">
        <v>0</v>
      </c>
      <c r="G17" s="601">
        <v>0</v>
      </c>
      <c r="H17" s="601">
        <v>0</v>
      </c>
      <c r="I17" s="601">
        <v>0</v>
      </c>
    </row>
    <row r="18" spans="1:19">
      <c r="A18" s="285" t="s">
        <v>43</v>
      </c>
      <c r="B18" s="286" t="s">
        <v>423</v>
      </c>
      <c r="C18" s="601" t="s">
        <v>419</v>
      </c>
      <c r="D18" s="601">
        <v>0</v>
      </c>
      <c r="E18" s="601">
        <v>0</v>
      </c>
      <c r="F18" s="601">
        <v>0</v>
      </c>
      <c r="G18" s="601">
        <v>0</v>
      </c>
      <c r="H18" s="601">
        <v>0</v>
      </c>
      <c r="I18" s="601">
        <v>0</v>
      </c>
    </row>
    <row r="19" spans="1:19" ht="31.5">
      <c r="A19" s="281" t="s">
        <v>424</v>
      </c>
      <c r="B19" s="282" t="s">
        <v>425</v>
      </c>
      <c r="C19" s="601" t="s">
        <v>426</v>
      </c>
      <c r="D19" s="236" t="e">
        <f>D24+D21+D22+D23</f>
        <v>#REF!</v>
      </c>
      <c r="E19" s="236" t="e">
        <f t="shared" ref="E19:I19" si="1">E24+E21+E22+E23</f>
        <v>#REF!</v>
      </c>
      <c r="F19" s="236" t="e">
        <f>F21+F22+F23</f>
        <v>#REF!</v>
      </c>
      <c r="G19" s="236" t="e">
        <f t="shared" si="1"/>
        <v>#REF!</v>
      </c>
      <c r="H19" s="236" t="e">
        <f t="shared" si="1"/>
        <v>#REF!</v>
      </c>
      <c r="I19" s="236" t="e">
        <f t="shared" si="1"/>
        <v>#REF!</v>
      </c>
      <c r="L19" s="287"/>
    </row>
    <row r="20" spans="1:19" ht="18" customHeight="1">
      <c r="A20" s="285"/>
      <c r="B20" s="286" t="s">
        <v>427</v>
      </c>
      <c r="C20" s="1154" t="s">
        <v>392</v>
      </c>
      <c r="D20" s="1154"/>
      <c r="E20" s="1154"/>
      <c r="F20" s="1154"/>
      <c r="G20" s="1154"/>
      <c r="H20" s="1154"/>
      <c r="I20" s="1154"/>
      <c r="L20" s="287"/>
      <c r="M20" s="288"/>
      <c r="N20" s="288"/>
      <c r="O20" s="288"/>
      <c r="P20" s="288"/>
      <c r="Q20" s="288"/>
      <c r="R20" s="288"/>
      <c r="S20" s="288"/>
    </row>
    <row r="21" spans="1:19">
      <c r="A21" s="285" t="s">
        <v>11</v>
      </c>
      <c r="B21" s="286" t="s">
        <v>418</v>
      </c>
      <c r="C21" s="601" t="s">
        <v>419</v>
      </c>
      <c r="D21" s="315" t="e">
        <f>#REF!/1000</f>
        <v>#REF!</v>
      </c>
      <c r="E21" s="235" t="e">
        <f>F21+G21+H21+I21</f>
        <v>#REF!</v>
      </c>
      <c r="F21" s="233" t="e">
        <f>#REF!/1000</f>
        <v>#REF!</v>
      </c>
      <c r="G21" s="233" t="e">
        <f>#REF!/1000</f>
        <v>#REF!</v>
      </c>
      <c r="H21" s="233" t="e">
        <f>#REF!/1000</f>
        <v>#REF!</v>
      </c>
      <c r="I21" s="233" t="e">
        <f>#REF!/1000</f>
        <v>#REF!</v>
      </c>
      <c r="L21" s="287"/>
      <c r="M21" s="288"/>
      <c r="N21" s="288"/>
      <c r="O21" s="288"/>
      <c r="P21" s="288"/>
      <c r="Q21" s="288"/>
      <c r="R21" s="288"/>
      <c r="S21" s="288"/>
    </row>
    <row r="22" spans="1:19">
      <c r="A22" s="285" t="s">
        <v>12</v>
      </c>
      <c r="B22" s="286" t="s">
        <v>428</v>
      </c>
      <c r="C22" s="601" t="s">
        <v>419</v>
      </c>
      <c r="D22" s="601">
        <v>0</v>
      </c>
      <c r="E22" s="601">
        <v>0</v>
      </c>
      <c r="F22" s="601">
        <v>0</v>
      </c>
      <c r="G22" s="601">
        <v>0</v>
      </c>
      <c r="H22" s="601">
        <v>0</v>
      </c>
      <c r="I22" s="601">
        <v>0</v>
      </c>
      <c r="L22" s="287"/>
      <c r="M22" s="288"/>
      <c r="N22" s="288"/>
      <c r="O22" s="288"/>
      <c r="P22" s="288"/>
      <c r="Q22" s="288"/>
      <c r="R22" s="288"/>
      <c r="S22" s="288"/>
    </row>
    <row r="23" spans="1:19">
      <c r="A23" s="285" t="s">
        <v>51</v>
      </c>
      <c r="B23" s="286" t="s">
        <v>429</v>
      </c>
      <c r="C23" s="601" t="s">
        <v>419</v>
      </c>
      <c r="D23" s="601">
        <v>0</v>
      </c>
      <c r="E23" s="601">
        <v>0</v>
      </c>
      <c r="F23" s="601">
        <v>0</v>
      </c>
      <c r="G23" s="601">
        <v>0</v>
      </c>
      <c r="H23" s="601">
        <v>0</v>
      </c>
      <c r="I23" s="601">
        <v>0</v>
      </c>
    </row>
    <row r="24" spans="1:19">
      <c r="A24" s="285" t="s">
        <v>430</v>
      </c>
      <c r="B24" s="286" t="s">
        <v>423</v>
      </c>
      <c r="C24" s="601" t="s">
        <v>419</v>
      </c>
      <c r="D24" s="601">
        <v>0</v>
      </c>
      <c r="E24" s="601">
        <v>0</v>
      </c>
      <c r="F24" s="601" t="s">
        <v>258</v>
      </c>
      <c r="G24" s="601">
        <v>0</v>
      </c>
      <c r="H24" s="601">
        <v>0</v>
      </c>
      <c r="I24" s="601">
        <v>0</v>
      </c>
    </row>
    <row r="25" spans="1:19" ht="63">
      <c r="A25" s="281" t="s">
        <v>355</v>
      </c>
      <c r="B25" s="282" t="s">
        <v>432</v>
      </c>
      <c r="C25" s="601" t="s">
        <v>419</v>
      </c>
      <c r="D25" s="329" t="e">
        <f>#REF!/1000</f>
        <v>#REF!</v>
      </c>
      <c r="E25" s="172" t="e">
        <f>#REF!/1000</f>
        <v>#REF!</v>
      </c>
      <c r="F25" s="177" t="e">
        <f>F27-F19-F28</f>
        <v>#REF!</v>
      </c>
      <c r="G25" s="177" t="e">
        <f t="shared" ref="G25:H25" si="2">G27-G19-G28</f>
        <v>#REF!</v>
      </c>
      <c r="H25" s="177" t="e">
        <f t="shared" si="2"/>
        <v>#REF!</v>
      </c>
      <c r="I25" s="177" t="e">
        <f>I27-I19-I28</f>
        <v>#REF!</v>
      </c>
      <c r="O25" s="316" t="e">
        <f>E25-F25-G25-H25-I25</f>
        <v>#REF!</v>
      </c>
    </row>
    <row r="26" spans="1:19">
      <c r="A26" s="281" t="s">
        <v>356</v>
      </c>
      <c r="B26" s="282" t="s">
        <v>433</v>
      </c>
      <c r="C26" s="601" t="s">
        <v>419</v>
      </c>
      <c r="D26" s="601">
        <v>0</v>
      </c>
      <c r="E26" s="284">
        <v>0</v>
      </c>
      <c r="F26" s="601">
        <v>0</v>
      </c>
      <c r="G26" s="601">
        <v>0</v>
      </c>
      <c r="H26" s="601">
        <v>0</v>
      </c>
      <c r="I26" s="601">
        <v>0</v>
      </c>
    </row>
    <row r="27" spans="1:19" ht="31.5">
      <c r="A27" s="281" t="s">
        <v>357</v>
      </c>
      <c r="B27" s="282" t="s">
        <v>616</v>
      </c>
      <c r="C27" s="601" t="s">
        <v>419</v>
      </c>
      <c r="D27" s="233" t="e">
        <f>D19+D25+D28</f>
        <v>#REF!</v>
      </c>
      <c r="E27" s="233" t="e">
        <f>E19+E25+E28</f>
        <v>#REF!</v>
      </c>
      <c r="F27" s="953" t="e">
        <f>#REF!/1000</f>
        <v>#REF!</v>
      </c>
      <c r="G27" s="953" t="e">
        <f>#REF!/1000</f>
        <v>#REF!</v>
      </c>
      <c r="H27" s="953" t="e">
        <f>#REF!/1000</f>
        <v>#REF!</v>
      </c>
      <c r="I27" s="953" t="e">
        <f>#REF!/1000</f>
        <v>#REF!</v>
      </c>
      <c r="O27" s="316" t="e">
        <f>E27-F27-G27-H27-I27</f>
        <v>#REF!</v>
      </c>
    </row>
    <row r="28" spans="1:19" ht="31.5">
      <c r="A28" s="281" t="s">
        <v>358</v>
      </c>
      <c r="B28" s="282" t="s">
        <v>435</v>
      </c>
      <c r="C28" s="601" t="s">
        <v>419</v>
      </c>
      <c r="D28" s="318" t="e">
        <f>#REF!/1000</f>
        <v>#REF!</v>
      </c>
      <c r="E28" s="954" t="e">
        <f>#REF!/1000</f>
        <v>#REF!</v>
      </c>
      <c r="F28" s="953" t="e">
        <f>E28*(F27/E27)</f>
        <v>#REF!</v>
      </c>
      <c r="G28" s="953" t="e">
        <f>E28*(G27/E27)</f>
        <v>#REF!</v>
      </c>
      <c r="H28" s="953" t="e">
        <f>E28*(H27/E27)</f>
        <v>#REF!</v>
      </c>
      <c r="I28" s="953" t="e">
        <f>E28*(I27/E27)</f>
        <v>#REF!</v>
      </c>
      <c r="O28" s="316" t="e">
        <f>E28-F28-G28-H28-I28</f>
        <v>#REF!</v>
      </c>
    </row>
    <row r="29" spans="1:19" ht="31.5">
      <c r="A29" s="281" t="s">
        <v>359</v>
      </c>
      <c r="B29" s="282" t="s">
        <v>436</v>
      </c>
      <c r="C29" s="601" t="s">
        <v>419</v>
      </c>
      <c r="D29" s="233" t="e">
        <f>D19</f>
        <v>#REF!</v>
      </c>
      <c r="E29" s="233" t="e">
        <f>E19</f>
        <v>#REF!</v>
      </c>
      <c r="F29" s="233" t="e">
        <f t="shared" ref="F29:I29" si="3">F19</f>
        <v>#REF!</v>
      </c>
      <c r="G29" s="233" t="e">
        <f t="shared" si="3"/>
        <v>#REF!</v>
      </c>
      <c r="H29" s="233" t="e">
        <f t="shared" si="3"/>
        <v>#REF!</v>
      </c>
      <c r="I29" s="233" t="e">
        <f t="shared" si="3"/>
        <v>#REF!</v>
      </c>
    </row>
    <row r="30" spans="1:19">
      <c r="A30" s="281" t="s">
        <v>360</v>
      </c>
      <c r="B30" s="282" t="s">
        <v>437</v>
      </c>
      <c r="C30" s="601" t="s">
        <v>419</v>
      </c>
      <c r="D30" s="233" t="e">
        <f>D27/(100%-2.2%)</f>
        <v>#REF!</v>
      </c>
      <c r="E30" s="233" t="e">
        <f>E27/(100%-22%)</f>
        <v>#REF!</v>
      </c>
      <c r="F30" s="233" t="e">
        <f t="shared" ref="F30:I30" si="4">F27/(100%-22%)</f>
        <v>#REF!</v>
      </c>
      <c r="G30" s="233" t="e">
        <f t="shared" si="4"/>
        <v>#REF!</v>
      </c>
      <c r="H30" s="233" t="e">
        <f t="shared" si="4"/>
        <v>#REF!</v>
      </c>
      <c r="I30" s="233" t="e">
        <f t="shared" si="4"/>
        <v>#REF!</v>
      </c>
      <c r="O30" s="317"/>
    </row>
    <row r="31" spans="1:19" ht="31.5">
      <c r="A31" s="281" t="s">
        <v>152</v>
      </c>
      <c r="B31" s="289" t="s">
        <v>438</v>
      </c>
      <c r="C31" s="1155" t="s">
        <v>392</v>
      </c>
      <c r="D31" s="1155"/>
      <c r="E31" s="1155"/>
      <c r="F31" s="1155"/>
      <c r="G31" s="1155"/>
      <c r="H31" s="1155"/>
      <c r="I31" s="1155"/>
    </row>
    <row r="32" spans="1:19">
      <c r="A32" s="281"/>
      <c r="B32" s="289"/>
      <c r="C32" s="284"/>
      <c r="D32" s="284"/>
      <c r="E32" s="284"/>
      <c r="F32" s="284"/>
      <c r="G32" s="284"/>
      <c r="H32" s="284"/>
      <c r="I32" s="284"/>
    </row>
    <row r="33" spans="1:20" ht="41.25" customHeight="1">
      <c r="A33" s="285" t="s">
        <v>124</v>
      </c>
      <c r="B33" s="290" t="s">
        <v>439</v>
      </c>
      <c r="C33" s="284" t="s">
        <v>440</v>
      </c>
      <c r="D33" s="650">
        <f>6226.673/1000</f>
        <v>6.2266729999999999</v>
      </c>
      <c r="E33" s="319" t="e">
        <f>F33+G33+H33+I33</f>
        <v>#REF!</v>
      </c>
      <c r="F33" s="246" t="e">
        <f>#REF!/1000</f>
        <v>#REF!</v>
      </c>
      <c r="G33" s="246" t="e">
        <f>#REF!/1000</f>
        <v>#REF!</v>
      </c>
      <c r="H33" s="246" t="e">
        <f>#REF!/1000</f>
        <v>#REF!</v>
      </c>
      <c r="I33" s="246" t="e">
        <f>#REF!/1000</f>
        <v>#REF!</v>
      </c>
    </row>
    <row r="34" spans="1:20">
      <c r="A34" s="285" t="s">
        <v>153</v>
      </c>
      <c r="B34" s="290" t="s">
        <v>441</v>
      </c>
      <c r="C34" s="284" t="s">
        <v>442</v>
      </c>
      <c r="D34" s="284" t="s">
        <v>354</v>
      </c>
      <c r="E34" s="284" t="s">
        <v>354</v>
      </c>
      <c r="F34" s="284" t="s">
        <v>354</v>
      </c>
      <c r="G34" s="284" t="s">
        <v>354</v>
      </c>
      <c r="H34" s="284" t="s">
        <v>354</v>
      </c>
      <c r="I34" s="284" t="s">
        <v>354</v>
      </c>
    </row>
    <row r="35" spans="1:20">
      <c r="A35" s="285" t="s">
        <v>287</v>
      </c>
      <c r="B35" s="291" t="s">
        <v>443</v>
      </c>
      <c r="C35" s="601" t="s">
        <v>419</v>
      </c>
      <c r="D35" s="601" t="s">
        <v>354</v>
      </c>
      <c r="E35" s="601" t="s">
        <v>354</v>
      </c>
      <c r="F35" s="601" t="s">
        <v>354</v>
      </c>
      <c r="G35" s="601" t="s">
        <v>354</v>
      </c>
      <c r="H35" s="601" t="s">
        <v>354</v>
      </c>
      <c r="I35" s="601" t="s">
        <v>354</v>
      </c>
    </row>
    <row r="36" spans="1:20">
      <c r="A36" s="285" t="s">
        <v>444</v>
      </c>
      <c r="B36" s="290" t="s">
        <v>445</v>
      </c>
      <c r="C36" s="601" t="s">
        <v>419</v>
      </c>
      <c r="D36" s="601" t="s">
        <v>354</v>
      </c>
      <c r="E36" s="601" t="s">
        <v>354</v>
      </c>
      <c r="F36" s="601" t="s">
        <v>354</v>
      </c>
      <c r="G36" s="601" t="s">
        <v>354</v>
      </c>
      <c r="H36" s="601" t="s">
        <v>354</v>
      </c>
      <c r="I36" s="601" t="s">
        <v>354</v>
      </c>
    </row>
    <row r="37" spans="1:20" ht="31.5">
      <c r="A37" s="281" t="s">
        <v>361</v>
      </c>
      <c r="B37" s="282" t="s">
        <v>446</v>
      </c>
      <c r="C37" s="601" t="s">
        <v>442</v>
      </c>
      <c r="D37" s="174" t="e">
        <f>D38*D27/1000</f>
        <v>#REF!</v>
      </c>
      <c r="E37" s="653" t="e">
        <f>E38*E27/1000</f>
        <v>#REF!</v>
      </c>
      <c r="F37" s="652" t="e">
        <f t="shared" ref="F37:I37" si="5">F38*F27/1000</f>
        <v>#REF!</v>
      </c>
      <c r="G37" s="652" t="e">
        <f t="shared" si="5"/>
        <v>#REF!</v>
      </c>
      <c r="H37" s="652" t="e">
        <f t="shared" si="5"/>
        <v>#REF!</v>
      </c>
      <c r="I37" s="652" t="e">
        <f t="shared" si="5"/>
        <v>#REF!</v>
      </c>
    </row>
    <row r="38" spans="1:20">
      <c r="A38" s="281" t="s">
        <v>362</v>
      </c>
      <c r="B38" s="282" t="s">
        <v>447</v>
      </c>
      <c r="C38" s="601" t="s">
        <v>448</v>
      </c>
      <c r="D38" s="651">
        <v>156.1</v>
      </c>
      <c r="E38" s="180" t="e">
        <f>#REF!</f>
        <v>#REF!</v>
      </c>
      <c r="F38" s="174" t="e">
        <f>E38</f>
        <v>#REF!</v>
      </c>
      <c r="G38" s="174" t="e">
        <f>F38</f>
        <v>#REF!</v>
      </c>
      <c r="H38" s="174" t="e">
        <f t="shared" ref="H38:I38" si="6">G38</f>
        <v>#REF!</v>
      </c>
      <c r="I38" s="174" t="e">
        <f t="shared" si="6"/>
        <v>#REF!</v>
      </c>
    </row>
    <row r="39" spans="1:20" ht="41.25" customHeight="1">
      <c r="A39" s="281" t="s">
        <v>363</v>
      </c>
      <c r="B39" s="282" t="s">
        <v>449</v>
      </c>
      <c r="C39" s="601" t="s">
        <v>448</v>
      </c>
      <c r="D39" s="322">
        <f>D38</f>
        <v>156.1</v>
      </c>
      <c r="E39" s="322" t="e">
        <f t="shared" ref="E39:I39" si="7">E38</f>
        <v>#REF!</v>
      </c>
      <c r="F39" s="322" t="e">
        <f t="shared" si="7"/>
        <v>#REF!</v>
      </c>
      <c r="G39" s="322" t="e">
        <f t="shared" si="7"/>
        <v>#REF!</v>
      </c>
      <c r="H39" s="322" t="e">
        <f t="shared" si="7"/>
        <v>#REF!</v>
      </c>
      <c r="I39" s="322" t="e">
        <f t="shared" si="7"/>
        <v>#REF!</v>
      </c>
    </row>
    <row r="41" spans="1:20">
      <c r="A41" s="294"/>
      <c r="B41" s="1156" t="s">
        <v>401</v>
      </c>
      <c r="C41" s="1156"/>
      <c r="D41" s="1156"/>
      <c r="E41" s="1156"/>
      <c r="F41" s="1156"/>
      <c r="G41" s="1156"/>
      <c r="H41" s="1156"/>
      <c r="I41" s="1156"/>
      <c r="J41" s="1156"/>
    </row>
    <row r="42" spans="1:20">
      <c r="A42" s="278" t="s">
        <v>414</v>
      </c>
      <c r="B42" s="279">
        <v>2</v>
      </c>
      <c r="C42" s="279">
        <v>3</v>
      </c>
      <c r="D42" s="279">
        <v>4</v>
      </c>
      <c r="E42" s="280">
        <v>5</v>
      </c>
      <c r="F42" s="279">
        <v>6</v>
      </c>
      <c r="G42" s="279">
        <v>7</v>
      </c>
      <c r="H42" s="279">
        <v>8</v>
      </c>
      <c r="I42" s="279">
        <v>9</v>
      </c>
    </row>
    <row r="43" spans="1:20" ht="41.25" customHeight="1">
      <c r="A43" s="281" t="s">
        <v>364</v>
      </c>
      <c r="B43" s="282" t="s">
        <v>450</v>
      </c>
      <c r="C43" s="283" t="s">
        <v>451</v>
      </c>
      <c r="D43" s="342"/>
      <c r="E43" s="336" t="e">
        <f>#REF!+#REF!</f>
        <v>#REF!</v>
      </c>
      <c r="F43" s="322" t="e">
        <f>$E$43/$E$19*F19</f>
        <v>#REF!</v>
      </c>
      <c r="G43" s="322" t="e">
        <f t="shared" ref="G43:I43" si="8">$E$43/$E$19*G19</f>
        <v>#REF!</v>
      </c>
      <c r="H43" s="322" t="e">
        <f t="shared" si="8"/>
        <v>#REF!</v>
      </c>
      <c r="I43" s="322" t="e">
        <f t="shared" si="8"/>
        <v>#REF!</v>
      </c>
    </row>
    <row r="44" spans="1:20" ht="30.75" customHeight="1">
      <c r="A44" s="281" t="s">
        <v>365</v>
      </c>
      <c r="B44" s="295" t="s">
        <v>452</v>
      </c>
      <c r="C44" s="283" t="s">
        <v>453</v>
      </c>
      <c r="D44" s="342"/>
      <c r="E44" s="344" t="e">
        <f>#REF!+#REF!</f>
        <v>#REF!</v>
      </c>
      <c r="F44" s="331" t="e">
        <f>$E$44</f>
        <v>#REF!</v>
      </c>
      <c r="G44" s="331" t="e">
        <f t="shared" ref="G44:I44" si="9">$E$44</f>
        <v>#REF!</v>
      </c>
      <c r="H44" s="331" t="e">
        <f t="shared" si="9"/>
        <v>#REF!</v>
      </c>
      <c r="I44" s="331" t="e">
        <f t="shared" si="9"/>
        <v>#REF!</v>
      </c>
    </row>
    <row r="45" spans="1:20" ht="41.25" customHeight="1">
      <c r="A45" s="281" t="s">
        <v>366</v>
      </c>
      <c r="B45" s="282" t="s">
        <v>454</v>
      </c>
      <c r="C45" s="283" t="s">
        <v>455</v>
      </c>
      <c r="D45" s="283"/>
      <c r="E45" s="284"/>
      <c r="F45" s="283"/>
      <c r="G45" s="283"/>
      <c r="H45" s="283"/>
      <c r="I45" s="283"/>
    </row>
    <row r="46" spans="1:20" s="293" customFormat="1" ht="49.5" customHeight="1">
      <c r="A46" s="296" t="s">
        <v>367</v>
      </c>
      <c r="B46" s="343" t="s">
        <v>456</v>
      </c>
      <c r="C46" s="284" t="s">
        <v>451</v>
      </c>
      <c r="D46" s="284"/>
      <c r="E46" s="284"/>
      <c r="F46" s="284"/>
      <c r="G46" s="284"/>
      <c r="H46" s="284"/>
      <c r="I46" s="284"/>
    </row>
    <row r="47" spans="1:20">
      <c r="A47" s="281" t="s">
        <v>368</v>
      </c>
      <c r="B47" s="282" t="s">
        <v>457</v>
      </c>
      <c r="C47" s="283" t="s">
        <v>458</v>
      </c>
      <c r="D47" s="323">
        <v>176</v>
      </c>
      <c r="E47" s="284">
        <v>164</v>
      </c>
      <c r="F47" s="333">
        <f>$E$47</f>
        <v>164</v>
      </c>
      <c r="G47" s="333">
        <f t="shared" ref="G47:M47" si="10">$E$47</f>
        <v>164</v>
      </c>
      <c r="H47" s="333">
        <f t="shared" si="10"/>
        <v>164</v>
      </c>
      <c r="I47" s="333">
        <f t="shared" si="10"/>
        <v>164</v>
      </c>
      <c r="J47" s="333">
        <f t="shared" si="10"/>
        <v>164</v>
      </c>
      <c r="K47" s="333">
        <f t="shared" si="10"/>
        <v>164</v>
      </c>
      <c r="L47" s="333">
        <f t="shared" si="10"/>
        <v>164</v>
      </c>
      <c r="M47" s="333">
        <f t="shared" si="10"/>
        <v>164</v>
      </c>
    </row>
    <row r="48" spans="1:20" ht="31.5">
      <c r="A48" s="281" t="s">
        <v>369</v>
      </c>
      <c r="B48" s="282" t="s">
        <v>459</v>
      </c>
      <c r="C48" s="283" t="s">
        <v>419</v>
      </c>
      <c r="D48" s="283">
        <f>365-D47</f>
        <v>189</v>
      </c>
      <c r="E48" s="326">
        <f>365-E47</f>
        <v>201</v>
      </c>
      <c r="F48" s="333">
        <f>$E$48</f>
        <v>201</v>
      </c>
      <c r="G48" s="333">
        <f t="shared" ref="G48:M48" si="11">$E$48</f>
        <v>201</v>
      </c>
      <c r="H48" s="333">
        <f t="shared" si="11"/>
        <v>201</v>
      </c>
      <c r="I48" s="333">
        <f t="shared" si="11"/>
        <v>201</v>
      </c>
      <c r="J48" s="333">
        <f t="shared" si="11"/>
        <v>201</v>
      </c>
      <c r="K48" s="333">
        <f t="shared" si="11"/>
        <v>201</v>
      </c>
      <c r="L48" s="333">
        <f t="shared" si="11"/>
        <v>201</v>
      </c>
      <c r="M48" s="333">
        <f t="shared" si="11"/>
        <v>201</v>
      </c>
      <c r="O48"/>
      <c r="P48"/>
      <c r="Q48"/>
      <c r="R48"/>
      <c r="S48"/>
      <c r="T48"/>
    </row>
    <row r="49" spans="1:20" ht="47.25">
      <c r="A49" s="281" t="s">
        <v>370</v>
      </c>
      <c r="B49" s="282" t="s">
        <v>460</v>
      </c>
      <c r="C49" s="283" t="s">
        <v>461</v>
      </c>
      <c r="D49" s="672"/>
      <c r="E49" s="957"/>
      <c r="F49" s="956">
        <v>18</v>
      </c>
      <c r="G49" s="956" t="s">
        <v>354</v>
      </c>
      <c r="H49" s="956" t="s">
        <v>691</v>
      </c>
      <c r="I49" s="956">
        <v>18</v>
      </c>
      <c r="O49" s="137"/>
      <c r="P49" s="137"/>
      <c r="Q49" s="137"/>
      <c r="R49"/>
      <c r="S49"/>
      <c r="T49"/>
    </row>
    <row r="50" spans="1:20" ht="31.5">
      <c r="A50" s="281" t="s">
        <v>371</v>
      </c>
      <c r="B50" s="282" t="s">
        <v>462</v>
      </c>
      <c r="C50" s="283" t="s">
        <v>419</v>
      </c>
      <c r="D50" s="673"/>
      <c r="E50" s="284" t="e">
        <f>#REF!</f>
        <v>#REF!</v>
      </c>
      <c r="F50" s="284" t="s">
        <v>431</v>
      </c>
      <c r="G50" s="284" t="s">
        <v>431</v>
      </c>
      <c r="H50" s="284" t="s">
        <v>258</v>
      </c>
      <c r="I50" s="284" t="s">
        <v>431</v>
      </c>
      <c r="O50"/>
      <c r="P50"/>
      <c r="Q50"/>
      <c r="R50"/>
      <c r="S50"/>
      <c r="T50"/>
    </row>
    <row r="51" spans="1:20" ht="47.25">
      <c r="A51" s="281" t="s">
        <v>372</v>
      </c>
      <c r="B51" s="282" t="s">
        <v>463</v>
      </c>
      <c r="C51" s="283" t="s">
        <v>419</v>
      </c>
      <c r="D51" s="323"/>
      <c r="E51" s="284" t="e">
        <f>#REF!</f>
        <v>#REF!</v>
      </c>
      <c r="F51" s="284" t="s">
        <v>431</v>
      </c>
      <c r="G51" s="284" t="s">
        <v>431</v>
      </c>
      <c r="H51" s="284" t="s">
        <v>258</v>
      </c>
      <c r="I51" s="284" t="s">
        <v>431</v>
      </c>
    </row>
    <row r="52" spans="1:20" ht="47.25">
      <c r="A52" s="345" t="s">
        <v>373</v>
      </c>
      <c r="B52" s="335" t="s">
        <v>464</v>
      </c>
      <c r="C52" s="283" t="s">
        <v>419</v>
      </c>
      <c r="D52" s="283" t="s">
        <v>354</v>
      </c>
      <c r="E52" s="284" t="s">
        <v>354</v>
      </c>
      <c r="F52" s="601" t="s">
        <v>354</v>
      </c>
      <c r="G52" s="284" t="s">
        <v>354</v>
      </c>
      <c r="H52" s="601" t="s">
        <v>354</v>
      </c>
      <c r="I52" s="284" t="s">
        <v>354</v>
      </c>
    </row>
    <row r="53" spans="1:20" ht="31.5">
      <c r="A53" s="281" t="s">
        <v>374</v>
      </c>
      <c r="B53" s="282" t="s">
        <v>483</v>
      </c>
      <c r="C53" s="283" t="s">
        <v>392</v>
      </c>
      <c r="D53" s="283"/>
      <c r="E53" s="284"/>
      <c r="F53" s="284" t="s">
        <v>431</v>
      </c>
      <c r="G53" s="284" t="s">
        <v>431</v>
      </c>
      <c r="H53" s="284" t="s">
        <v>258</v>
      </c>
      <c r="I53" s="284" t="s">
        <v>431</v>
      </c>
    </row>
    <row r="54" spans="1:20" ht="47.25">
      <c r="A54" s="285" t="s">
        <v>466</v>
      </c>
      <c r="B54" s="291" t="s">
        <v>439</v>
      </c>
      <c r="C54" s="283" t="s">
        <v>485</v>
      </c>
      <c r="D54" s="601"/>
      <c r="E54" s="958" t="e">
        <f>#REF!</f>
        <v>#REF!</v>
      </c>
      <c r="F54" s="284" t="s">
        <v>431</v>
      </c>
      <c r="G54" s="284" t="s">
        <v>431</v>
      </c>
      <c r="H54" s="284" t="s">
        <v>258</v>
      </c>
      <c r="I54" s="284" t="s">
        <v>431</v>
      </c>
    </row>
    <row r="55" spans="1:20">
      <c r="A55" s="285" t="s">
        <v>469</v>
      </c>
      <c r="B55" s="291" t="s">
        <v>441</v>
      </c>
      <c r="C55" s="283" t="s">
        <v>419</v>
      </c>
      <c r="D55" s="283" t="s">
        <v>354</v>
      </c>
      <c r="E55" s="326" t="s">
        <v>354</v>
      </c>
      <c r="F55" s="284" t="s">
        <v>431</v>
      </c>
      <c r="G55" s="284" t="s">
        <v>431</v>
      </c>
      <c r="H55" s="284" t="s">
        <v>258</v>
      </c>
      <c r="I55" s="284" t="s">
        <v>431</v>
      </c>
    </row>
    <row r="56" spans="1:20">
      <c r="A56" s="285" t="s">
        <v>471</v>
      </c>
      <c r="B56" s="291" t="s">
        <v>443</v>
      </c>
      <c r="C56" s="283" t="s">
        <v>419</v>
      </c>
      <c r="D56" s="283" t="s">
        <v>354</v>
      </c>
      <c r="E56" s="326" t="s">
        <v>354</v>
      </c>
      <c r="F56" s="284" t="s">
        <v>431</v>
      </c>
      <c r="G56" s="284" t="s">
        <v>431</v>
      </c>
      <c r="H56" s="284" t="s">
        <v>431</v>
      </c>
      <c r="I56" s="284" t="s">
        <v>431</v>
      </c>
    </row>
    <row r="57" spans="1:20">
      <c r="A57" s="285" t="s">
        <v>677</v>
      </c>
      <c r="B57" s="291" t="s">
        <v>445</v>
      </c>
      <c r="C57" s="283" t="s">
        <v>419</v>
      </c>
      <c r="D57" s="283" t="s">
        <v>354</v>
      </c>
      <c r="E57" s="326" t="s">
        <v>354</v>
      </c>
      <c r="F57" s="284" t="s">
        <v>431</v>
      </c>
      <c r="G57" s="284" t="s">
        <v>431</v>
      </c>
      <c r="H57" s="284" t="s">
        <v>431</v>
      </c>
      <c r="I57" s="284" t="s">
        <v>431</v>
      </c>
    </row>
    <row r="58" spans="1:20" ht="47.25">
      <c r="A58" s="285" t="s">
        <v>375</v>
      </c>
      <c r="B58" s="282" t="s">
        <v>489</v>
      </c>
      <c r="C58" s="283" t="s">
        <v>613</v>
      </c>
      <c r="D58" s="338"/>
      <c r="E58" s="336"/>
      <c r="F58" s="336" t="e">
        <f t="shared" ref="F58:I58" si="12">F59+F60+F61</f>
        <v>#REF!</v>
      </c>
      <c r="G58" s="336" t="e">
        <f t="shared" si="12"/>
        <v>#REF!</v>
      </c>
      <c r="H58" s="336" t="e">
        <f t="shared" si="12"/>
        <v>#REF!</v>
      </c>
      <c r="I58" s="336" t="e">
        <f t="shared" si="12"/>
        <v>#REF!</v>
      </c>
      <c r="Q58" s="297"/>
      <c r="R58" s="297"/>
      <c r="S58" s="297"/>
    </row>
    <row r="59" spans="1:20">
      <c r="A59" s="285"/>
      <c r="B59" s="186" t="s">
        <v>492</v>
      </c>
      <c r="C59" s="283" t="s">
        <v>419</v>
      </c>
      <c r="D59" s="283" t="s">
        <v>354</v>
      </c>
      <c r="E59" s="340"/>
      <c r="F59" s="331" t="e">
        <f>#REF!</f>
        <v>#REF!</v>
      </c>
      <c r="G59" s="331" t="e">
        <f>#REF!</f>
        <v>#REF!</v>
      </c>
      <c r="H59" s="331" t="e">
        <f>#REF!</f>
        <v>#REF!</v>
      </c>
      <c r="I59" s="331" t="e">
        <f>#REF!</f>
        <v>#REF!</v>
      </c>
      <c r="Q59" s="297"/>
      <c r="R59" s="297"/>
      <c r="S59" s="297"/>
    </row>
    <row r="60" spans="1:20">
      <c r="A60" s="285"/>
      <c r="B60" s="186" t="s">
        <v>494</v>
      </c>
      <c r="C60" s="283" t="s">
        <v>419</v>
      </c>
      <c r="D60" s="283" t="s">
        <v>354</v>
      </c>
      <c r="E60" s="340" t="e">
        <f>#REF!</f>
        <v>#REF!</v>
      </c>
      <c r="F60" s="331" t="e">
        <f>$E$60</f>
        <v>#REF!</v>
      </c>
      <c r="G60" s="331" t="e">
        <f t="shared" ref="G60:I60" si="13">$E$60</f>
        <v>#REF!</v>
      </c>
      <c r="H60" s="331" t="e">
        <f t="shared" si="13"/>
        <v>#REF!</v>
      </c>
      <c r="I60" s="331" t="e">
        <f t="shared" si="13"/>
        <v>#REF!</v>
      </c>
      <c r="Q60" s="297"/>
      <c r="R60" s="297"/>
      <c r="S60" s="297"/>
    </row>
    <row r="61" spans="1:20">
      <c r="A61" s="285"/>
      <c r="B61" s="186" t="s">
        <v>496</v>
      </c>
      <c r="C61" s="283" t="s">
        <v>419</v>
      </c>
      <c r="D61" s="283" t="s">
        <v>354</v>
      </c>
      <c r="E61" s="341" t="e">
        <f>#REF!</f>
        <v>#REF!</v>
      </c>
      <c r="F61" s="331" t="e">
        <f>$E$61</f>
        <v>#REF!</v>
      </c>
      <c r="G61" s="331" t="e">
        <f t="shared" ref="G61:I61" si="14">$E$61</f>
        <v>#REF!</v>
      </c>
      <c r="H61" s="331" t="e">
        <f t="shared" si="14"/>
        <v>#REF!</v>
      </c>
      <c r="I61" s="331" t="e">
        <f t="shared" si="14"/>
        <v>#REF!</v>
      </c>
      <c r="Q61" s="297"/>
      <c r="R61" s="297"/>
      <c r="S61" s="297"/>
    </row>
    <row r="62" spans="1:20" ht="31.5">
      <c r="A62" s="281" t="s">
        <v>376</v>
      </c>
      <c r="B62" s="282" t="s">
        <v>497</v>
      </c>
      <c r="C62" s="283" t="s">
        <v>607</v>
      </c>
      <c r="D62" s="342"/>
      <c r="E62" s="674" t="e">
        <f>#REF!/100</f>
        <v>#REF!</v>
      </c>
      <c r="F62" s="331" t="e">
        <f>$E$62</f>
        <v>#REF!</v>
      </c>
      <c r="G62" s="331" t="e">
        <f t="shared" ref="G62:I62" si="15">$E$62</f>
        <v>#REF!</v>
      </c>
      <c r="H62" s="331" t="e">
        <f t="shared" si="15"/>
        <v>#REF!</v>
      </c>
      <c r="I62" s="331" t="e">
        <f t="shared" si="15"/>
        <v>#REF!</v>
      </c>
      <c r="Q62" s="297"/>
      <c r="R62" s="297"/>
      <c r="S62" s="297"/>
    </row>
    <row r="63" spans="1:20" ht="31.5">
      <c r="A63" s="281" t="s">
        <v>377</v>
      </c>
      <c r="B63" s="282" t="s">
        <v>500</v>
      </c>
      <c r="C63" s="283" t="s">
        <v>501</v>
      </c>
      <c r="D63" s="333" t="s">
        <v>354</v>
      </c>
      <c r="E63" s="333" t="s">
        <v>354</v>
      </c>
      <c r="F63" s="333" t="s">
        <v>354</v>
      </c>
      <c r="G63" s="333" t="s">
        <v>354</v>
      </c>
      <c r="H63" s="333" t="s">
        <v>354</v>
      </c>
      <c r="I63" s="333" t="s">
        <v>354</v>
      </c>
      <c r="Q63" s="297"/>
      <c r="R63" s="297"/>
      <c r="S63" s="297"/>
    </row>
    <row r="64" spans="1:20" ht="43.5" customHeight="1">
      <c r="A64" s="281" t="s">
        <v>378</v>
      </c>
      <c r="B64" s="298" t="s">
        <v>614</v>
      </c>
      <c r="C64" s="283" t="s">
        <v>503</v>
      </c>
      <c r="D64" s="342"/>
      <c r="E64" s="339" t="e">
        <f>#REF!</f>
        <v>#REF!</v>
      </c>
      <c r="F64" s="333" t="e">
        <f>$E$64</f>
        <v>#REF!</v>
      </c>
      <c r="G64" s="333" t="e">
        <f t="shared" ref="G64:I64" si="16">$E$64</f>
        <v>#REF!</v>
      </c>
      <c r="H64" s="333" t="e">
        <f t="shared" si="16"/>
        <v>#REF!</v>
      </c>
      <c r="I64" s="333" t="e">
        <f t="shared" si="16"/>
        <v>#REF!</v>
      </c>
      <c r="Q64" s="297"/>
      <c r="R64" s="297"/>
      <c r="S64" s="297"/>
    </row>
    <row r="65" spans="1:16" ht="42.75" customHeight="1">
      <c r="A65" s="281" t="s">
        <v>379</v>
      </c>
      <c r="B65" s="282" t="s">
        <v>504</v>
      </c>
      <c r="C65" s="283" t="s">
        <v>505</v>
      </c>
      <c r="D65" s="337"/>
      <c r="E65" s="336" t="e">
        <f>F65+G65+H65+I65</f>
        <v>#REF!</v>
      </c>
      <c r="F65" s="322" t="e">
        <f>F69+F70</f>
        <v>#REF!</v>
      </c>
      <c r="G65" s="322" t="e">
        <f t="shared" ref="G65:I65" si="17">G69+G70</f>
        <v>#REF!</v>
      </c>
      <c r="H65" s="322" t="e">
        <f>H69+H70</f>
        <v>#REF!</v>
      </c>
      <c r="I65" s="322" t="e">
        <f t="shared" si="17"/>
        <v>#REF!</v>
      </c>
    </row>
    <row r="67" spans="1:16">
      <c r="A67" s="294"/>
      <c r="B67" s="1156" t="s">
        <v>134</v>
      </c>
      <c r="C67" s="1156"/>
      <c r="D67" s="1156"/>
      <c r="E67" s="1156"/>
      <c r="F67" s="1156"/>
      <c r="G67" s="1156"/>
      <c r="H67" s="1156"/>
      <c r="I67" s="1156"/>
      <c r="J67" s="1156"/>
    </row>
    <row r="68" spans="1:16">
      <c r="A68" s="278" t="s">
        <v>414</v>
      </c>
      <c r="B68" s="279">
        <v>2</v>
      </c>
      <c r="C68" s="279">
        <v>3</v>
      </c>
      <c r="D68" s="279">
        <v>4</v>
      </c>
      <c r="E68" s="280">
        <v>5</v>
      </c>
      <c r="F68" s="279">
        <v>6</v>
      </c>
      <c r="G68" s="279">
        <v>7</v>
      </c>
      <c r="H68" s="279">
        <v>8</v>
      </c>
      <c r="I68" s="279">
        <v>9</v>
      </c>
    </row>
    <row r="69" spans="1:16" ht="47.25">
      <c r="A69" s="281" t="s">
        <v>508</v>
      </c>
      <c r="B69" s="282" t="s">
        <v>678</v>
      </c>
      <c r="C69" s="283" t="s">
        <v>419</v>
      </c>
      <c r="D69" s="337"/>
      <c r="E69" s="336" t="e">
        <f t="shared" ref="E69" si="18">F69+G69+H69+I69</f>
        <v>#REF!</v>
      </c>
      <c r="F69" s="314" t="e">
        <f>#REF!/1000</f>
        <v>#REF!</v>
      </c>
      <c r="G69" s="322" t="e">
        <f>#REF!/1000</f>
        <v>#REF!</v>
      </c>
      <c r="H69" s="314" t="e">
        <f>#REF!/1000</f>
        <v>#REF!</v>
      </c>
      <c r="I69" s="322" t="e">
        <f>#REF!/1000</f>
        <v>#REF!</v>
      </c>
    </row>
    <row r="70" spans="1:16" ht="47.25">
      <c r="A70" s="281" t="s">
        <v>511</v>
      </c>
      <c r="B70" s="282" t="s">
        <v>507</v>
      </c>
      <c r="C70" s="283" t="s">
        <v>419</v>
      </c>
      <c r="D70" s="337"/>
      <c r="E70" s="336" t="e">
        <f>F70+G70+H70+I70</f>
        <v>#REF!</v>
      </c>
      <c r="F70" s="314" t="e">
        <f>#REF!/1000</f>
        <v>#REF!</v>
      </c>
      <c r="G70" s="322" t="e">
        <f>#REF!/1000</f>
        <v>#REF!</v>
      </c>
      <c r="H70" s="314" t="e">
        <f>#REF!/1000</f>
        <v>#REF!</v>
      </c>
      <c r="I70" s="314" t="e">
        <f>#REF!/1000</f>
        <v>#REF!</v>
      </c>
      <c r="O70"/>
      <c r="P70"/>
    </row>
    <row r="71" spans="1:16" ht="63">
      <c r="A71" s="281" t="s">
        <v>514</v>
      </c>
      <c r="B71" s="298" t="s">
        <v>509</v>
      </c>
      <c r="C71" s="283" t="s">
        <v>510</v>
      </c>
      <c r="D71" s="346"/>
      <c r="E71" s="332" t="str">
        <f>IFERROR(E19/E65,"-")</f>
        <v>-</v>
      </c>
      <c r="F71" s="332" t="str">
        <f t="shared" ref="F71:I71" si="19">IFERROR(F19/F65,"-")</f>
        <v>-</v>
      </c>
      <c r="G71" s="332" t="str">
        <f t="shared" si="19"/>
        <v>-</v>
      </c>
      <c r="H71" s="332" t="str">
        <f t="shared" si="19"/>
        <v>-</v>
      </c>
      <c r="I71" s="332" t="str">
        <f t="shared" si="19"/>
        <v>-</v>
      </c>
      <c r="N71" s="288"/>
      <c r="O71"/>
      <c r="P71"/>
    </row>
    <row r="72" spans="1:16" ht="31.5">
      <c r="A72" s="281" t="s">
        <v>517</v>
      </c>
      <c r="B72" s="282" t="s">
        <v>512</v>
      </c>
      <c r="C72" s="283" t="s">
        <v>513</v>
      </c>
      <c r="D72" s="346"/>
      <c r="E72" s="332" t="str">
        <f>IFERROR(E14/E65,"-")</f>
        <v>-</v>
      </c>
      <c r="F72" s="332" t="str">
        <f t="shared" ref="F72:I72" si="20">IFERROR(F14/F65,"-")</f>
        <v>-</v>
      </c>
      <c r="G72" s="332" t="str">
        <f t="shared" si="20"/>
        <v>-</v>
      </c>
      <c r="H72" s="332" t="str">
        <f t="shared" si="20"/>
        <v>-</v>
      </c>
      <c r="I72" s="332" t="str">
        <f t="shared" si="20"/>
        <v>-</v>
      </c>
      <c r="O72"/>
      <c r="P72"/>
    </row>
    <row r="73" spans="1:16" ht="47.25">
      <c r="A73" s="281" t="s">
        <v>615</v>
      </c>
      <c r="B73" s="282" t="s">
        <v>520</v>
      </c>
      <c r="C73" s="283" t="s">
        <v>521</v>
      </c>
      <c r="D73" s="333" t="e">
        <f>#REF!</f>
        <v>#REF!</v>
      </c>
      <c r="E73" s="334" t="e">
        <f>#REF!</f>
        <v>#REF!</v>
      </c>
      <c r="F73" s="334" t="e">
        <f>#REF!</f>
        <v>#REF!</v>
      </c>
      <c r="G73" s="334" t="e">
        <f>#REF!</f>
        <v>#REF!</v>
      </c>
      <c r="H73" s="334" t="e">
        <f>#REF!</f>
        <v>#REF!</v>
      </c>
      <c r="I73" s="334" t="e">
        <f>#REF!</f>
        <v>#REF!</v>
      </c>
      <c r="O73"/>
      <c r="P73"/>
    </row>
    <row r="74" spans="1:16">
      <c r="A74" s="270"/>
      <c r="B74" s="299"/>
      <c r="C74" s="300"/>
      <c r="D74" s="300"/>
      <c r="E74" s="301"/>
      <c r="F74" s="300"/>
      <c r="G74" s="300"/>
      <c r="H74" s="300"/>
      <c r="I74" s="300"/>
      <c r="N74" s="297"/>
      <c r="O74" s="297"/>
      <c r="P74"/>
    </row>
    <row r="75" spans="1:16">
      <c r="A75" s="270"/>
      <c r="B75" s="299"/>
      <c r="C75" s="300"/>
      <c r="D75" s="300"/>
      <c r="E75" s="301"/>
      <c r="F75" s="300"/>
      <c r="G75" s="300"/>
      <c r="H75" s="300"/>
      <c r="I75" s="300"/>
      <c r="N75" s="1157"/>
      <c r="O75" s="297"/>
      <c r="P75"/>
    </row>
    <row r="76" spans="1:16">
      <c r="A76" s="270"/>
      <c r="B76" s="320" t="e">
        <f>#REF!</f>
        <v>#REF!</v>
      </c>
      <c r="C76" s="272"/>
      <c r="D76" s="272" t="s">
        <v>197</v>
      </c>
      <c r="E76" s="303"/>
      <c r="F76" s="272"/>
      <c r="G76" s="304"/>
      <c r="H76" s="1158" t="e">
        <f>#REF!</f>
        <v>#REF!</v>
      </c>
      <c r="I76" s="1158"/>
      <c r="N76" s="1157"/>
      <c r="O76" s="297"/>
      <c r="P76"/>
    </row>
    <row r="77" spans="1:16">
      <c r="A77" s="270"/>
      <c r="B77" s="330" t="s">
        <v>623</v>
      </c>
      <c r="C77" s="272"/>
      <c r="D77" s="1150" t="s">
        <v>154</v>
      </c>
      <c r="E77" s="1150"/>
      <c r="F77" s="272"/>
      <c r="G77" s="272"/>
      <c r="H77" s="1151" t="s">
        <v>617</v>
      </c>
      <c r="I77" s="1151"/>
      <c r="N77" s="297"/>
      <c r="O77" s="297"/>
      <c r="P77"/>
    </row>
    <row r="78" spans="1:16">
      <c r="A78" s="270"/>
      <c r="B78" s="305"/>
      <c r="C78" s="272"/>
      <c r="D78" s="272"/>
      <c r="E78" s="277"/>
      <c r="F78" s="272"/>
      <c r="G78" s="272"/>
      <c r="H78" s="272"/>
      <c r="I78" s="272"/>
      <c r="P78"/>
    </row>
    <row r="79" spans="1:16">
      <c r="A79" s="270"/>
      <c r="B79" s="302"/>
      <c r="C79" s="272"/>
      <c r="D79" s="272"/>
      <c r="E79" s="277"/>
      <c r="F79" s="272"/>
      <c r="G79" s="272"/>
      <c r="H79" s="272"/>
      <c r="I79" s="272"/>
      <c r="P79"/>
    </row>
    <row r="80" spans="1:16" ht="29.25" customHeight="1">
      <c r="A80" s="306" t="s">
        <v>526</v>
      </c>
      <c r="B80" s="307"/>
      <c r="C80" s="307"/>
      <c r="D80" s="307"/>
      <c r="E80" s="307"/>
      <c r="F80" s="307"/>
      <c r="G80" s="307"/>
      <c r="H80" s="307"/>
      <c r="I80" s="307"/>
    </row>
    <row r="81" spans="1:9" ht="13.5" customHeight="1">
      <c r="A81" s="1152" t="s">
        <v>527</v>
      </c>
      <c r="B81" s="1152"/>
      <c r="C81" s="1152"/>
      <c r="D81" s="1152"/>
      <c r="E81" s="1152"/>
      <c r="F81" s="1152"/>
      <c r="G81" s="1152"/>
      <c r="H81" s="1152"/>
      <c r="I81" s="1152"/>
    </row>
    <row r="82" spans="1:9" ht="13.5" customHeight="1">
      <c r="A82" s="308"/>
      <c r="B82" s="308"/>
      <c r="C82" s="308"/>
      <c r="D82" s="308"/>
      <c r="E82" s="309"/>
      <c r="F82" s="308"/>
      <c r="G82" s="308"/>
      <c r="H82" s="308"/>
      <c r="I82" s="308"/>
    </row>
    <row r="83" spans="1:9" ht="14.25" customHeight="1">
      <c r="A83" s="270"/>
      <c r="B83" s="310"/>
      <c r="C83" s="272"/>
      <c r="D83" s="272"/>
      <c r="E83" s="277"/>
      <c r="F83" s="272"/>
      <c r="G83" s="272"/>
      <c r="H83" s="272"/>
      <c r="I83" s="272"/>
    </row>
    <row r="84" spans="1:9">
      <c r="A84" s="1153"/>
      <c r="B84" s="1153"/>
      <c r="C84" s="272"/>
      <c r="D84" s="272"/>
      <c r="E84" s="277"/>
      <c r="F84" s="272"/>
      <c r="G84" s="272"/>
      <c r="H84" s="272"/>
      <c r="I84" s="272"/>
    </row>
    <row r="85" spans="1:9">
      <c r="A85" s="1153"/>
      <c r="B85" s="1153"/>
      <c r="C85" s="272"/>
      <c r="D85" s="272"/>
      <c r="E85" s="277"/>
      <c r="F85" s="272"/>
      <c r="G85" s="272"/>
      <c r="H85" s="311"/>
      <c r="I85" s="272"/>
    </row>
  </sheetData>
  <mergeCells count="17">
    <mergeCell ref="B6:I6"/>
    <mergeCell ref="B7:I7"/>
    <mergeCell ref="A11:A12"/>
    <mergeCell ref="B11:B12"/>
    <mergeCell ref="C11:C12"/>
    <mergeCell ref="F11:I11"/>
    <mergeCell ref="C20:I20"/>
    <mergeCell ref="C31:I31"/>
    <mergeCell ref="B41:J41"/>
    <mergeCell ref="B67:J67"/>
    <mergeCell ref="N75:N76"/>
    <mergeCell ref="H76:I76"/>
    <mergeCell ref="D77:E77"/>
    <mergeCell ref="H77:I77"/>
    <mergeCell ref="A81:I81"/>
    <mergeCell ref="A84:B84"/>
    <mergeCell ref="A85:B85"/>
  </mergeCells>
  <pageMargins left="0.70866141732283472" right="0.70866141732283472" top="0.74803149606299213" bottom="0.74803149606299213" header="0.31496062992125984" footer="0.31496062992125984"/>
  <pageSetup paperSize="9" scale="42" fitToHeight="0" orientation="portrait" r:id="rId1"/>
  <rowBreaks count="2" manualBreakCount="2">
    <brk id="40" max="16383" man="1"/>
    <brk id="66" max="16383" man="1"/>
  </rowBreaks>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AI356"/>
  <sheetViews>
    <sheetView topLeftCell="A106" zoomScale="70" zoomScaleNormal="70" zoomScaleSheetLayoutView="55" workbookViewId="0">
      <selection activeCell="P121" sqref="P121"/>
    </sheetView>
  </sheetViews>
  <sheetFormatPr defaultColWidth="29.5703125" defaultRowHeight="15"/>
  <cols>
    <col min="1" max="1" width="20.140625" style="347" customWidth="1"/>
    <col min="2" max="2" width="7.7109375" style="352" customWidth="1"/>
    <col min="3" max="3" width="46.5703125" style="347" customWidth="1"/>
    <col min="4" max="4" width="11.140625" style="347" customWidth="1"/>
    <col min="5" max="10" width="16" style="347" customWidth="1"/>
    <col min="11" max="11" width="17.28515625" style="348" customWidth="1"/>
    <col min="12" max="13" width="16" style="347" customWidth="1"/>
    <col min="14" max="14" width="16" style="348" customWidth="1"/>
    <col min="15" max="16" width="16" style="347" customWidth="1"/>
    <col min="17" max="17" width="16" style="348" customWidth="1"/>
    <col min="18" max="19" width="16" style="347" customWidth="1"/>
    <col min="20" max="20" width="12.85546875" style="347" customWidth="1"/>
    <col min="21" max="23" width="20.28515625" style="347" customWidth="1"/>
    <col min="24" max="24" width="12.140625" style="347" customWidth="1"/>
    <col min="25" max="25" width="21.28515625" style="347" customWidth="1"/>
    <col min="26" max="27" width="12.140625" style="347" customWidth="1"/>
    <col min="28" max="28" width="13.140625" style="347" customWidth="1"/>
    <col min="29" max="29" width="12.42578125" style="347" customWidth="1"/>
    <col min="30" max="31" width="13.5703125" style="347" bestFit="1" customWidth="1"/>
    <col min="32" max="32" width="29.5703125" style="347"/>
    <col min="33" max="33" width="16" style="347" customWidth="1"/>
    <col min="34" max="34" width="16.7109375" style="347" customWidth="1"/>
    <col min="35" max="16384" width="29.5703125" style="347"/>
  </cols>
  <sheetData>
    <row r="1" spans="2:23" ht="31.5">
      <c r="B1"/>
      <c r="O1" s="349"/>
      <c r="Q1" s="350"/>
      <c r="R1" s="350"/>
      <c r="S1" s="644" t="s">
        <v>626</v>
      </c>
    </row>
    <row r="2" spans="2:23" ht="16.5">
      <c r="O2" s="349"/>
      <c r="P2" s="602"/>
      <c r="Q2" s="353"/>
      <c r="R2" s="602"/>
    </row>
    <row r="3" spans="2:23" ht="16.5">
      <c r="H3" s="354"/>
      <c r="O3" s="349"/>
      <c r="P3" s="355"/>
      <c r="Q3" s="356"/>
      <c r="R3" s="355"/>
    </row>
    <row r="4" spans="2:23" ht="17.25">
      <c r="B4" s="357" t="s">
        <v>382</v>
      </c>
      <c r="C4" s="358"/>
      <c r="D4" s="358"/>
      <c r="E4" s="358"/>
      <c r="F4" s="358"/>
      <c r="G4" s="358"/>
      <c r="H4" s="358"/>
      <c r="I4" s="358"/>
      <c r="J4" s="358"/>
      <c r="K4" s="358"/>
      <c r="L4" s="358"/>
      <c r="M4" s="358"/>
      <c r="N4" s="358"/>
      <c r="O4" s="358"/>
      <c r="P4" s="358"/>
      <c r="Q4" s="358"/>
      <c r="R4" s="358"/>
      <c r="S4" s="359"/>
    </row>
    <row r="5" spans="2:23" ht="17.45" customHeight="1">
      <c r="B5" s="360" t="s">
        <v>528</v>
      </c>
      <c r="C5" s="361"/>
      <c r="D5" s="361"/>
      <c r="E5" s="361"/>
      <c r="F5" s="361"/>
      <c r="G5" s="361"/>
      <c r="H5" s="361"/>
      <c r="I5" s="361"/>
      <c r="J5" s="361"/>
      <c r="K5" s="361"/>
      <c r="L5" s="361"/>
      <c r="M5" s="361"/>
      <c r="N5" s="361"/>
      <c r="O5" s="361"/>
      <c r="P5" s="361"/>
      <c r="Q5" s="361"/>
      <c r="R5" s="361"/>
      <c r="S5" s="362"/>
    </row>
    <row r="6" spans="2:23" ht="17.25">
      <c r="B6" s="360" t="e">
        <f>#REF!</f>
        <v>#REF!</v>
      </c>
      <c r="C6" s="362"/>
      <c r="D6" s="360"/>
      <c r="E6" s="360"/>
      <c r="F6" s="360"/>
      <c r="G6" s="360"/>
      <c r="H6" s="360"/>
      <c r="I6" s="360"/>
      <c r="J6" s="360"/>
      <c r="K6" s="360"/>
      <c r="L6" s="360"/>
      <c r="M6" s="360"/>
      <c r="N6" s="360"/>
      <c r="O6" s="360"/>
      <c r="P6" s="360"/>
      <c r="Q6" s="360"/>
      <c r="R6" s="360"/>
      <c r="S6" s="360"/>
    </row>
    <row r="7" spans="2:23" ht="17.25">
      <c r="B7" s="360" t="e">
        <f>#REF!</f>
        <v>#REF!</v>
      </c>
      <c r="C7" s="362"/>
      <c r="D7" s="360"/>
      <c r="E7" s="360"/>
      <c r="F7" s="360"/>
      <c r="G7" s="360"/>
      <c r="H7" s="360"/>
      <c r="I7" s="360"/>
      <c r="J7" s="360"/>
      <c r="K7" s="360"/>
      <c r="L7" s="360"/>
      <c r="M7" s="360"/>
      <c r="N7" s="360"/>
      <c r="O7" s="360"/>
      <c r="P7" s="360"/>
      <c r="Q7" s="360"/>
      <c r="R7" s="360"/>
      <c r="S7" s="360"/>
    </row>
    <row r="8" spans="2:23" s="938" customFormat="1" ht="17.25">
      <c r="B8" s="939"/>
      <c r="C8" s="940" t="s">
        <v>620</v>
      </c>
      <c r="D8" s="939"/>
      <c r="E8" s="939"/>
      <c r="F8" s="939"/>
      <c r="G8" s="939"/>
      <c r="H8" s="941">
        <f>H27/$E$27</f>
        <v>0</v>
      </c>
      <c r="I8" s="939"/>
      <c r="J8" s="939"/>
      <c r="K8" s="941">
        <f>K27/$E$27</f>
        <v>0</v>
      </c>
      <c r="L8" s="939"/>
      <c r="M8" s="942"/>
      <c r="N8" s="941">
        <f>N27/$E$27</f>
        <v>1</v>
      </c>
      <c r="O8" s="939"/>
      <c r="P8" s="939"/>
      <c r="Q8" s="941">
        <f>Q27/$E$27</f>
        <v>0</v>
      </c>
      <c r="R8" s="939"/>
      <c r="S8" s="939"/>
    </row>
    <row r="9" spans="2:23" ht="17.25">
      <c r="B9" s="360"/>
      <c r="C9" s="937" t="s">
        <v>685</v>
      </c>
      <c r="D9" s="360"/>
      <c r="E9" s="360"/>
      <c r="F9" s="360"/>
      <c r="G9" s="360"/>
      <c r="H9" s="936" t="e">
        <f>H17/$E$17</f>
        <v>#REF!</v>
      </c>
      <c r="I9" s="360"/>
      <c r="J9" s="934"/>
      <c r="K9" s="936" t="e">
        <f>K17/$E$17</f>
        <v>#REF!</v>
      </c>
      <c r="L9" s="360"/>
      <c r="M9" s="360"/>
      <c r="N9" s="936" t="e">
        <f>N17/$E$17</f>
        <v>#REF!</v>
      </c>
      <c r="O9" s="360"/>
      <c r="P9" s="360"/>
      <c r="Q9" s="936" t="e">
        <f>Q17/$E$17</f>
        <v>#REF!</v>
      </c>
      <c r="R9" s="360"/>
      <c r="S9" s="360"/>
    </row>
    <row r="10" spans="2:23" ht="21.6" customHeight="1" thickBot="1">
      <c r="C10" s="933" t="s">
        <v>669</v>
      </c>
      <c r="D10" s="363"/>
      <c r="E10" s="363"/>
      <c r="F10" s="363"/>
      <c r="G10" s="363"/>
      <c r="H10" s="935" t="e">
        <f>H18/$E$18</f>
        <v>#REF!</v>
      </c>
      <c r="I10" s="363"/>
      <c r="J10" s="363"/>
      <c r="K10" s="935" t="e">
        <f>K18/$E$18</f>
        <v>#REF!</v>
      </c>
      <c r="L10" s="363"/>
      <c r="M10" s="363"/>
      <c r="N10" s="935" t="e">
        <f>N18/$E$18</f>
        <v>#REF!</v>
      </c>
      <c r="O10" s="363"/>
      <c r="P10" s="363"/>
      <c r="Q10" s="935" t="e">
        <f>Q18/$E$18</f>
        <v>#REF!</v>
      </c>
      <c r="R10" s="363"/>
      <c r="S10" s="363"/>
    </row>
    <row r="11" spans="2:23" ht="23.25" customHeight="1" thickBot="1">
      <c r="B11" s="1178" t="s">
        <v>6</v>
      </c>
      <c r="C11" s="1180" t="s">
        <v>411</v>
      </c>
      <c r="D11" s="1182" t="s">
        <v>529</v>
      </c>
      <c r="E11" s="1180" t="s">
        <v>530</v>
      </c>
      <c r="F11" s="1184"/>
      <c r="G11" s="1182"/>
      <c r="H11" s="1186" t="s">
        <v>531</v>
      </c>
      <c r="I11" s="1187"/>
      <c r="J11" s="1187"/>
      <c r="K11" s="1187"/>
      <c r="L11" s="1187"/>
      <c r="M11" s="1187"/>
      <c r="N11" s="1187"/>
      <c r="O11" s="1187"/>
      <c r="P11" s="1187"/>
      <c r="Q11" s="1187"/>
      <c r="R11" s="1187"/>
      <c r="S11" s="1188"/>
    </row>
    <row r="12" spans="2:23" ht="15.75">
      <c r="B12" s="1179"/>
      <c r="C12" s="1181"/>
      <c r="D12" s="1183"/>
      <c r="E12" s="1181"/>
      <c r="F12" s="1185"/>
      <c r="G12" s="1183"/>
      <c r="H12" s="1180" t="s">
        <v>412</v>
      </c>
      <c r="I12" s="1184"/>
      <c r="J12" s="1182"/>
      <c r="K12" s="1180" t="s">
        <v>128</v>
      </c>
      <c r="L12" s="1184"/>
      <c r="M12" s="1182"/>
      <c r="N12" s="1180" t="s">
        <v>91</v>
      </c>
      <c r="O12" s="1184"/>
      <c r="P12" s="1182"/>
      <c r="Q12" s="1180" t="s">
        <v>532</v>
      </c>
      <c r="R12" s="1184"/>
      <c r="S12" s="1182"/>
    </row>
    <row r="13" spans="2:23" ht="15.6" customHeight="1">
      <c r="B13" s="1179"/>
      <c r="C13" s="1181"/>
      <c r="D13" s="1183"/>
      <c r="E13" s="1198" t="s">
        <v>533</v>
      </c>
      <c r="F13" s="1191" t="s">
        <v>534</v>
      </c>
      <c r="G13" s="1190"/>
      <c r="H13" s="1198" t="s">
        <v>533</v>
      </c>
      <c r="I13" s="1191" t="s">
        <v>534</v>
      </c>
      <c r="J13" s="1190"/>
      <c r="K13" s="1189" t="s">
        <v>533</v>
      </c>
      <c r="L13" s="1191" t="s">
        <v>534</v>
      </c>
      <c r="M13" s="1190"/>
      <c r="N13" s="1189" t="s">
        <v>533</v>
      </c>
      <c r="O13" s="1191" t="s">
        <v>534</v>
      </c>
      <c r="P13" s="1190"/>
      <c r="Q13" s="1189" t="s">
        <v>533</v>
      </c>
      <c r="R13" s="1191" t="s">
        <v>534</v>
      </c>
      <c r="S13" s="1190"/>
      <c r="U13"/>
      <c r="V13"/>
      <c r="W13"/>
    </row>
    <row r="14" spans="2:23" ht="15.75" customHeight="1">
      <c r="B14" s="1179"/>
      <c r="C14" s="1181"/>
      <c r="D14" s="1183"/>
      <c r="E14" s="1198"/>
      <c r="F14" s="1191" t="s">
        <v>535</v>
      </c>
      <c r="G14" s="1190" t="s">
        <v>536</v>
      </c>
      <c r="H14" s="1198"/>
      <c r="I14" s="1191" t="s">
        <v>535</v>
      </c>
      <c r="J14" s="1190" t="s">
        <v>536</v>
      </c>
      <c r="K14" s="1189"/>
      <c r="L14" s="1191" t="s">
        <v>535</v>
      </c>
      <c r="M14" s="1190" t="s">
        <v>536</v>
      </c>
      <c r="N14" s="1189"/>
      <c r="O14" s="1191" t="s">
        <v>535</v>
      </c>
      <c r="P14" s="1190" t="s">
        <v>536</v>
      </c>
      <c r="Q14" s="1189"/>
      <c r="R14" s="1191" t="s">
        <v>535</v>
      </c>
      <c r="S14" s="1190" t="s">
        <v>536</v>
      </c>
      <c r="U14"/>
      <c r="V14"/>
      <c r="W14"/>
    </row>
    <row r="15" spans="2:23" ht="34.5" customHeight="1">
      <c r="B15" s="1179"/>
      <c r="C15" s="1181"/>
      <c r="D15" s="1183"/>
      <c r="E15" s="1198"/>
      <c r="F15" s="1191"/>
      <c r="G15" s="1190"/>
      <c r="H15" s="1198"/>
      <c r="I15" s="1191"/>
      <c r="J15" s="1190"/>
      <c r="K15" s="1189"/>
      <c r="L15" s="1191"/>
      <c r="M15" s="1190"/>
      <c r="N15" s="1189"/>
      <c r="O15" s="1191"/>
      <c r="P15" s="1190"/>
      <c r="Q15" s="1189"/>
      <c r="R15" s="1191"/>
      <c r="S15" s="1190"/>
      <c r="U15"/>
      <c r="V15"/>
      <c r="W15"/>
    </row>
    <row r="16" spans="2:23" s="367" customFormat="1" ht="19.5" customHeight="1">
      <c r="B16" s="365">
        <v>1</v>
      </c>
      <c r="C16" s="609">
        <v>2</v>
      </c>
      <c r="D16" s="607">
        <v>3</v>
      </c>
      <c r="E16" s="609">
        <v>4</v>
      </c>
      <c r="F16" s="608">
        <v>5</v>
      </c>
      <c r="G16" s="607">
        <v>6</v>
      </c>
      <c r="H16" s="609">
        <v>7</v>
      </c>
      <c r="I16" s="608">
        <v>8</v>
      </c>
      <c r="J16" s="607">
        <v>9</v>
      </c>
      <c r="K16" s="366">
        <v>10</v>
      </c>
      <c r="L16" s="608">
        <v>11</v>
      </c>
      <c r="M16" s="607">
        <v>12</v>
      </c>
      <c r="N16" s="366">
        <v>13</v>
      </c>
      <c r="O16" s="608">
        <v>14</v>
      </c>
      <c r="P16" s="607">
        <v>15</v>
      </c>
      <c r="Q16" s="366">
        <v>16</v>
      </c>
      <c r="R16" s="608">
        <v>17</v>
      </c>
      <c r="S16" s="607">
        <v>18</v>
      </c>
      <c r="U16"/>
      <c r="V16"/>
      <c r="W16"/>
    </row>
    <row r="17" spans="1:29" ht="35.450000000000003" customHeight="1">
      <c r="B17" s="368" t="s">
        <v>415</v>
      </c>
      <c r="C17" s="369" t="s">
        <v>537</v>
      </c>
      <c r="D17" s="370" t="s">
        <v>538</v>
      </c>
      <c r="E17" s="371" t="e">
        <f>H17+K17+N17+Q17</f>
        <v>#REF!</v>
      </c>
      <c r="F17" s="372" t="e">
        <f>I17+L17+O17+R17</f>
        <v>#REF!</v>
      </c>
      <c r="G17" s="373" t="s">
        <v>258</v>
      </c>
      <c r="H17" s="371" t="e">
        <f>I17</f>
        <v>#REF!</v>
      </c>
      <c r="I17" s="372" t="e">
        <f>#REF!/1000</f>
        <v>#REF!</v>
      </c>
      <c r="J17" s="373" t="s">
        <v>258</v>
      </c>
      <c r="K17" s="371" t="e">
        <f>L17</f>
        <v>#REF!</v>
      </c>
      <c r="L17" s="372" t="e">
        <f>#REF!/1000</f>
        <v>#REF!</v>
      </c>
      <c r="M17" s="373" t="s">
        <v>258</v>
      </c>
      <c r="N17" s="371" t="e">
        <f>O17</f>
        <v>#REF!</v>
      </c>
      <c r="O17" s="372" t="e">
        <f>#REF!/1000</f>
        <v>#REF!</v>
      </c>
      <c r="P17" s="373" t="s">
        <v>258</v>
      </c>
      <c r="Q17" s="371" t="e">
        <f>R17</f>
        <v>#REF!</v>
      </c>
      <c r="R17" s="372" t="e">
        <f>#REF!/1000</f>
        <v>#REF!</v>
      </c>
      <c r="S17" s="373" t="s">
        <v>258</v>
      </c>
      <c r="T17" s="374"/>
      <c r="U17" s="374"/>
      <c r="V17" s="374"/>
      <c r="W17" s="374"/>
      <c r="X17" s="374"/>
      <c r="Y17" s="374"/>
      <c r="Z17" s="374"/>
      <c r="AA17" s="374"/>
    </row>
    <row r="18" spans="1:29" ht="15.75">
      <c r="B18" s="368" t="s">
        <v>424</v>
      </c>
      <c r="C18" s="375" t="s">
        <v>539</v>
      </c>
      <c r="D18" s="370" t="s">
        <v>17</v>
      </c>
      <c r="E18" s="371" t="e">
        <f>H18+K18+N18+Q18</f>
        <v>#REF!</v>
      </c>
      <c r="F18" s="376" t="s">
        <v>258</v>
      </c>
      <c r="G18" s="377" t="e">
        <f>J18+M18+P18+S18</f>
        <v>#REF!</v>
      </c>
      <c r="H18" s="371" t="e">
        <f>J18</f>
        <v>#REF!</v>
      </c>
      <c r="I18" s="376" t="s">
        <v>258</v>
      </c>
      <c r="J18" s="377" t="e">
        <f>J20+J21+J22+J23</f>
        <v>#REF!</v>
      </c>
      <c r="K18" s="371" t="e">
        <f>M18</f>
        <v>#REF!</v>
      </c>
      <c r="L18" s="376" t="s">
        <v>258</v>
      </c>
      <c r="M18" s="377" t="e">
        <f>M20+M21+M22+M23</f>
        <v>#REF!</v>
      </c>
      <c r="N18" s="371" t="e">
        <f>P18</f>
        <v>#REF!</v>
      </c>
      <c r="O18" s="376" t="s">
        <v>258</v>
      </c>
      <c r="P18" s="377" t="e">
        <f>P20+P21+P22+P23</f>
        <v>#REF!</v>
      </c>
      <c r="Q18" s="371" t="e">
        <f>S18</f>
        <v>#REF!</v>
      </c>
      <c r="R18" s="376" t="s">
        <v>258</v>
      </c>
      <c r="S18" s="377" t="e">
        <f>S20+S21+S22+S23</f>
        <v>#REF!</v>
      </c>
      <c r="T18" s="374"/>
      <c r="U18" s="374"/>
      <c r="V18" s="374"/>
      <c r="W18" s="374"/>
      <c r="X18" s="374"/>
      <c r="Y18" s="374"/>
      <c r="Z18" s="374"/>
      <c r="AA18" s="374"/>
    </row>
    <row r="19" spans="1:29" ht="19.5" customHeight="1">
      <c r="B19" s="378"/>
      <c r="C19" s="379" t="s">
        <v>427</v>
      </c>
      <c r="D19" s="380"/>
      <c r="E19" s="381"/>
      <c r="F19" s="376"/>
      <c r="G19" s="373"/>
      <c r="H19" s="381"/>
      <c r="I19" s="376"/>
      <c r="J19" s="373"/>
      <c r="K19" s="381"/>
      <c r="L19" s="376"/>
      <c r="M19" s="373"/>
      <c r="N19" s="381"/>
      <c r="O19" s="376" t="s">
        <v>258</v>
      </c>
      <c r="P19" s="373"/>
      <c r="Q19" s="381"/>
      <c r="R19" s="376"/>
      <c r="S19" s="373"/>
    </row>
    <row r="20" spans="1:29" ht="31.5">
      <c r="B20" s="604" t="s">
        <v>11</v>
      </c>
      <c r="C20" s="382" t="s">
        <v>540</v>
      </c>
      <c r="D20" s="383" t="s">
        <v>419</v>
      </c>
      <c r="E20" s="371" t="e">
        <f t="shared" ref="E20:E23" si="0">H20+K20+N20+Q20</f>
        <v>#REF!</v>
      </c>
      <c r="F20" s="376" t="s">
        <v>258</v>
      </c>
      <c r="G20" s="377" t="e">
        <f>J20+M20+P20+S20</f>
        <v>#REF!</v>
      </c>
      <c r="H20" s="371" t="e">
        <f t="shared" ref="H20:H22" si="1">J20</f>
        <v>#REF!</v>
      </c>
      <c r="I20" s="376" t="s">
        <v>258</v>
      </c>
      <c r="J20" s="377" t="e">
        <f>#REF!</f>
        <v>#REF!</v>
      </c>
      <c r="K20" s="371" t="e">
        <f t="shared" ref="K20:K23" si="2">M20</f>
        <v>#REF!</v>
      </c>
      <c r="L20" s="376" t="s">
        <v>258</v>
      </c>
      <c r="M20" s="377" t="e">
        <f>#REF!</f>
        <v>#REF!</v>
      </c>
      <c r="N20" s="371" t="e">
        <f t="shared" ref="N20:N23" si="3">P20</f>
        <v>#REF!</v>
      </c>
      <c r="O20" s="376" t="s">
        <v>258</v>
      </c>
      <c r="P20" s="377" t="e">
        <f>#REF!</f>
        <v>#REF!</v>
      </c>
      <c r="Q20" s="371" t="e">
        <f t="shared" ref="Q20:Q23" si="4">S20</f>
        <v>#REF!</v>
      </c>
      <c r="R20" s="376" t="s">
        <v>258</v>
      </c>
      <c r="S20" s="377" t="e">
        <f>#REF!</f>
        <v>#REF!</v>
      </c>
    </row>
    <row r="21" spans="1:29" ht="15.75">
      <c r="B21" s="604" t="s">
        <v>12</v>
      </c>
      <c r="C21" s="382" t="s">
        <v>541</v>
      </c>
      <c r="D21" s="383" t="s">
        <v>419</v>
      </c>
      <c r="E21" s="371">
        <f t="shared" si="0"/>
        <v>0</v>
      </c>
      <c r="F21" s="376" t="s">
        <v>258</v>
      </c>
      <c r="G21" s="377">
        <f t="shared" ref="G21:G23" si="5">J21+M21+P21+S21</f>
        <v>0</v>
      </c>
      <c r="H21" s="371">
        <f t="shared" si="1"/>
        <v>0</v>
      </c>
      <c r="I21" s="376" t="s">
        <v>258</v>
      </c>
      <c r="J21" s="377"/>
      <c r="K21" s="371">
        <f t="shared" si="2"/>
        <v>0</v>
      </c>
      <c r="L21" s="376" t="s">
        <v>258</v>
      </c>
      <c r="M21" s="377"/>
      <c r="N21" s="371">
        <f t="shared" si="3"/>
        <v>0</v>
      </c>
      <c r="O21" s="376" t="s">
        <v>258</v>
      </c>
      <c r="P21" s="377"/>
      <c r="Q21" s="371">
        <f t="shared" si="4"/>
        <v>0</v>
      </c>
      <c r="R21" s="376" t="s">
        <v>258</v>
      </c>
      <c r="S21" s="377"/>
      <c r="Y21" s="831"/>
    </row>
    <row r="22" spans="1:29" ht="15.75">
      <c r="B22" s="604" t="s">
        <v>51</v>
      </c>
      <c r="C22" s="382" t="s">
        <v>542</v>
      </c>
      <c r="D22" s="383" t="s">
        <v>419</v>
      </c>
      <c r="E22" s="371">
        <f t="shared" si="0"/>
        <v>0</v>
      </c>
      <c r="F22" s="376" t="s">
        <v>258</v>
      </c>
      <c r="G22" s="377">
        <f t="shared" si="5"/>
        <v>0</v>
      </c>
      <c r="H22" s="371">
        <f t="shared" si="1"/>
        <v>0</v>
      </c>
      <c r="I22" s="376" t="s">
        <v>258</v>
      </c>
      <c r="J22" s="377"/>
      <c r="K22" s="371">
        <f t="shared" si="2"/>
        <v>0</v>
      </c>
      <c r="L22" s="376" t="s">
        <v>258</v>
      </c>
      <c r="M22" s="377"/>
      <c r="N22" s="371">
        <f t="shared" si="3"/>
        <v>0</v>
      </c>
      <c r="O22" s="376" t="s">
        <v>258</v>
      </c>
      <c r="P22" s="377"/>
      <c r="Q22" s="371">
        <f t="shared" si="4"/>
        <v>0</v>
      </c>
      <c r="R22" s="376" t="s">
        <v>258</v>
      </c>
      <c r="S22" s="377"/>
    </row>
    <row r="23" spans="1:29" ht="47.25">
      <c r="B23" s="604" t="s">
        <v>430</v>
      </c>
      <c r="C23" s="382" t="s">
        <v>543</v>
      </c>
      <c r="D23" s="383" t="s">
        <v>419</v>
      </c>
      <c r="E23" s="371">
        <f t="shared" si="0"/>
        <v>0</v>
      </c>
      <c r="F23" s="376" t="s">
        <v>258</v>
      </c>
      <c r="G23" s="377">
        <f t="shared" si="5"/>
        <v>0</v>
      </c>
      <c r="H23" s="371"/>
      <c r="I23" s="376" t="s">
        <v>258</v>
      </c>
      <c r="J23" s="377"/>
      <c r="K23" s="371">
        <f t="shared" si="2"/>
        <v>0</v>
      </c>
      <c r="L23" s="376" t="s">
        <v>258</v>
      </c>
      <c r="M23" s="377"/>
      <c r="N23" s="371">
        <f t="shared" si="3"/>
        <v>0</v>
      </c>
      <c r="O23" s="376" t="s">
        <v>258</v>
      </c>
      <c r="P23" s="377"/>
      <c r="Q23" s="371">
        <f t="shared" si="4"/>
        <v>0</v>
      </c>
      <c r="R23" s="376" t="s">
        <v>258</v>
      </c>
      <c r="S23" s="377"/>
      <c r="Y23" s="424"/>
      <c r="Z23" s="846"/>
      <c r="AA23" s="424"/>
    </row>
    <row r="24" spans="1:29" ht="47.25">
      <c r="B24" s="384" t="s">
        <v>355</v>
      </c>
      <c r="C24" s="385" t="s">
        <v>544</v>
      </c>
      <c r="D24" s="383" t="s">
        <v>426</v>
      </c>
      <c r="E24" s="371" t="e">
        <f>H24+K24+N24+Q24</f>
        <v>#REF!</v>
      </c>
      <c r="F24" s="683" t="e">
        <f>I24+L24+O24+R24</f>
        <v>#REF!</v>
      </c>
      <c r="G24" s="373" t="s">
        <v>258</v>
      </c>
      <c r="H24" s="371" t="e">
        <f>I24</f>
        <v>#REF!</v>
      </c>
      <c r="I24" s="683" t="e">
        <f>I17</f>
        <v>#REF!</v>
      </c>
      <c r="J24" s="373" t="s">
        <v>258</v>
      </c>
      <c r="K24" s="371" t="e">
        <f>L24</f>
        <v>#REF!</v>
      </c>
      <c r="L24" s="683" t="e">
        <f>L17</f>
        <v>#REF!</v>
      </c>
      <c r="M24" s="373" t="s">
        <v>258</v>
      </c>
      <c r="N24" s="371" t="e">
        <f>O24</f>
        <v>#REF!</v>
      </c>
      <c r="O24" s="683" t="e">
        <f>O17</f>
        <v>#REF!</v>
      </c>
      <c r="P24" s="373" t="s">
        <v>258</v>
      </c>
      <c r="Q24" s="371" t="e">
        <f>R24</f>
        <v>#REF!</v>
      </c>
      <c r="R24" s="683" t="e">
        <f>R17</f>
        <v>#REF!</v>
      </c>
      <c r="S24" s="373" t="s">
        <v>258</v>
      </c>
      <c r="Z24" s="846"/>
    </row>
    <row r="25" spans="1:29" ht="15.75">
      <c r="B25" s="1171" t="s">
        <v>52</v>
      </c>
      <c r="C25" s="379" t="s">
        <v>545</v>
      </c>
      <c r="D25" s="380"/>
      <c r="E25" s="386"/>
      <c r="F25" s="684"/>
      <c r="G25" s="387"/>
      <c r="H25" s="386"/>
      <c r="I25" s="684"/>
      <c r="J25" s="387"/>
      <c r="K25" s="386"/>
      <c r="L25" s="684"/>
      <c r="M25" s="387"/>
      <c r="N25" s="386"/>
      <c r="O25" s="684" t="s">
        <v>258</v>
      </c>
      <c r="P25" s="387"/>
      <c r="Q25" s="386"/>
      <c r="R25" s="684"/>
      <c r="S25" s="387"/>
      <c r="Z25" s="846"/>
      <c r="AB25" s="831"/>
    </row>
    <row r="26" spans="1:29" ht="15.75">
      <c r="B26" s="1171"/>
      <c r="C26" s="949" t="s">
        <v>546</v>
      </c>
      <c r="D26" s="383" t="s">
        <v>419</v>
      </c>
      <c r="E26" s="371" t="e">
        <f>H26+K26+N26+Q26</f>
        <v>#REF!</v>
      </c>
      <c r="F26" s="683" t="e">
        <f>I26+L26+O26+R26</f>
        <v>#REF!</v>
      </c>
      <c r="G26" s="373" t="s">
        <v>431</v>
      </c>
      <c r="H26" s="371" t="e">
        <f>I26</f>
        <v>#REF!</v>
      </c>
      <c r="I26" s="683" t="e">
        <f>#REF!/1000</f>
        <v>#REF!</v>
      </c>
      <c r="J26" s="373" t="s">
        <v>431</v>
      </c>
      <c r="K26" s="371" t="e">
        <f>L26</f>
        <v>#REF!</v>
      </c>
      <c r="L26" s="683" t="e">
        <f>#REF!/1000</f>
        <v>#REF!</v>
      </c>
      <c r="M26" s="373" t="s">
        <v>431</v>
      </c>
      <c r="N26" s="371" t="e">
        <f>O26</f>
        <v>#REF!</v>
      </c>
      <c r="O26" s="683" t="e">
        <f>#REF!/1000</f>
        <v>#REF!</v>
      </c>
      <c r="P26" s="373" t="s">
        <v>258</v>
      </c>
      <c r="Q26" s="371" t="e">
        <f>R26</f>
        <v>#REF!</v>
      </c>
      <c r="R26" s="683" t="e">
        <f>#REF!/1000</f>
        <v>#REF!</v>
      </c>
      <c r="S26" s="373" t="s">
        <v>258</v>
      </c>
      <c r="Z26" s="846"/>
    </row>
    <row r="27" spans="1:29" ht="48.6" customHeight="1" thickBot="1">
      <c r="A27" s="955"/>
      <c r="B27" s="390" t="s">
        <v>135</v>
      </c>
      <c r="C27" s="549" t="s">
        <v>689</v>
      </c>
      <c r="D27" s="550" t="s">
        <v>538</v>
      </c>
      <c r="E27" s="552">
        <f>H27+K27+N27+Q27</f>
        <v>0.37357600640897254</v>
      </c>
      <c r="F27" s="685">
        <f>I27+L27+O27+R27</f>
        <v>0.37357600640897254</v>
      </c>
      <c r="G27" s="551" t="s">
        <v>258</v>
      </c>
      <c r="H27" s="552">
        <f>I27</f>
        <v>0</v>
      </c>
      <c r="I27" s="685">
        <f>'Д 2'!L53/1000</f>
        <v>0</v>
      </c>
      <c r="J27" s="551" t="s">
        <v>258</v>
      </c>
      <c r="K27" s="552">
        <f>L27</f>
        <v>0</v>
      </c>
      <c r="L27" s="685">
        <f>'Д 2'!P53/1000</f>
        <v>0</v>
      </c>
      <c r="M27" s="551" t="s">
        <v>258</v>
      </c>
      <c r="N27" s="552">
        <f>O27</f>
        <v>0.37357600640897254</v>
      </c>
      <c r="O27" s="685">
        <f>'Д 2'!X53/1000</f>
        <v>0.37357600640897254</v>
      </c>
      <c r="P27" s="551" t="s">
        <v>258</v>
      </c>
      <c r="Q27" s="552">
        <f>R27</f>
        <v>0</v>
      </c>
      <c r="R27" s="685">
        <f>'Д 2'!AB53/1000</f>
        <v>0</v>
      </c>
      <c r="S27" s="551" t="s">
        <v>258</v>
      </c>
      <c r="T27" s="424"/>
      <c r="U27" s="844"/>
      <c r="V27" s="424"/>
      <c r="W27" s="424"/>
      <c r="Z27" s="846"/>
      <c r="AB27" s="424"/>
      <c r="AC27" s="845"/>
    </row>
    <row r="28" spans="1:29" ht="15.75" hidden="1">
      <c r="B28" s="391"/>
      <c r="C28" s="392"/>
      <c r="D28" s="393"/>
      <c r="E28" s="394"/>
      <c r="F28" s="395"/>
      <c r="G28" s="396"/>
      <c r="H28" s="394"/>
      <c r="I28" s="395"/>
      <c r="J28" s="396"/>
      <c r="K28" s="397"/>
      <c r="L28" s="395"/>
      <c r="M28" s="398"/>
      <c r="N28" s="397"/>
      <c r="O28" s="399"/>
      <c r="P28" s="396"/>
      <c r="Q28" s="400"/>
      <c r="R28" s="395"/>
      <c r="S28" s="396"/>
      <c r="Z28" s="846"/>
      <c r="AC28" s="845"/>
    </row>
    <row r="29" spans="1:29" ht="15.75" hidden="1">
      <c r="B29" s="401"/>
      <c r="C29" s="402"/>
      <c r="D29" s="403"/>
      <c r="E29" s="404"/>
      <c r="F29" s="608"/>
      <c r="G29" s="405"/>
      <c r="H29" s="404"/>
      <c r="I29" s="608"/>
      <c r="J29" s="405"/>
      <c r="K29" s="406"/>
      <c r="L29" s="608"/>
      <c r="M29" s="407"/>
      <c r="N29" s="406"/>
      <c r="O29" s="376"/>
      <c r="P29" s="405"/>
      <c r="Q29" s="408"/>
      <c r="R29" s="608"/>
      <c r="S29" s="405"/>
      <c r="Z29" s="846"/>
      <c r="AC29" s="845"/>
    </row>
    <row r="30" spans="1:29" ht="15.75" hidden="1">
      <c r="B30" s="401"/>
      <c r="C30" s="402"/>
      <c r="D30" s="403"/>
      <c r="E30" s="404"/>
      <c r="F30" s="608"/>
      <c r="G30" s="405"/>
      <c r="H30" s="404"/>
      <c r="I30" s="608"/>
      <c r="J30" s="405"/>
      <c r="K30" s="406"/>
      <c r="L30" s="608"/>
      <c r="M30" s="407"/>
      <c r="N30" s="406"/>
      <c r="O30" s="376"/>
      <c r="P30" s="405"/>
      <c r="Q30" s="408"/>
      <c r="R30" s="608"/>
      <c r="S30" s="405"/>
      <c r="Y30" s="424"/>
      <c r="Z30" s="846"/>
      <c r="AA30" s="424"/>
      <c r="AC30" s="845"/>
    </row>
    <row r="31" spans="1:29" ht="15.75" hidden="1">
      <c r="B31" s="401"/>
      <c r="C31" s="402"/>
      <c r="D31" s="403"/>
      <c r="E31" s="404"/>
      <c r="F31" s="608"/>
      <c r="G31" s="405"/>
      <c r="H31" s="404"/>
      <c r="I31" s="608"/>
      <c r="J31" s="405"/>
      <c r="K31" s="406"/>
      <c r="L31" s="608"/>
      <c r="M31" s="407"/>
      <c r="N31" s="406"/>
      <c r="O31" s="376"/>
      <c r="P31" s="405"/>
      <c r="Q31" s="408"/>
      <c r="R31" s="608"/>
      <c r="S31" s="405"/>
      <c r="Y31" s="424"/>
      <c r="Z31" s="846"/>
      <c r="AA31" s="424"/>
      <c r="AC31" s="845"/>
    </row>
    <row r="32" spans="1:29" ht="16.5" hidden="1" thickBot="1">
      <c r="B32" s="409"/>
      <c r="C32" s="410"/>
      <c r="D32" s="411"/>
      <c r="E32" s="412"/>
      <c r="F32" s="413"/>
      <c r="G32" s="414"/>
      <c r="H32" s="412"/>
      <c r="I32" s="413"/>
      <c r="J32" s="414"/>
      <c r="K32" s="415"/>
      <c r="L32" s="413"/>
      <c r="M32" s="416"/>
      <c r="N32" s="415"/>
      <c r="O32" s="389"/>
      <c r="P32" s="414"/>
      <c r="Q32" s="417"/>
      <c r="R32" s="413"/>
      <c r="S32" s="414"/>
      <c r="Y32" s="424"/>
      <c r="Z32" s="846"/>
      <c r="AA32" s="424"/>
      <c r="AC32" s="845"/>
    </row>
    <row r="33" spans="1:35" ht="16.5" thickBot="1">
      <c r="B33" s="418"/>
      <c r="C33" s="1172" t="s">
        <v>0</v>
      </c>
      <c r="D33" s="1173"/>
      <c r="E33" s="1173"/>
      <c r="F33" s="1173"/>
      <c r="G33" s="1173"/>
      <c r="H33" s="1173"/>
      <c r="I33" s="1173"/>
      <c r="J33" s="1173"/>
      <c r="K33" s="1173"/>
      <c r="L33" s="1173"/>
      <c r="M33" s="1173"/>
      <c r="N33" s="1173"/>
      <c r="O33" s="1173"/>
      <c r="P33" s="1173"/>
      <c r="Q33" s="1173"/>
      <c r="R33" s="1173"/>
      <c r="S33" s="1174"/>
      <c r="Y33" s="424"/>
      <c r="Z33" s="846"/>
      <c r="AA33" s="424"/>
      <c r="AC33" s="840"/>
      <c r="AD33"/>
      <c r="AE33"/>
      <c r="AF33"/>
      <c r="AG33"/>
      <c r="AH33"/>
      <c r="AI33"/>
    </row>
    <row r="34" spans="1:35" ht="15.75">
      <c r="B34" s="368">
        <v>1</v>
      </c>
      <c r="C34" s="419" t="s">
        <v>160</v>
      </c>
      <c r="D34" s="420" t="s">
        <v>25</v>
      </c>
      <c r="E34" s="421" t="e">
        <f>F34+G34</f>
        <v>#REF!</v>
      </c>
      <c r="F34" s="422" t="e">
        <f>F35+F46+F47+F51</f>
        <v>#REF!</v>
      </c>
      <c r="G34" s="423" t="e">
        <f>G35+G46+G47+G51</f>
        <v>#REF!</v>
      </c>
      <c r="H34" s="421" t="e">
        <f>I34+J34</f>
        <v>#REF!</v>
      </c>
      <c r="I34" s="422" t="e">
        <f>I35+I46+I47+I51</f>
        <v>#REF!</v>
      </c>
      <c r="J34" s="423" t="e">
        <f>J35+J46+J47+J51</f>
        <v>#REF!</v>
      </c>
      <c r="K34" s="421" t="e">
        <f>L34+M34</f>
        <v>#REF!</v>
      </c>
      <c r="L34" s="422" t="e">
        <f>L35+L46+L47+L51</f>
        <v>#REF!</v>
      </c>
      <c r="M34" s="423" t="e">
        <f>M35+M46+M47+M51</f>
        <v>#REF!</v>
      </c>
      <c r="N34" s="421" t="e">
        <f>O34+P34</f>
        <v>#REF!</v>
      </c>
      <c r="O34" s="422" t="e">
        <f>O35+O46+O47+O51</f>
        <v>#REF!</v>
      </c>
      <c r="P34" s="423" t="e">
        <f>P35+P46+P47+P51</f>
        <v>#REF!</v>
      </c>
      <c r="Q34" s="421" t="e">
        <f>R34+S34</f>
        <v>#REF!</v>
      </c>
      <c r="R34" s="422" t="e">
        <f>R35+R46+R47+R51</f>
        <v>#REF!</v>
      </c>
      <c r="S34" s="423" t="e">
        <f>S35+S46+S47+S51</f>
        <v>#REF!</v>
      </c>
      <c r="T34" s="424"/>
      <c r="U34" s="843"/>
      <c r="V34" s="424"/>
      <c r="W34" s="424"/>
      <c r="Y34" s="424"/>
      <c r="Z34" s="846"/>
      <c r="AA34" s="424"/>
      <c r="AB34" s="424"/>
      <c r="AC34" s="840"/>
      <c r="AD34"/>
      <c r="AE34"/>
      <c r="AF34"/>
      <c r="AG34"/>
      <c r="AH34"/>
      <c r="AI34"/>
    </row>
    <row r="35" spans="1:35" ht="15.75">
      <c r="B35" s="368" t="s">
        <v>9</v>
      </c>
      <c r="C35" s="425" t="s">
        <v>161</v>
      </c>
      <c r="D35" s="426" t="s">
        <v>25</v>
      </c>
      <c r="E35" s="427" t="e">
        <f t="shared" ref="E35:S35" si="6">E36+E40+E41+E44+E45</f>
        <v>#REF!</v>
      </c>
      <c r="F35" s="428" t="e">
        <f t="shared" si="6"/>
        <v>#REF!</v>
      </c>
      <c r="G35" s="429" t="e">
        <f t="shared" si="6"/>
        <v>#REF!</v>
      </c>
      <c r="H35" s="427" t="e">
        <f t="shared" si="6"/>
        <v>#REF!</v>
      </c>
      <c r="I35" s="428" t="e">
        <f t="shared" si="6"/>
        <v>#REF!</v>
      </c>
      <c r="J35" s="429" t="e">
        <f t="shared" si="6"/>
        <v>#REF!</v>
      </c>
      <c r="K35" s="427" t="e">
        <f t="shared" si="6"/>
        <v>#REF!</v>
      </c>
      <c r="L35" s="428" t="e">
        <f>L36+L40+L41+L44+L45</f>
        <v>#REF!</v>
      </c>
      <c r="M35" s="429" t="e">
        <f t="shared" si="6"/>
        <v>#REF!</v>
      </c>
      <c r="N35" s="427" t="e">
        <f t="shared" si="6"/>
        <v>#REF!</v>
      </c>
      <c r="O35" s="428" t="e">
        <f t="shared" si="6"/>
        <v>#REF!</v>
      </c>
      <c r="P35" s="429" t="e">
        <f t="shared" si="6"/>
        <v>#REF!</v>
      </c>
      <c r="Q35" s="427" t="e">
        <f t="shared" si="6"/>
        <v>#REF!</v>
      </c>
      <c r="R35" s="428" t="e">
        <f t="shared" si="6"/>
        <v>#REF!</v>
      </c>
      <c r="S35" s="429" t="e">
        <f t="shared" si="6"/>
        <v>#REF!</v>
      </c>
      <c r="T35" s="424"/>
      <c r="U35" s="843"/>
      <c r="V35" s="424"/>
      <c r="W35" s="424"/>
      <c r="Y35" s="424"/>
      <c r="Z35" s="846"/>
      <c r="AA35" s="424"/>
      <c r="AB35" s="424"/>
      <c r="AC35" s="840"/>
      <c r="AD35"/>
      <c r="AE35"/>
      <c r="AF35"/>
      <c r="AG35"/>
      <c r="AH35"/>
      <c r="AI35"/>
    </row>
    <row r="36" spans="1:35" ht="15.75">
      <c r="B36" s="368" t="s">
        <v>26</v>
      </c>
      <c r="C36" s="430" t="s">
        <v>547</v>
      </c>
      <c r="D36" s="426" t="s">
        <v>25</v>
      </c>
      <c r="E36" s="427" t="e">
        <f t="shared" ref="E36" si="7">E37+E38+E39</f>
        <v>#REF!</v>
      </c>
      <c r="F36" s="428" t="e">
        <f>F37+F38+F39</f>
        <v>#REF!</v>
      </c>
      <c r="G36" s="428" t="e">
        <f>G37+G38+G39</f>
        <v>#REF!</v>
      </c>
      <c r="H36" s="427" t="e">
        <f>H37+H38+H39</f>
        <v>#REF!</v>
      </c>
      <c r="I36" s="428" t="e">
        <f>I37+I38+I39</f>
        <v>#REF!</v>
      </c>
      <c r="J36" s="429" t="e">
        <f>J37+J38+J39</f>
        <v>#REF!</v>
      </c>
      <c r="K36" s="427" t="e">
        <f t="shared" ref="K36:S36" si="8">K37+K38+K39</f>
        <v>#REF!</v>
      </c>
      <c r="L36" s="428" t="e">
        <f>L37+L38+L39</f>
        <v>#REF!</v>
      </c>
      <c r="M36" s="429" t="e">
        <f t="shared" si="8"/>
        <v>#REF!</v>
      </c>
      <c r="N36" s="427" t="e">
        <f t="shared" si="8"/>
        <v>#REF!</v>
      </c>
      <c r="O36" s="428" t="e">
        <f t="shared" si="8"/>
        <v>#REF!</v>
      </c>
      <c r="P36" s="429" t="e">
        <f t="shared" si="8"/>
        <v>#REF!</v>
      </c>
      <c r="Q36" s="427" t="e">
        <f t="shared" si="8"/>
        <v>#REF!</v>
      </c>
      <c r="R36" s="428" t="e">
        <f t="shared" si="8"/>
        <v>#REF!</v>
      </c>
      <c r="S36" s="429" t="e">
        <f t="shared" si="8"/>
        <v>#REF!</v>
      </c>
      <c r="T36" s="424"/>
      <c r="U36" s="843"/>
      <c r="V36" s="424"/>
      <c r="W36" s="424"/>
      <c r="Y36" s="424"/>
      <c r="Z36" s="846"/>
      <c r="AA36" s="424"/>
      <c r="AB36" s="424"/>
      <c r="AC36" s="840"/>
      <c r="AD36"/>
      <c r="AE36"/>
      <c r="AF36"/>
      <c r="AG36"/>
      <c r="AH36"/>
      <c r="AI36"/>
    </row>
    <row r="37" spans="1:35" ht="15.75">
      <c r="A37" s="431" t="s">
        <v>627</v>
      </c>
      <c r="B37" s="368" t="s">
        <v>548</v>
      </c>
      <c r="C37" s="943" t="s">
        <v>549</v>
      </c>
      <c r="D37" s="426" t="s">
        <v>25</v>
      </c>
      <c r="E37" s="427" t="e">
        <f>F37+G37</f>
        <v>#REF!</v>
      </c>
      <c r="F37" s="437" t="e">
        <f>#REF!</f>
        <v>#REF!</v>
      </c>
      <c r="G37" s="444">
        <f t="shared" ref="F37:G39" si="9">J37+M37+P37+S37</f>
        <v>0</v>
      </c>
      <c r="H37" s="427" t="e">
        <f>I37+J37</f>
        <v>#REF!</v>
      </c>
      <c r="I37" s="434" t="e">
        <f>#REF!</f>
        <v>#REF!</v>
      </c>
      <c r="J37" s="433"/>
      <c r="K37" s="435" t="e">
        <f>L37+M37</f>
        <v>#REF!</v>
      </c>
      <c r="L37" s="434" t="e">
        <f>$F$37/$E$27*L27</f>
        <v>#REF!</v>
      </c>
      <c r="M37" s="433"/>
      <c r="N37" s="427" t="e">
        <f>O37+P37</f>
        <v>#REF!</v>
      </c>
      <c r="O37" s="434" t="e">
        <f>$F$37/$E$27*O27</f>
        <v>#REF!</v>
      </c>
      <c r="P37" s="433"/>
      <c r="Q37" s="427" t="e">
        <f>R37+S37</f>
        <v>#REF!</v>
      </c>
      <c r="R37" s="434" t="e">
        <f>$F$37/$E$27*R27</f>
        <v>#REF!</v>
      </c>
      <c r="S37" s="433"/>
      <c r="T37" s="424"/>
      <c r="U37" s="843"/>
      <c r="V37" s="424"/>
      <c r="W37" s="424"/>
      <c r="Y37" s="424"/>
      <c r="Z37" s="846"/>
      <c r="AA37" s="424"/>
      <c r="AB37" s="424"/>
      <c r="AC37" s="840"/>
      <c r="AD37"/>
      <c r="AE37"/>
      <c r="AF37"/>
      <c r="AG37"/>
      <c r="AH37"/>
      <c r="AI37"/>
    </row>
    <row r="38" spans="1:35" ht="15.75">
      <c r="B38" s="368" t="s">
        <v>550</v>
      </c>
      <c r="C38" s="943" t="s">
        <v>551</v>
      </c>
      <c r="D38" s="426" t="s">
        <v>25</v>
      </c>
      <c r="E38" s="427" t="e">
        <f t="shared" ref="E38" si="10">F38+G38</f>
        <v>#REF!</v>
      </c>
      <c r="F38" s="437" t="e">
        <f>#REF!</f>
        <v>#REF!</v>
      </c>
      <c r="G38" s="444">
        <f t="shared" si="9"/>
        <v>0</v>
      </c>
      <c r="H38" s="427" t="e">
        <f>I38+J38</f>
        <v>#REF!</v>
      </c>
      <c r="I38" s="434" t="e">
        <f>#REF!</f>
        <v>#REF!</v>
      </c>
      <c r="J38" s="433"/>
      <c r="K38" s="435" t="e">
        <f>L38+M38</f>
        <v>#REF!</v>
      </c>
      <c r="L38" s="434" t="e">
        <f>$F$38/$E$27*L27</f>
        <v>#REF!</v>
      </c>
      <c r="M38" s="433"/>
      <c r="N38" s="427" t="e">
        <f>O38+P38</f>
        <v>#REF!</v>
      </c>
      <c r="O38" s="434" t="e">
        <f>$F$38/$E$27*O27</f>
        <v>#REF!</v>
      </c>
      <c r="P38" s="433"/>
      <c r="Q38" s="427" t="e">
        <f>R38+S38</f>
        <v>#REF!</v>
      </c>
      <c r="R38" s="434" t="e">
        <f>$F$38/$E$27*R27</f>
        <v>#REF!</v>
      </c>
      <c r="S38" s="433"/>
      <c r="T38" s="424"/>
      <c r="U38" s="843"/>
      <c r="V38" s="424"/>
      <c r="W38" s="424"/>
      <c r="Y38" s="424"/>
      <c r="Z38" s="846"/>
      <c r="AA38" s="424"/>
      <c r="AB38" s="424"/>
      <c r="AC38" s="840"/>
      <c r="AD38"/>
      <c r="AE38"/>
      <c r="AF38"/>
      <c r="AG38"/>
      <c r="AH38"/>
      <c r="AI38"/>
    </row>
    <row r="39" spans="1:35" ht="15.75">
      <c r="A39" s="348" t="e">
        <f>I38/F38</f>
        <v>#REF!</v>
      </c>
      <c r="B39" s="368" t="s">
        <v>552</v>
      </c>
      <c r="C39" s="432" t="s">
        <v>553</v>
      </c>
      <c r="D39" s="426" t="s">
        <v>25</v>
      </c>
      <c r="E39" s="427" t="e">
        <f>F39+G39</f>
        <v>#REF!</v>
      </c>
      <c r="F39" s="428">
        <f t="shared" si="9"/>
        <v>0</v>
      </c>
      <c r="G39" s="437" t="e">
        <f>#REF!</f>
        <v>#REF!</v>
      </c>
      <c r="H39" s="427" t="e">
        <f>I39+J39</f>
        <v>#REF!</v>
      </c>
      <c r="I39" s="436"/>
      <c r="J39" s="429" t="e">
        <f>$G39*H$10</f>
        <v>#REF!</v>
      </c>
      <c r="K39" s="427" t="e">
        <f>L39+M39</f>
        <v>#REF!</v>
      </c>
      <c r="L39" s="436"/>
      <c r="M39" s="429" t="e">
        <f>$G39*K$10</f>
        <v>#REF!</v>
      </c>
      <c r="N39" s="427" t="e">
        <f>O39+P39</f>
        <v>#REF!</v>
      </c>
      <c r="O39" s="436"/>
      <c r="P39" s="429" t="e">
        <f>$G39*N$10</f>
        <v>#REF!</v>
      </c>
      <c r="Q39" s="427" t="e">
        <f>R39+S39</f>
        <v>#REF!</v>
      </c>
      <c r="R39" s="436"/>
      <c r="S39" s="429" t="e">
        <f>$G39*Q$10</f>
        <v>#REF!</v>
      </c>
      <c r="T39" s="424"/>
      <c r="U39" s="843"/>
      <c r="V39" s="424"/>
      <c r="W39" s="424"/>
      <c r="Y39" s="424"/>
      <c r="Z39" s="846"/>
      <c r="AA39" s="424"/>
      <c r="AB39" s="424"/>
      <c r="AC39" s="840"/>
      <c r="AD39"/>
      <c r="AE39"/>
      <c r="AF39"/>
      <c r="AG39"/>
      <c r="AH39"/>
      <c r="AI39"/>
    </row>
    <row r="40" spans="1:35" ht="15.75">
      <c r="A40" s="348"/>
      <c r="B40" s="368" t="s">
        <v>28</v>
      </c>
      <c r="C40" s="944" t="s">
        <v>29</v>
      </c>
      <c r="D40" s="426" t="s">
        <v>25</v>
      </c>
      <c r="E40" s="427" t="e">
        <f>F40+G40</f>
        <v>#REF!</v>
      </c>
      <c r="F40" s="437" t="e">
        <f>#REF!</f>
        <v>#REF!</v>
      </c>
      <c r="G40" s="433"/>
      <c r="H40" s="427" t="e">
        <f>I40+J40</f>
        <v>#REF!</v>
      </c>
      <c r="I40" s="434" t="e">
        <f>$F40*H$8</f>
        <v>#REF!</v>
      </c>
      <c r="J40" s="433"/>
      <c r="K40" s="427" t="e">
        <f>L40+M40</f>
        <v>#REF!</v>
      </c>
      <c r="L40" s="434" t="e">
        <f>$F40*K$8</f>
        <v>#REF!</v>
      </c>
      <c r="M40" s="433"/>
      <c r="N40" s="427" t="e">
        <f>O40+P40</f>
        <v>#REF!</v>
      </c>
      <c r="O40" s="434" t="e">
        <f>$F40*N$8</f>
        <v>#REF!</v>
      </c>
      <c r="P40" s="433"/>
      <c r="Q40" s="427" t="e">
        <f>R40+S40</f>
        <v>#REF!</v>
      </c>
      <c r="R40" s="434" t="e">
        <f>$F40*Q$8</f>
        <v>#REF!</v>
      </c>
      <c r="S40" s="433"/>
      <c r="T40" s="424"/>
      <c r="U40" s="843"/>
      <c r="V40" s="424"/>
      <c r="W40" s="424"/>
      <c r="Y40" s="424"/>
      <c r="Z40" s="846"/>
      <c r="AA40" s="424"/>
      <c r="AB40" s="424"/>
      <c r="AC40" s="840"/>
      <c r="AD40"/>
      <c r="AE40"/>
      <c r="AF40"/>
      <c r="AG40"/>
      <c r="AH40"/>
      <c r="AI40"/>
    </row>
    <row r="41" spans="1:35" ht="63.75">
      <c r="B41" s="368" t="s">
        <v>30</v>
      </c>
      <c r="C41" s="438" t="s">
        <v>554</v>
      </c>
      <c r="D41" s="426" t="s">
        <v>25</v>
      </c>
      <c r="E41" s="427">
        <f>F41+G41</f>
        <v>0</v>
      </c>
      <c r="F41" s="439">
        <v>0</v>
      </c>
      <c r="G41" s="440">
        <v>0</v>
      </c>
      <c r="H41" s="427">
        <f>I41+J41</f>
        <v>0</v>
      </c>
      <c r="I41" s="439">
        <v>0</v>
      </c>
      <c r="J41" s="440">
        <v>0</v>
      </c>
      <c r="K41" s="427">
        <f>L41+M41</f>
        <v>0</v>
      </c>
      <c r="L41" s="439">
        <v>0</v>
      </c>
      <c r="M41" s="440">
        <v>0</v>
      </c>
      <c r="N41" s="427">
        <f>O41+P41</f>
        <v>0</v>
      </c>
      <c r="O41" s="439">
        <v>0</v>
      </c>
      <c r="P41" s="440">
        <v>0</v>
      </c>
      <c r="Q41" s="427">
        <f>R41+S41</f>
        <v>0</v>
      </c>
      <c r="R41" s="439">
        <v>0</v>
      </c>
      <c r="S41" s="440">
        <v>0</v>
      </c>
      <c r="T41" s="424"/>
      <c r="U41" s="843"/>
      <c r="V41" s="424"/>
      <c r="W41" s="424"/>
      <c r="Y41" s="424"/>
      <c r="Z41" s="846"/>
      <c r="AA41" s="424"/>
      <c r="AB41" s="424"/>
      <c r="AC41" s="840"/>
      <c r="AD41"/>
      <c r="AE41"/>
      <c r="AF41"/>
      <c r="AG41"/>
      <c r="AH41"/>
      <c r="AI41"/>
    </row>
    <row r="42" spans="1:35" ht="15.75" hidden="1">
      <c r="B42" s="368" t="s">
        <v>555</v>
      </c>
      <c r="C42" s="438" t="s">
        <v>556</v>
      </c>
      <c r="D42" s="426" t="s">
        <v>25</v>
      </c>
      <c r="E42" s="606"/>
      <c r="F42" s="441"/>
      <c r="G42" s="442"/>
      <c r="H42" s="606"/>
      <c r="I42" s="441"/>
      <c r="J42" s="442"/>
      <c r="K42" s="606"/>
      <c r="L42" s="441"/>
      <c r="M42" s="442"/>
      <c r="N42" s="606"/>
      <c r="O42" s="441"/>
      <c r="P42" s="442"/>
      <c r="Q42" s="606"/>
      <c r="R42" s="441"/>
      <c r="S42" s="442"/>
      <c r="T42" s="424"/>
      <c r="U42" s="843"/>
      <c r="V42" s="424"/>
      <c r="W42" s="424"/>
      <c r="Y42" s="424"/>
      <c r="Z42" s="846"/>
      <c r="AA42" s="424"/>
      <c r="AB42" s="424"/>
      <c r="AC42" s="840"/>
      <c r="AD42"/>
      <c r="AE42"/>
      <c r="AF42"/>
      <c r="AG42"/>
      <c r="AH42"/>
      <c r="AI42"/>
    </row>
    <row r="43" spans="1:35" ht="38.25" hidden="1">
      <c r="B43" s="368" t="s">
        <v>557</v>
      </c>
      <c r="C43" s="438" t="s">
        <v>558</v>
      </c>
      <c r="D43" s="426" t="s">
        <v>25</v>
      </c>
      <c r="E43" s="606"/>
      <c r="F43" s="441"/>
      <c r="G43" s="442"/>
      <c r="H43" s="606"/>
      <c r="I43" s="441"/>
      <c r="J43" s="442"/>
      <c r="K43" s="606"/>
      <c r="L43" s="441"/>
      <c r="M43" s="442"/>
      <c r="N43" s="606"/>
      <c r="O43" s="441"/>
      <c r="P43" s="442"/>
      <c r="Q43" s="606"/>
      <c r="R43" s="441"/>
      <c r="S43" s="442"/>
      <c r="T43" s="424"/>
      <c r="U43" s="843"/>
      <c r="V43" s="424"/>
      <c r="W43" s="424"/>
      <c r="Y43" s="424"/>
      <c r="Z43" s="846"/>
      <c r="AA43" s="424"/>
      <c r="AB43" s="424"/>
      <c r="AC43" s="840"/>
      <c r="AD43"/>
      <c r="AE43"/>
      <c r="AF43"/>
      <c r="AG43"/>
      <c r="AH43"/>
      <c r="AI43"/>
    </row>
    <row r="44" spans="1:35" ht="25.5">
      <c r="B44" s="368" t="s">
        <v>31</v>
      </c>
      <c r="C44" s="223" t="s">
        <v>559</v>
      </c>
      <c r="D44" s="426" t="s">
        <v>25</v>
      </c>
      <c r="E44" s="427" t="e">
        <f>F44+G44</f>
        <v>#REF!</v>
      </c>
      <c r="F44" s="436"/>
      <c r="G44" s="443" t="e">
        <f>#REF!</f>
        <v>#REF!</v>
      </c>
      <c r="H44" s="427" t="e">
        <f>I44+J44</f>
        <v>#REF!</v>
      </c>
      <c r="I44" s="436"/>
      <c r="J44" s="429" t="e">
        <f t="shared" ref="J44:J66" si="11">$G44*H$10</f>
        <v>#REF!</v>
      </c>
      <c r="K44" s="427" t="e">
        <f>L44+M44</f>
        <v>#REF!</v>
      </c>
      <c r="L44" s="436"/>
      <c r="M44" s="429" t="e">
        <f t="shared" ref="M44:M64" si="12">$G44*K$10</f>
        <v>#REF!</v>
      </c>
      <c r="N44" s="427" t="e">
        <f>O44+P44</f>
        <v>#REF!</v>
      </c>
      <c r="O44" s="436"/>
      <c r="P44" s="429" t="e">
        <f t="shared" ref="P44:P64" si="13">$G44*N$10</f>
        <v>#REF!</v>
      </c>
      <c r="Q44" s="427" t="e">
        <f>R44+S44</f>
        <v>#REF!</v>
      </c>
      <c r="R44" s="436"/>
      <c r="S44" s="429" t="e">
        <f t="shared" ref="S44:S64" si="14">$G44*Q$10</f>
        <v>#REF!</v>
      </c>
      <c r="T44" s="424"/>
      <c r="U44" s="843"/>
      <c r="V44" s="424"/>
      <c r="W44" s="424"/>
      <c r="Y44" s="424"/>
      <c r="Z44" s="846"/>
      <c r="AA44" s="424"/>
      <c r="AB44" s="424"/>
      <c r="AC44" s="840"/>
      <c r="AD44"/>
      <c r="AE44"/>
      <c r="AF44"/>
      <c r="AG44"/>
      <c r="AH44"/>
      <c r="AI44"/>
    </row>
    <row r="45" spans="1:35" ht="15.75">
      <c r="B45" s="368" t="s">
        <v>33</v>
      </c>
      <c r="C45" s="425" t="s">
        <v>395</v>
      </c>
      <c r="D45" s="426" t="s">
        <v>25</v>
      </c>
      <c r="E45" s="427" t="e">
        <f>F45+G45</f>
        <v>#REF!</v>
      </c>
      <c r="F45" s="436"/>
      <c r="G45" s="443" t="e">
        <f>#REF!</f>
        <v>#REF!</v>
      </c>
      <c r="H45" s="427" t="e">
        <f t="shared" ref="H45" si="15">I45+J45</f>
        <v>#REF!</v>
      </c>
      <c r="I45" s="436"/>
      <c r="J45" s="429" t="e">
        <f t="shared" si="11"/>
        <v>#REF!</v>
      </c>
      <c r="K45" s="427" t="e">
        <f t="shared" ref="K45:K46" si="16">L45+M45</f>
        <v>#REF!</v>
      </c>
      <c r="L45" s="436"/>
      <c r="M45" s="429" t="e">
        <f t="shared" si="12"/>
        <v>#REF!</v>
      </c>
      <c r="N45" s="427" t="e">
        <f t="shared" ref="N45:N46" si="17">O45+P45</f>
        <v>#REF!</v>
      </c>
      <c r="O45" s="436"/>
      <c r="P45" s="429" t="e">
        <f t="shared" si="13"/>
        <v>#REF!</v>
      </c>
      <c r="Q45" s="427" t="e">
        <f t="shared" ref="Q45:Q46" si="18">R45+S45</f>
        <v>#REF!</v>
      </c>
      <c r="R45" s="436"/>
      <c r="S45" s="429" t="e">
        <f t="shared" si="14"/>
        <v>#REF!</v>
      </c>
      <c r="T45" s="424"/>
      <c r="U45" s="843"/>
      <c r="V45" s="424"/>
      <c r="W45" s="424"/>
      <c r="Y45" s="424"/>
      <c r="Z45" s="846"/>
      <c r="AA45" s="424"/>
      <c r="AB45" s="424"/>
      <c r="AC45" s="840"/>
      <c r="AD45"/>
      <c r="AE45"/>
      <c r="AF45"/>
      <c r="AG45"/>
      <c r="AH45"/>
      <c r="AI45"/>
    </row>
    <row r="46" spans="1:35" ht="15.75">
      <c r="B46" s="368" t="s">
        <v>10</v>
      </c>
      <c r="C46" s="425" t="s">
        <v>35</v>
      </c>
      <c r="D46" s="426" t="s">
        <v>25</v>
      </c>
      <c r="E46" s="427" t="e">
        <f>F46+G46</f>
        <v>#REF!</v>
      </c>
      <c r="F46" s="436"/>
      <c r="G46" s="443" t="e">
        <f>#REF!</f>
        <v>#REF!</v>
      </c>
      <c r="H46" s="427" t="e">
        <f>I46+J46</f>
        <v>#REF!</v>
      </c>
      <c r="I46" s="436"/>
      <c r="J46" s="429" t="e">
        <f t="shared" si="11"/>
        <v>#REF!</v>
      </c>
      <c r="K46" s="427" t="e">
        <f t="shared" si="16"/>
        <v>#REF!</v>
      </c>
      <c r="L46" s="436"/>
      <c r="M46" s="429" t="e">
        <f t="shared" si="12"/>
        <v>#REF!</v>
      </c>
      <c r="N46" s="427" t="e">
        <f t="shared" si="17"/>
        <v>#REF!</v>
      </c>
      <c r="O46" s="436"/>
      <c r="P46" s="429" t="e">
        <f t="shared" si="13"/>
        <v>#REF!</v>
      </c>
      <c r="Q46" s="427" t="e">
        <f t="shared" si="18"/>
        <v>#REF!</v>
      </c>
      <c r="R46" s="436"/>
      <c r="S46" s="429" t="e">
        <f t="shared" si="14"/>
        <v>#REF!</v>
      </c>
      <c r="T46" s="424"/>
      <c r="U46" s="843"/>
      <c r="V46" s="424"/>
      <c r="W46" s="424"/>
      <c r="Y46" s="424"/>
      <c r="Z46" s="846"/>
      <c r="AA46" s="424"/>
      <c r="AB46" s="424"/>
      <c r="AC46" s="840"/>
      <c r="AD46"/>
      <c r="AE46"/>
      <c r="AF46"/>
      <c r="AG46"/>
      <c r="AH46"/>
      <c r="AI46"/>
    </row>
    <row r="47" spans="1:35" ht="15.75">
      <c r="B47" s="368" t="s">
        <v>36</v>
      </c>
      <c r="C47" s="425" t="s">
        <v>162</v>
      </c>
      <c r="D47" s="426" t="s">
        <v>25</v>
      </c>
      <c r="E47" s="427" t="e">
        <f>E48+E49+E50</f>
        <v>#REF!</v>
      </c>
      <c r="F47" s="444"/>
      <c r="G47" s="429" t="e">
        <f>G48+G49+G50</f>
        <v>#REF!</v>
      </c>
      <c r="H47" s="427" t="e">
        <f>H48+H49+H50</f>
        <v>#REF!</v>
      </c>
      <c r="I47" s="444"/>
      <c r="J47" s="429" t="e">
        <f t="shared" si="11"/>
        <v>#REF!</v>
      </c>
      <c r="K47" s="427" t="e">
        <f>K48+K49+K50</f>
        <v>#REF!</v>
      </c>
      <c r="L47" s="444"/>
      <c r="M47" s="429" t="e">
        <f t="shared" si="12"/>
        <v>#REF!</v>
      </c>
      <c r="N47" s="427" t="e">
        <f>N48+N49+N50</f>
        <v>#REF!</v>
      </c>
      <c r="O47" s="444"/>
      <c r="P47" s="429" t="e">
        <f t="shared" si="13"/>
        <v>#REF!</v>
      </c>
      <c r="Q47" s="427" t="e">
        <f>Q48+Q49+Q50</f>
        <v>#REF!</v>
      </c>
      <c r="R47" s="444"/>
      <c r="S47" s="429" t="e">
        <f t="shared" si="14"/>
        <v>#REF!</v>
      </c>
      <c r="T47" s="424"/>
      <c r="U47" s="843"/>
      <c r="V47" s="424"/>
      <c r="W47" s="424"/>
      <c r="Y47" s="424"/>
      <c r="Z47" s="846"/>
      <c r="AA47" s="424"/>
      <c r="AB47" s="424"/>
      <c r="AC47" s="840"/>
      <c r="AD47"/>
      <c r="AE47"/>
      <c r="AF47"/>
      <c r="AG47"/>
      <c r="AH47"/>
      <c r="AI47"/>
    </row>
    <row r="48" spans="1:35" ht="25.5">
      <c r="B48" s="368" t="s">
        <v>37</v>
      </c>
      <c r="C48" s="430" t="s">
        <v>560</v>
      </c>
      <c r="D48" s="426" t="s">
        <v>25</v>
      </c>
      <c r="E48" s="427" t="e">
        <f>F48+G48</f>
        <v>#REF!</v>
      </c>
      <c r="F48" s="436"/>
      <c r="G48" s="443" t="e">
        <f>#REF!</f>
        <v>#REF!</v>
      </c>
      <c r="H48" s="427" t="e">
        <f t="shared" ref="H48:H53" si="19">I48+J48</f>
        <v>#REF!</v>
      </c>
      <c r="I48" s="444"/>
      <c r="J48" s="429" t="e">
        <f t="shared" si="11"/>
        <v>#REF!</v>
      </c>
      <c r="K48" s="427" t="e">
        <f t="shared" ref="K48:K53" si="20">L48+M48</f>
        <v>#REF!</v>
      </c>
      <c r="L48" s="444"/>
      <c r="M48" s="429" t="e">
        <f t="shared" si="12"/>
        <v>#REF!</v>
      </c>
      <c r="N48" s="427" t="e">
        <f t="shared" ref="N48:N53" si="21">O48+P48</f>
        <v>#REF!</v>
      </c>
      <c r="O48" s="444"/>
      <c r="P48" s="429" t="e">
        <f t="shared" si="13"/>
        <v>#REF!</v>
      </c>
      <c r="Q48" s="427" t="e">
        <f t="shared" ref="Q48:Q53" si="22">R48+S48</f>
        <v>#REF!</v>
      </c>
      <c r="R48" s="444"/>
      <c r="S48" s="429" t="e">
        <f t="shared" si="14"/>
        <v>#REF!</v>
      </c>
      <c r="T48" s="424"/>
      <c r="U48" s="843"/>
      <c r="V48" s="424"/>
      <c r="W48" s="424"/>
      <c r="Y48" s="424"/>
      <c r="Z48" s="846"/>
      <c r="AA48" s="424"/>
      <c r="AB48" s="424"/>
      <c r="AC48" s="840"/>
      <c r="AD48"/>
      <c r="AE48"/>
      <c r="AF48"/>
      <c r="AG48"/>
      <c r="AH48"/>
      <c r="AI48"/>
    </row>
    <row r="49" spans="1:35" ht="15.75">
      <c r="B49" s="368" t="s">
        <v>39</v>
      </c>
      <c r="C49" s="445" t="s">
        <v>400</v>
      </c>
      <c r="D49" s="426" t="s">
        <v>25</v>
      </c>
      <c r="E49" s="427" t="e">
        <f t="shared" ref="E49:E53" si="23">F49+G49</f>
        <v>#REF!</v>
      </c>
      <c r="F49" s="436"/>
      <c r="G49" s="443" t="e">
        <f>#REF!</f>
        <v>#REF!</v>
      </c>
      <c r="H49" s="427" t="e">
        <f t="shared" si="19"/>
        <v>#REF!</v>
      </c>
      <c r="I49" s="444"/>
      <c r="J49" s="429" t="e">
        <f t="shared" si="11"/>
        <v>#REF!</v>
      </c>
      <c r="K49" s="427" t="e">
        <f t="shared" si="20"/>
        <v>#REF!</v>
      </c>
      <c r="L49" s="444"/>
      <c r="M49" s="429" t="e">
        <f t="shared" si="12"/>
        <v>#REF!</v>
      </c>
      <c r="N49" s="427" t="e">
        <f t="shared" si="21"/>
        <v>#REF!</v>
      </c>
      <c r="O49" s="444"/>
      <c r="P49" s="429" t="e">
        <f t="shared" si="13"/>
        <v>#REF!</v>
      </c>
      <c r="Q49" s="427" t="e">
        <f t="shared" si="22"/>
        <v>#REF!</v>
      </c>
      <c r="R49" s="444"/>
      <c r="S49" s="429" t="e">
        <f t="shared" si="14"/>
        <v>#REF!</v>
      </c>
      <c r="T49" s="424"/>
      <c r="U49" s="843"/>
      <c r="V49" s="424"/>
      <c r="W49" s="424"/>
      <c r="Y49" s="424"/>
      <c r="Z49" s="846"/>
      <c r="AA49" s="424"/>
      <c r="AB49" s="424"/>
      <c r="AC49" s="840"/>
      <c r="AD49"/>
      <c r="AE49"/>
      <c r="AF49"/>
      <c r="AG49"/>
      <c r="AH49"/>
      <c r="AI49"/>
    </row>
    <row r="50" spans="1:35" ht="15.75">
      <c r="A50"/>
      <c r="B50" s="368" t="s">
        <v>41</v>
      </c>
      <c r="C50" s="445" t="s">
        <v>42</v>
      </c>
      <c r="D50" s="426" t="s">
        <v>25</v>
      </c>
      <c r="E50" s="427" t="e">
        <f t="shared" si="23"/>
        <v>#REF!</v>
      </c>
      <c r="F50" s="436"/>
      <c r="G50" s="443" t="e">
        <f>#REF!</f>
        <v>#REF!</v>
      </c>
      <c r="H50" s="427" t="e">
        <f t="shared" si="19"/>
        <v>#REF!</v>
      </c>
      <c r="I50" s="444"/>
      <c r="J50" s="429" t="e">
        <f t="shared" si="11"/>
        <v>#REF!</v>
      </c>
      <c r="K50" s="427" t="e">
        <f t="shared" si="20"/>
        <v>#REF!</v>
      </c>
      <c r="L50" s="444"/>
      <c r="M50" s="429" t="e">
        <f t="shared" si="12"/>
        <v>#REF!</v>
      </c>
      <c r="N50" s="427" t="e">
        <f t="shared" si="21"/>
        <v>#REF!</v>
      </c>
      <c r="O50" s="444"/>
      <c r="P50" s="429" t="e">
        <f t="shared" si="13"/>
        <v>#REF!</v>
      </c>
      <c r="Q50" s="427" t="e">
        <f t="shared" si="22"/>
        <v>#REF!</v>
      </c>
      <c r="R50" s="444"/>
      <c r="S50" s="429" t="e">
        <f t="shared" si="14"/>
        <v>#REF!</v>
      </c>
      <c r="T50" s="424"/>
      <c r="U50" s="843"/>
      <c r="V50" s="424"/>
      <c r="W50" s="424"/>
      <c r="Y50" s="424"/>
      <c r="Z50" s="846"/>
      <c r="AA50" s="424"/>
      <c r="AB50" s="424"/>
      <c r="AC50" s="840"/>
      <c r="AD50"/>
      <c r="AE50"/>
      <c r="AF50"/>
      <c r="AG50"/>
      <c r="AH50"/>
      <c r="AI50"/>
    </row>
    <row r="51" spans="1:35" ht="15.75">
      <c r="A51"/>
      <c r="B51" s="368" t="s">
        <v>43</v>
      </c>
      <c r="C51" s="446" t="s">
        <v>163</v>
      </c>
      <c r="D51" s="426" t="s">
        <v>25</v>
      </c>
      <c r="E51" s="427" t="e">
        <f t="shared" si="23"/>
        <v>#REF!</v>
      </c>
      <c r="F51" s="436"/>
      <c r="G51" s="443" t="e">
        <f>#REF!</f>
        <v>#REF!</v>
      </c>
      <c r="H51" s="427" t="e">
        <f>I51+J51</f>
        <v>#REF!</v>
      </c>
      <c r="I51" s="436"/>
      <c r="J51" s="429" t="e">
        <f t="shared" si="11"/>
        <v>#REF!</v>
      </c>
      <c r="K51" s="427" t="e">
        <f t="shared" si="20"/>
        <v>#REF!</v>
      </c>
      <c r="L51" s="444"/>
      <c r="M51" s="429" t="e">
        <f t="shared" si="12"/>
        <v>#REF!</v>
      </c>
      <c r="N51" s="427" t="e">
        <f t="shared" si="21"/>
        <v>#REF!</v>
      </c>
      <c r="O51" s="444"/>
      <c r="P51" s="429" t="e">
        <f t="shared" si="13"/>
        <v>#REF!</v>
      </c>
      <c r="Q51" s="427" t="e">
        <f t="shared" si="22"/>
        <v>#REF!</v>
      </c>
      <c r="R51" s="444"/>
      <c r="S51" s="429" t="e">
        <f t="shared" si="14"/>
        <v>#REF!</v>
      </c>
      <c r="T51" s="424"/>
      <c r="U51" s="843"/>
      <c r="V51" s="424"/>
      <c r="W51" s="424"/>
      <c r="Y51" s="424"/>
      <c r="Z51" s="846"/>
      <c r="AA51" s="424"/>
      <c r="AB51" s="424"/>
      <c r="AC51" s="840"/>
      <c r="AD51"/>
      <c r="AE51"/>
      <c r="AF51"/>
      <c r="AG51"/>
      <c r="AH51"/>
      <c r="AI51"/>
    </row>
    <row r="52" spans="1:35" ht="15.75">
      <c r="A52"/>
      <c r="B52" s="368" t="s">
        <v>44</v>
      </c>
      <c r="C52" s="445" t="s">
        <v>45</v>
      </c>
      <c r="D52" s="426" t="s">
        <v>25</v>
      </c>
      <c r="E52" s="427" t="e">
        <f>F52+G52</f>
        <v>#REF!</v>
      </c>
      <c r="F52" s="436"/>
      <c r="G52" s="443" t="e">
        <f>#REF!</f>
        <v>#REF!</v>
      </c>
      <c r="H52" s="427" t="e">
        <f t="shared" si="19"/>
        <v>#REF!</v>
      </c>
      <c r="I52" s="436"/>
      <c r="J52" s="429" t="e">
        <f t="shared" si="11"/>
        <v>#REF!</v>
      </c>
      <c r="K52" s="427" t="e">
        <f t="shared" si="20"/>
        <v>#REF!</v>
      </c>
      <c r="L52" s="444"/>
      <c r="M52" s="429" t="e">
        <f t="shared" si="12"/>
        <v>#REF!</v>
      </c>
      <c r="N52" s="427" t="e">
        <f t="shared" si="21"/>
        <v>#REF!</v>
      </c>
      <c r="O52" s="444"/>
      <c r="P52" s="429" t="e">
        <f t="shared" si="13"/>
        <v>#REF!</v>
      </c>
      <c r="Q52" s="427" t="e">
        <f t="shared" si="22"/>
        <v>#REF!</v>
      </c>
      <c r="R52" s="444"/>
      <c r="S52" s="429" t="e">
        <f t="shared" si="14"/>
        <v>#REF!</v>
      </c>
      <c r="T52" s="424"/>
      <c r="U52" s="843"/>
      <c r="V52" s="424"/>
      <c r="W52" s="424"/>
      <c r="Y52" s="424"/>
      <c r="Z52" s="846"/>
      <c r="AA52" s="424"/>
      <c r="AB52" s="424"/>
      <c r="AC52" s="840"/>
      <c r="AD52"/>
      <c r="AE52"/>
      <c r="AF52"/>
      <c r="AG52"/>
      <c r="AH52"/>
      <c r="AI52"/>
    </row>
    <row r="53" spans="1:35" ht="25.5">
      <c r="A53"/>
      <c r="B53" s="368" t="s">
        <v>46</v>
      </c>
      <c r="C53" s="430" t="s">
        <v>560</v>
      </c>
      <c r="D53" s="426" t="s">
        <v>25</v>
      </c>
      <c r="E53" s="427" t="e">
        <f t="shared" si="23"/>
        <v>#REF!</v>
      </c>
      <c r="F53" s="436"/>
      <c r="G53" s="443" t="e">
        <f>#REF!</f>
        <v>#REF!</v>
      </c>
      <c r="H53" s="427" t="e">
        <f t="shared" si="19"/>
        <v>#REF!</v>
      </c>
      <c r="I53" s="436"/>
      <c r="J53" s="429" t="e">
        <f t="shared" si="11"/>
        <v>#REF!</v>
      </c>
      <c r="K53" s="427" t="e">
        <f t="shared" si="20"/>
        <v>#REF!</v>
      </c>
      <c r="L53" s="444"/>
      <c r="M53" s="429" t="e">
        <f t="shared" si="12"/>
        <v>#REF!</v>
      </c>
      <c r="N53" s="427" t="e">
        <f t="shared" si="21"/>
        <v>#REF!</v>
      </c>
      <c r="O53" s="444"/>
      <c r="P53" s="429" t="e">
        <f t="shared" si="13"/>
        <v>#REF!</v>
      </c>
      <c r="Q53" s="427" t="e">
        <f t="shared" si="22"/>
        <v>#REF!</v>
      </c>
      <c r="R53" s="444"/>
      <c r="S53" s="429" t="e">
        <f t="shared" si="14"/>
        <v>#REF!</v>
      </c>
      <c r="T53" s="424"/>
      <c r="U53" s="843"/>
      <c r="V53" s="424"/>
      <c r="W53" s="424"/>
      <c r="Y53" s="424"/>
      <c r="Z53" s="846"/>
      <c r="AA53" s="424"/>
      <c r="AB53" s="424"/>
      <c r="AC53" s="840"/>
      <c r="AD53"/>
      <c r="AE53"/>
      <c r="AF53"/>
      <c r="AG53"/>
      <c r="AH53"/>
      <c r="AI53"/>
    </row>
    <row r="54" spans="1:35" ht="15.75">
      <c r="A54"/>
      <c r="B54" s="368" t="s">
        <v>48</v>
      </c>
      <c r="C54" s="445" t="s">
        <v>49</v>
      </c>
      <c r="D54" s="426" t="s">
        <v>25</v>
      </c>
      <c r="E54" s="427" t="e">
        <f>E51-E52-E53</f>
        <v>#REF!</v>
      </c>
      <c r="F54" s="436"/>
      <c r="G54" s="429" t="e">
        <f>G51-G52-G53</f>
        <v>#REF!</v>
      </c>
      <c r="H54" s="427" t="e">
        <f>H51-H52-H53</f>
        <v>#REF!</v>
      </c>
      <c r="I54" s="444"/>
      <c r="J54" s="429" t="e">
        <f t="shared" si="11"/>
        <v>#REF!</v>
      </c>
      <c r="K54" s="427" t="e">
        <f>K51-K52-K53</f>
        <v>#REF!</v>
      </c>
      <c r="L54" s="444"/>
      <c r="M54" s="429" t="e">
        <f t="shared" si="12"/>
        <v>#REF!</v>
      </c>
      <c r="N54" s="427" t="e">
        <f>N51-N52-N53</f>
        <v>#REF!</v>
      </c>
      <c r="O54" s="444"/>
      <c r="P54" s="429" t="e">
        <f t="shared" si="13"/>
        <v>#REF!</v>
      </c>
      <c r="Q54" s="427" t="e">
        <f>Q51-Q52-Q53</f>
        <v>#REF!</v>
      </c>
      <c r="R54" s="444"/>
      <c r="S54" s="429" t="e">
        <f t="shared" si="14"/>
        <v>#REF!</v>
      </c>
      <c r="T54" s="424"/>
      <c r="U54" s="843"/>
      <c r="V54" s="424"/>
      <c r="W54" s="424"/>
      <c r="Y54" s="424"/>
      <c r="Z54" s="846"/>
      <c r="AA54" s="424"/>
      <c r="AB54" s="424"/>
      <c r="AC54" s="840"/>
      <c r="AD54"/>
      <c r="AE54"/>
      <c r="AF54"/>
      <c r="AG54"/>
      <c r="AH54"/>
      <c r="AI54"/>
    </row>
    <row r="55" spans="1:35" ht="15.75">
      <c r="A55"/>
      <c r="B55" s="368">
        <v>2</v>
      </c>
      <c r="C55" s="446" t="s">
        <v>164</v>
      </c>
      <c r="D55" s="426" t="s">
        <v>25</v>
      </c>
      <c r="E55" s="427" t="e">
        <f>F55+G55</f>
        <v>#REF!</v>
      </c>
      <c r="F55" s="436"/>
      <c r="G55" s="447" t="e">
        <f>#REF!</f>
        <v>#REF!</v>
      </c>
      <c r="H55" s="427" t="e">
        <f t="shared" ref="H55:H57" si="24">I55+J55</f>
        <v>#REF!</v>
      </c>
      <c r="I55" s="436"/>
      <c r="J55" s="429" t="e">
        <f t="shared" si="11"/>
        <v>#REF!</v>
      </c>
      <c r="K55" s="427" t="e">
        <f t="shared" ref="K55:K57" si="25">L55+M55</f>
        <v>#REF!</v>
      </c>
      <c r="L55" s="436"/>
      <c r="M55" s="429" t="e">
        <f t="shared" si="12"/>
        <v>#REF!</v>
      </c>
      <c r="N55" s="427" t="e">
        <f t="shared" ref="N55:N57" si="26">O55+P55</f>
        <v>#REF!</v>
      </c>
      <c r="O55" s="436"/>
      <c r="P55" s="429" t="e">
        <f t="shared" si="13"/>
        <v>#REF!</v>
      </c>
      <c r="Q55" s="427" t="e">
        <f t="shared" ref="Q55:Q57" si="27">R55+S55</f>
        <v>#REF!</v>
      </c>
      <c r="R55" s="436"/>
      <c r="S55" s="429" t="e">
        <f t="shared" si="14"/>
        <v>#REF!</v>
      </c>
      <c r="T55" s="424"/>
      <c r="U55" s="843"/>
      <c r="V55" s="424"/>
      <c r="W55" s="424"/>
      <c r="Y55"/>
      <c r="Z55" s="841"/>
      <c r="AA55"/>
      <c r="AB55" s="424"/>
      <c r="AC55" s="840"/>
      <c r="AD55"/>
      <c r="AE55"/>
      <c r="AF55"/>
      <c r="AG55"/>
      <c r="AH55"/>
      <c r="AI55"/>
    </row>
    <row r="56" spans="1:35" ht="15.75">
      <c r="A56"/>
      <c r="B56" s="368" t="s">
        <v>11</v>
      </c>
      <c r="C56" s="445" t="s">
        <v>45</v>
      </c>
      <c r="D56" s="426" t="s">
        <v>25</v>
      </c>
      <c r="E56" s="427" t="e">
        <f t="shared" ref="E56:E57" si="28">F56+G56</f>
        <v>#REF!</v>
      </c>
      <c r="F56" s="436"/>
      <c r="G56" s="447" t="e">
        <f>#REF!</f>
        <v>#REF!</v>
      </c>
      <c r="H56" s="427" t="e">
        <f t="shared" si="24"/>
        <v>#REF!</v>
      </c>
      <c r="I56" s="436"/>
      <c r="J56" s="429" t="e">
        <f t="shared" si="11"/>
        <v>#REF!</v>
      </c>
      <c r="K56" s="427" t="e">
        <f t="shared" si="25"/>
        <v>#REF!</v>
      </c>
      <c r="L56" s="444"/>
      <c r="M56" s="429" t="e">
        <f t="shared" si="12"/>
        <v>#REF!</v>
      </c>
      <c r="N56" s="427" t="e">
        <f t="shared" si="26"/>
        <v>#REF!</v>
      </c>
      <c r="O56" s="444"/>
      <c r="P56" s="429" t="e">
        <f t="shared" si="13"/>
        <v>#REF!</v>
      </c>
      <c r="Q56" s="427" t="e">
        <f t="shared" si="27"/>
        <v>#REF!</v>
      </c>
      <c r="R56" s="444"/>
      <c r="S56" s="429" t="e">
        <f t="shared" si="14"/>
        <v>#REF!</v>
      </c>
      <c r="T56" s="424"/>
      <c r="U56" s="843"/>
      <c r="V56" s="424"/>
      <c r="W56" s="424"/>
      <c r="Y56"/>
      <c r="Z56"/>
      <c r="AA56"/>
      <c r="AB56" s="424"/>
      <c r="AC56" s="840"/>
      <c r="AD56"/>
      <c r="AE56"/>
      <c r="AF56"/>
      <c r="AG56"/>
      <c r="AH56"/>
      <c r="AI56"/>
    </row>
    <row r="57" spans="1:35" ht="25.5">
      <c r="A57"/>
      <c r="B57" s="368" t="s">
        <v>12</v>
      </c>
      <c r="C57" s="430" t="s">
        <v>560</v>
      </c>
      <c r="D57" s="426" t="s">
        <v>25</v>
      </c>
      <c r="E57" s="427" t="e">
        <f t="shared" si="28"/>
        <v>#REF!</v>
      </c>
      <c r="F57" s="436"/>
      <c r="G57" s="447" t="e">
        <f>#REF!</f>
        <v>#REF!</v>
      </c>
      <c r="H57" s="427" t="e">
        <f t="shared" si="24"/>
        <v>#REF!</v>
      </c>
      <c r="I57" s="436"/>
      <c r="J57" s="429" t="e">
        <f t="shared" si="11"/>
        <v>#REF!</v>
      </c>
      <c r="K57" s="427" t="e">
        <f t="shared" si="25"/>
        <v>#REF!</v>
      </c>
      <c r="L57" s="444"/>
      <c r="M57" s="429" t="e">
        <f t="shared" si="12"/>
        <v>#REF!</v>
      </c>
      <c r="N57" s="427" t="e">
        <f t="shared" si="26"/>
        <v>#REF!</v>
      </c>
      <c r="O57" s="444"/>
      <c r="P57" s="429" t="e">
        <f t="shared" si="13"/>
        <v>#REF!</v>
      </c>
      <c r="Q57" s="427" t="e">
        <f t="shared" si="27"/>
        <v>#REF!</v>
      </c>
      <c r="R57" s="444"/>
      <c r="S57" s="429" t="e">
        <f t="shared" si="14"/>
        <v>#REF!</v>
      </c>
      <c r="T57" s="424"/>
      <c r="U57" s="843"/>
      <c r="V57" s="424"/>
      <c r="W57" s="424"/>
      <c r="Y57"/>
      <c r="Z57"/>
      <c r="AA57"/>
      <c r="AB57" s="424"/>
      <c r="AC57" s="840"/>
      <c r="AD57"/>
      <c r="AE57"/>
      <c r="AF57"/>
      <c r="AG57"/>
      <c r="AH57"/>
      <c r="AI57"/>
    </row>
    <row r="58" spans="1:35" ht="15.75">
      <c r="B58" s="368" t="s">
        <v>51</v>
      </c>
      <c r="C58" s="438" t="s">
        <v>49</v>
      </c>
      <c r="D58" s="426" t="s">
        <v>25</v>
      </c>
      <c r="E58" s="427" t="e">
        <f>E55-E56-E57</f>
        <v>#REF!</v>
      </c>
      <c r="F58" s="436"/>
      <c r="G58" s="429" t="e">
        <f>G55-G56-G57</f>
        <v>#REF!</v>
      </c>
      <c r="H58" s="427" t="e">
        <f t="shared" ref="H58:Q58" si="29">H55-H56-H57</f>
        <v>#REF!</v>
      </c>
      <c r="I58" s="436"/>
      <c r="J58" s="429" t="e">
        <f t="shared" si="11"/>
        <v>#REF!</v>
      </c>
      <c r="K58" s="427" t="e">
        <f t="shared" si="29"/>
        <v>#REF!</v>
      </c>
      <c r="L58" s="444"/>
      <c r="M58" s="429" t="e">
        <f t="shared" si="12"/>
        <v>#REF!</v>
      </c>
      <c r="N58" s="427" t="e">
        <f t="shared" si="29"/>
        <v>#REF!</v>
      </c>
      <c r="O58" s="444"/>
      <c r="P58" s="429" t="e">
        <f t="shared" si="13"/>
        <v>#REF!</v>
      </c>
      <c r="Q58" s="427" t="e">
        <f t="shared" si="29"/>
        <v>#REF!</v>
      </c>
      <c r="R58" s="444"/>
      <c r="S58" s="429" t="e">
        <f t="shared" si="14"/>
        <v>#REF!</v>
      </c>
      <c r="T58" s="424"/>
      <c r="U58" s="843"/>
      <c r="V58" s="424"/>
      <c r="W58" s="424"/>
      <c r="Y58"/>
      <c r="Z58"/>
      <c r="AA58"/>
      <c r="AB58" s="424"/>
      <c r="AC58" s="840"/>
      <c r="AD58"/>
      <c r="AE58"/>
      <c r="AF58"/>
      <c r="AG58"/>
      <c r="AH58"/>
      <c r="AI58"/>
    </row>
    <row r="59" spans="1:35" ht="15.75">
      <c r="B59" s="368" t="s">
        <v>134</v>
      </c>
      <c r="C59" s="223" t="s">
        <v>165</v>
      </c>
      <c r="D59" s="426" t="s">
        <v>25</v>
      </c>
      <c r="E59" s="427">
        <f>F59+G59</f>
        <v>0</v>
      </c>
      <c r="F59" s="436"/>
      <c r="G59" s="442">
        <v>0</v>
      </c>
      <c r="H59" s="427" t="e">
        <f t="shared" ref="H59:H61" si="30">I59+J59</f>
        <v>#REF!</v>
      </c>
      <c r="I59" s="444"/>
      <c r="J59" s="429" t="e">
        <f t="shared" si="11"/>
        <v>#REF!</v>
      </c>
      <c r="K59" s="427" t="e">
        <f t="shared" ref="K59:K61" si="31">L59+M59</f>
        <v>#REF!</v>
      </c>
      <c r="L59" s="444"/>
      <c r="M59" s="429" t="e">
        <f t="shared" si="12"/>
        <v>#REF!</v>
      </c>
      <c r="N59" s="427" t="e">
        <f t="shared" ref="N59:N61" si="32">O59+P59</f>
        <v>#REF!</v>
      </c>
      <c r="O59" s="444"/>
      <c r="P59" s="429" t="e">
        <f t="shared" si="13"/>
        <v>#REF!</v>
      </c>
      <c r="Q59" s="427" t="e">
        <f t="shared" ref="Q59:Q61" si="33">R59+S59</f>
        <v>#REF!</v>
      </c>
      <c r="R59" s="444"/>
      <c r="S59" s="429" t="e">
        <f t="shared" si="14"/>
        <v>#REF!</v>
      </c>
      <c r="T59" s="424"/>
      <c r="U59" s="838"/>
      <c r="V59" s="424"/>
      <c r="W59"/>
      <c r="Y59"/>
      <c r="Z59"/>
      <c r="AA59"/>
      <c r="AB59"/>
      <c r="AC59" s="840"/>
      <c r="AD59"/>
      <c r="AE59"/>
      <c r="AF59"/>
      <c r="AG59"/>
      <c r="AH59"/>
      <c r="AI59"/>
    </row>
    <row r="60" spans="1:35" ht="15.75">
      <c r="B60" s="368" t="s">
        <v>52</v>
      </c>
      <c r="C60" s="223" t="s">
        <v>45</v>
      </c>
      <c r="D60" s="426" t="s">
        <v>25</v>
      </c>
      <c r="E60" s="427">
        <f>F60+G60</f>
        <v>0</v>
      </c>
      <c r="F60" s="436"/>
      <c r="G60" s="442">
        <v>0</v>
      </c>
      <c r="H60" s="427" t="e">
        <f t="shared" si="30"/>
        <v>#REF!</v>
      </c>
      <c r="I60" s="444"/>
      <c r="J60" s="429" t="e">
        <f t="shared" si="11"/>
        <v>#REF!</v>
      </c>
      <c r="K60" s="427" t="e">
        <f t="shared" si="31"/>
        <v>#REF!</v>
      </c>
      <c r="L60" s="444"/>
      <c r="M60" s="429" t="e">
        <f t="shared" si="12"/>
        <v>#REF!</v>
      </c>
      <c r="N60" s="427" t="e">
        <f t="shared" si="32"/>
        <v>#REF!</v>
      </c>
      <c r="O60" s="444"/>
      <c r="P60" s="429" t="e">
        <f t="shared" si="13"/>
        <v>#REF!</v>
      </c>
      <c r="Q60" s="427" t="e">
        <f t="shared" si="33"/>
        <v>#REF!</v>
      </c>
      <c r="R60" s="444"/>
      <c r="S60" s="429" t="e">
        <f t="shared" si="14"/>
        <v>#REF!</v>
      </c>
      <c r="T60" s="839"/>
      <c r="U60" s="838"/>
      <c r="V60" s="839"/>
      <c r="W60"/>
      <c r="Y60"/>
      <c r="Z60"/>
      <c r="AA60"/>
      <c r="AB60"/>
      <c r="AC60"/>
      <c r="AD60"/>
      <c r="AE60"/>
      <c r="AF60"/>
      <c r="AG60"/>
      <c r="AH60"/>
      <c r="AI60"/>
    </row>
    <row r="61" spans="1:35" ht="25.5">
      <c r="B61" s="368" t="s">
        <v>53</v>
      </c>
      <c r="C61" s="430" t="s">
        <v>560</v>
      </c>
      <c r="D61" s="426" t="s">
        <v>25</v>
      </c>
      <c r="E61" s="427">
        <f t="shared" ref="E61" si="34">F61+G61</f>
        <v>0</v>
      </c>
      <c r="F61" s="436"/>
      <c r="G61" s="442">
        <v>0</v>
      </c>
      <c r="H61" s="427" t="e">
        <f t="shared" si="30"/>
        <v>#REF!</v>
      </c>
      <c r="I61" s="444"/>
      <c r="J61" s="429" t="e">
        <f t="shared" si="11"/>
        <v>#REF!</v>
      </c>
      <c r="K61" s="427" t="e">
        <f t="shared" si="31"/>
        <v>#REF!</v>
      </c>
      <c r="L61" s="444"/>
      <c r="M61" s="429" t="e">
        <f t="shared" si="12"/>
        <v>#REF!</v>
      </c>
      <c r="N61" s="427" t="e">
        <f t="shared" si="32"/>
        <v>#REF!</v>
      </c>
      <c r="O61" s="444"/>
      <c r="P61" s="429" t="e">
        <f t="shared" si="13"/>
        <v>#REF!</v>
      </c>
      <c r="Q61" s="427" t="e">
        <f t="shared" si="33"/>
        <v>#REF!</v>
      </c>
      <c r="R61" s="444"/>
      <c r="S61" s="429" t="e">
        <f t="shared" si="14"/>
        <v>#REF!</v>
      </c>
      <c r="T61" s="424"/>
      <c r="U61" s="576"/>
      <c r="V61" s="424"/>
      <c r="W61"/>
      <c r="Y61"/>
      <c r="Z61"/>
      <c r="AA61"/>
      <c r="AB61"/>
      <c r="AC61"/>
      <c r="AD61"/>
      <c r="AE61"/>
      <c r="AF61"/>
      <c r="AG61"/>
      <c r="AH61"/>
      <c r="AI61"/>
    </row>
    <row r="62" spans="1:35" ht="15.75">
      <c r="B62" s="368" t="s">
        <v>54</v>
      </c>
      <c r="C62" s="223" t="s">
        <v>49</v>
      </c>
      <c r="D62" s="426" t="s">
        <v>25</v>
      </c>
      <c r="E62" s="427">
        <f>E59-E60-E61</f>
        <v>0</v>
      </c>
      <c r="F62" s="436"/>
      <c r="G62" s="429">
        <f t="shared" ref="G62:Q62" si="35">G59-G60-G61</f>
        <v>0</v>
      </c>
      <c r="H62" s="427" t="e">
        <f>H59-H60-H61</f>
        <v>#REF!</v>
      </c>
      <c r="I62" s="444"/>
      <c r="J62" s="429" t="e">
        <f t="shared" si="11"/>
        <v>#REF!</v>
      </c>
      <c r="K62" s="427" t="e">
        <f t="shared" si="35"/>
        <v>#REF!</v>
      </c>
      <c r="L62" s="444"/>
      <c r="M62" s="429" t="e">
        <f t="shared" si="12"/>
        <v>#REF!</v>
      </c>
      <c r="N62" s="427" t="e">
        <f t="shared" si="35"/>
        <v>#REF!</v>
      </c>
      <c r="O62" s="444"/>
      <c r="P62" s="429" t="e">
        <f t="shared" si="13"/>
        <v>#REF!</v>
      </c>
      <c r="Q62" s="427" t="e">
        <f t="shared" si="35"/>
        <v>#REF!</v>
      </c>
      <c r="R62" s="444"/>
      <c r="S62" s="429" t="e">
        <f t="shared" si="14"/>
        <v>#REF!</v>
      </c>
      <c r="T62" s="424"/>
      <c r="U62" s="576"/>
      <c r="V62" s="424"/>
      <c r="W62"/>
      <c r="Y62"/>
      <c r="Z62"/>
      <c r="AA62"/>
      <c r="AB62"/>
      <c r="AC62"/>
      <c r="AD62"/>
      <c r="AE62"/>
      <c r="AF62"/>
      <c r="AG62"/>
      <c r="AH62"/>
      <c r="AI62"/>
    </row>
    <row r="63" spans="1:35" ht="15.75">
      <c r="B63" s="368" t="s">
        <v>135</v>
      </c>
      <c r="C63" s="430" t="s">
        <v>136</v>
      </c>
      <c r="D63" s="426" t="s">
        <v>25</v>
      </c>
      <c r="E63" s="427">
        <f>F63+G63</f>
        <v>0</v>
      </c>
      <c r="F63" s="436"/>
      <c r="G63" s="429">
        <v>0</v>
      </c>
      <c r="H63" s="427" t="e">
        <f t="shared" ref="H63:H64" si="36">I63+J63</f>
        <v>#REF!</v>
      </c>
      <c r="I63" s="444"/>
      <c r="J63" s="429" t="e">
        <f t="shared" si="11"/>
        <v>#REF!</v>
      </c>
      <c r="K63" s="427" t="e">
        <f t="shared" ref="K63:K64" si="37">L63+M63</f>
        <v>#REF!</v>
      </c>
      <c r="L63" s="444"/>
      <c r="M63" s="429" t="e">
        <f t="shared" si="12"/>
        <v>#REF!</v>
      </c>
      <c r="N63" s="427" t="e">
        <f t="shared" ref="N63:N64" si="38">O63+P63</f>
        <v>#REF!</v>
      </c>
      <c r="O63" s="444"/>
      <c r="P63" s="429" t="e">
        <f t="shared" si="13"/>
        <v>#REF!</v>
      </c>
      <c r="Q63" s="427" t="e">
        <f t="shared" ref="Q63:Q64" si="39">R63+S63</f>
        <v>#REF!</v>
      </c>
      <c r="R63" s="444"/>
      <c r="S63" s="429" t="e">
        <f t="shared" si="14"/>
        <v>#REF!</v>
      </c>
      <c r="T63"/>
      <c r="U63"/>
      <c r="V63"/>
      <c r="W63"/>
      <c r="Y63"/>
      <c r="Z63"/>
      <c r="AA63"/>
      <c r="AB63"/>
      <c r="AC63"/>
      <c r="AD63"/>
      <c r="AE63"/>
      <c r="AF63"/>
      <c r="AG63"/>
      <c r="AH63"/>
      <c r="AI63"/>
    </row>
    <row r="64" spans="1:35" ht="15.75">
      <c r="B64" s="368" t="s">
        <v>129</v>
      </c>
      <c r="C64" s="445" t="s">
        <v>4</v>
      </c>
      <c r="D64" s="426" t="s">
        <v>25</v>
      </c>
      <c r="E64" s="427">
        <f>F64+G64</f>
        <v>0</v>
      </c>
      <c r="F64" s="436"/>
      <c r="G64" s="429">
        <v>0</v>
      </c>
      <c r="H64" s="427" t="e">
        <f t="shared" si="36"/>
        <v>#REF!</v>
      </c>
      <c r="I64" s="444"/>
      <c r="J64" s="429" t="e">
        <f t="shared" si="11"/>
        <v>#REF!</v>
      </c>
      <c r="K64" s="427" t="e">
        <f t="shared" si="37"/>
        <v>#REF!</v>
      </c>
      <c r="L64" s="444"/>
      <c r="M64" s="429" t="e">
        <f t="shared" si="12"/>
        <v>#REF!</v>
      </c>
      <c r="N64" s="427" t="e">
        <f t="shared" si="38"/>
        <v>#REF!</v>
      </c>
      <c r="O64" s="444"/>
      <c r="P64" s="429" t="e">
        <f t="shared" si="13"/>
        <v>#REF!</v>
      </c>
      <c r="Q64" s="427" t="e">
        <f t="shared" si="39"/>
        <v>#REF!</v>
      </c>
      <c r="R64" s="444"/>
      <c r="S64" s="429" t="e">
        <f t="shared" si="14"/>
        <v>#REF!</v>
      </c>
      <c r="T64"/>
      <c r="U64"/>
      <c r="V64"/>
      <c r="W64"/>
      <c r="Y64"/>
      <c r="Z64"/>
      <c r="AA64"/>
      <c r="AB64"/>
      <c r="AC64"/>
      <c r="AD64"/>
      <c r="AE64"/>
      <c r="AF64"/>
      <c r="AG64"/>
      <c r="AH64"/>
      <c r="AI64"/>
    </row>
    <row r="65" spans="1:35" s="451" customFormat="1" ht="15.75">
      <c r="B65" s="368" t="s">
        <v>130</v>
      </c>
      <c r="C65" s="448" t="s">
        <v>137</v>
      </c>
      <c r="D65" s="449" t="s">
        <v>25</v>
      </c>
      <c r="E65" s="450" t="e">
        <f>E64+E63+E59+E55+E34</f>
        <v>#REF!</v>
      </c>
      <c r="F65" s="450" t="e">
        <f t="shared" ref="F65:S65" si="40">F64+F63+F59+F55+F34</f>
        <v>#REF!</v>
      </c>
      <c r="G65" s="450" t="e">
        <f t="shared" si="40"/>
        <v>#REF!</v>
      </c>
      <c r="H65" s="450" t="e">
        <f t="shared" si="40"/>
        <v>#REF!</v>
      </c>
      <c r="I65" s="450" t="e">
        <f t="shared" si="40"/>
        <v>#REF!</v>
      </c>
      <c r="J65" s="450" t="e">
        <f t="shared" si="40"/>
        <v>#REF!</v>
      </c>
      <c r="K65" s="450" t="e">
        <f t="shared" si="40"/>
        <v>#REF!</v>
      </c>
      <c r="L65" s="450" t="e">
        <f t="shared" si="40"/>
        <v>#REF!</v>
      </c>
      <c r="M65" s="450" t="e">
        <f t="shared" si="40"/>
        <v>#REF!</v>
      </c>
      <c r="N65" s="450" t="e">
        <f t="shared" si="40"/>
        <v>#REF!</v>
      </c>
      <c r="O65" s="450" t="e">
        <f t="shared" si="40"/>
        <v>#REF!</v>
      </c>
      <c r="P65" s="450" t="e">
        <f t="shared" si="40"/>
        <v>#REF!</v>
      </c>
      <c r="Q65" s="450" t="e">
        <f t="shared" si="40"/>
        <v>#REF!</v>
      </c>
      <c r="R65" s="450" t="e">
        <f t="shared" si="40"/>
        <v>#REF!</v>
      </c>
      <c r="S65" s="450" t="e">
        <f t="shared" si="40"/>
        <v>#REF!</v>
      </c>
      <c r="T65" s="138"/>
      <c r="U65" s="843"/>
      <c r="V65" s="138"/>
      <c r="W65"/>
      <c r="Y65"/>
      <c r="Z65"/>
      <c r="AA65"/>
      <c r="AB65"/>
      <c r="AC65"/>
      <c r="AD65"/>
      <c r="AE65"/>
      <c r="AF65"/>
      <c r="AG65"/>
      <c r="AH65"/>
      <c r="AI65"/>
    </row>
    <row r="66" spans="1:35" s="451" customFormat="1" ht="15.75">
      <c r="B66" s="368" t="s">
        <v>131</v>
      </c>
      <c r="C66" s="448" t="s">
        <v>166</v>
      </c>
      <c r="D66" s="449" t="s">
        <v>25</v>
      </c>
      <c r="E66" s="452">
        <v>0</v>
      </c>
      <c r="F66" s="453">
        <v>0</v>
      </c>
      <c r="G66" s="454">
        <v>0</v>
      </c>
      <c r="H66" s="452">
        <v>0</v>
      </c>
      <c r="I66" s="453">
        <v>0</v>
      </c>
      <c r="J66" s="429" t="e">
        <f t="shared" si="11"/>
        <v>#REF!</v>
      </c>
      <c r="K66" s="452">
        <v>0</v>
      </c>
      <c r="L66" s="453">
        <v>0</v>
      </c>
      <c r="M66" s="454">
        <v>0</v>
      </c>
      <c r="N66" s="452">
        <v>0</v>
      </c>
      <c r="O66" s="453">
        <v>0</v>
      </c>
      <c r="P66" s="454">
        <v>0</v>
      </c>
      <c r="Q66" s="452">
        <v>0</v>
      </c>
      <c r="R66" s="453">
        <v>0</v>
      </c>
      <c r="S66" s="454">
        <v>0</v>
      </c>
      <c r="T66"/>
      <c r="U66"/>
      <c r="V66"/>
      <c r="W66"/>
      <c r="Y66"/>
      <c r="Z66"/>
      <c r="AA66"/>
      <c r="AB66"/>
      <c r="AC66"/>
      <c r="AD66"/>
      <c r="AE66"/>
      <c r="AF66"/>
      <c r="AG66"/>
      <c r="AH66"/>
      <c r="AI66"/>
    </row>
    <row r="67" spans="1:35" s="451" customFormat="1" ht="15.75">
      <c r="B67" s="368" t="s">
        <v>132</v>
      </c>
      <c r="C67" s="224" t="s">
        <v>167</v>
      </c>
      <c r="D67" s="449" t="s">
        <v>25</v>
      </c>
      <c r="E67" s="452" t="e">
        <f>E68+E69+E70+E71+E72</f>
        <v>#REF!</v>
      </c>
      <c r="F67" s="453">
        <f t="shared" ref="F67" si="41">F68+F69+F70+F71+F72</f>
        <v>0</v>
      </c>
      <c r="G67" s="454" t="e">
        <f>G68+G69+G70+G71+G72</f>
        <v>#REF!</v>
      </c>
      <c r="H67" s="452" t="e">
        <f>H68+H69+H70+H71+H72</f>
        <v>#REF!</v>
      </c>
      <c r="I67" s="453">
        <f t="shared" ref="I67:S67" si="42">I68+I69+I70+I71+I72</f>
        <v>0</v>
      </c>
      <c r="J67" s="454" t="e">
        <f>J68+J69+J70+J71+J72</f>
        <v>#REF!</v>
      </c>
      <c r="K67" s="452" t="e">
        <f>K68+K69+K70+K71+K72</f>
        <v>#REF!</v>
      </c>
      <c r="L67" s="453">
        <f t="shared" si="42"/>
        <v>0</v>
      </c>
      <c r="M67" s="454" t="e">
        <f t="shared" si="42"/>
        <v>#REF!</v>
      </c>
      <c r="N67" s="452" t="e">
        <f t="shared" si="42"/>
        <v>#REF!</v>
      </c>
      <c r="O67" s="453">
        <f t="shared" si="42"/>
        <v>0</v>
      </c>
      <c r="P67" s="454" t="e">
        <f t="shared" si="42"/>
        <v>#REF!</v>
      </c>
      <c r="Q67" s="452" t="e">
        <f>Q68+Q69+Q70+Q71+Q72</f>
        <v>#REF!</v>
      </c>
      <c r="R67" s="453">
        <f t="shared" si="42"/>
        <v>0</v>
      </c>
      <c r="S67" s="454" t="e">
        <f t="shared" si="42"/>
        <v>#REF!</v>
      </c>
      <c r="T67" s="138"/>
      <c r="U67" s="843"/>
      <c r="V67" s="138"/>
      <c r="W67"/>
      <c r="Y67"/>
      <c r="Z67"/>
      <c r="AA67"/>
      <c r="AB67"/>
      <c r="AC67"/>
      <c r="AD67"/>
      <c r="AE67"/>
      <c r="AF67"/>
      <c r="AG67"/>
      <c r="AH67"/>
      <c r="AI67"/>
    </row>
    <row r="68" spans="1:35" ht="15.75">
      <c r="B68" s="368" t="s">
        <v>113</v>
      </c>
      <c r="C68" s="445" t="s">
        <v>57</v>
      </c>
      <c r="D68" s="426" t="s">
        <v>25</v>
      </c>
      <c r="E68" s="476" t="e">
        <f>F68+G68</f>
        <v>#REF!</v>
      </c>
      <c r="F68" s="436"/>
      <c r="G68" s="832" t="e">
        <f>(G72)/(100%-18%)-(G72)</f>
        <v>#REF!</v>
      </c>
      <c r="H68" s="476" t="e">
        <f>I68+J68</f>
        <v>#REF!</v>
      </c>
      <c r="I68" s="436"/>
      <c r="J68" s="429" t="e">
        <f>$G68*H$10</f>
        <v>#REF!</v>
      </c>
      <c r="K68" s="476" t="e">
        <f>L68+M68</f>
        <v>#REF!</v>
      </c>
      <c r="L68" s="436"/>
      <c r="M68" s="429" t="e">
        <f t="shared" ref="M68:M72" si="43">$G68*K$10</f>
        <v>#REF!</v>
      </c>
      <c r="N68" s="476" t="e">
        <f>O68+P68</f>
        <v>#REF!</v>
      </c>
      <c r="O68" s="436"/>
      <c r="P68" s="429" t="e">
        <f t="shared" ref="P68" si="44">$G68*N$10</f>
        <v>#REF!</v>
      </c>
      <c r="Q68" s="476" t="e">
        <f>R68+S68</f>
        <v>#REF!</v>
      </c>
      <c r="R68" s="436"/>
      <c r="S68" s="429" t="e">
        <f t="shared" ref="S68:S72" si="45">$G68*Q$10</f>
        <v>#REF!</v>
      </c>
      <c r="T68" s="138"/>
      <c r="U68" s="843"/>
      <c r="V68" s="138"/>
      <c r="W68"/>
      <c r="Y68"/>
      <c r="Z68"/>
      <c r="AA68"/>
      <c r="AB68"/>
      <c r="AC68"/>
      <c r="AD68"/>
      <c r="AE68"/>
      <c r="AF68"/>
      <c r="AG68"/>
      <c r="AH68"/>
      <c r="AI68"/>
    </row>
    <row r="69" spans="1:35" ht="15.75">
      <c r="B69" s="368" t="s">
        <v>115</v>
      </c>
      <c r="C69" s="445" t="s">
        <v>59</v>
      </c>
      <c r="D69" s="426" t="s">
        <v>25</v>
      </c>
      <c r="E69" s="476">
        <f t="shared" ref="E69:E72" si="46">F69+G69</f>
        <v>0</v>
      </c>
      <c r="F69" s="436"/>
      <c r="G69" s="502">
        <f>J69+M69+P69+S69</f>
        <v>0</v>
      </c>
      <c r="H69" s="476">
        <f t="shared" ref="H69:H72" si="47">I69+J69</f>
        <v>0</v>
      </c>
      <c r="I69" s="436"/>
      <c r="J69" s="429">
        <v>0</v>
      </c>
      <c r="K69" s="476">
        <f t="shared" ref="K69:K72" si="48">L69+M69</f>
        <v>0</v>
      </c>
      <c r="L69" s="436"/>
      <c r="M69" s="525">
        <v>0</v>
      </c>
      <c r="N69" s="476">
        <f t="shared" ref="N69:N72" si="49">O69+P69</f>
        <v>0</v>
      </c>
      <c r="O69" s="436"/>
      <c r="P69" s="525">
        <v>0</v>
      </c>
      <c r="Q69" s="476">
        <f t="shared" ref="Q69:Q72" si="50">R69+S69</f>
        <v>0</v>
      </c>
      <c r="R69" s="436"/>
      <c r="S69" s="442">
        <v>0</v>
      </c>
      <c r="T69"/>
      <c r="U69"/>
      <c r="V69"/>
      <c r="W69"/>
      <c r="Y69"/>
      <c r="Z69"/>
      <c r="AA69"/>
      <c r="AB69"/>
      <c r="AC69"/>
      <c r="AD69"/>
      <c r="AE69"/>
      <c r="AF69"/>
      <c r="AG69"/>
      <c r="AH69"/>
      <c r="AI69"/>
    </row>
    <row r="70" spans="1:35" ht="15.75">
      <c r="B70" s="368" t="s">
        <v>117</v>
      </c>
      <c r="C70" s="445" t="s">
        <v>61</v>
      </c>
      <c r="D70" s="426" t="s">
        <v>25</v>
      </c>
      <c r="E70" s="476">
        <f t="shared" si="46"/>
        <v>0</v>
      </c>
      <c r="F70" s="436"/>
      <c r="G70" s="502">
        <f t="shared" ref="G70" si="51">J70+M70+P70+S70</f>
        <v>0</v>
      </c>
      <c r="H70" s="476">
        <f t="shared" si="47"/>
        <v>0</v>
      </c>
      <c r="I70" s="436"/>
      <c r="J70" s="429">
        <v>0</v>
      </c>
      <c r="K70" s="476">
        <f t="shared" si="48"/>
        <v>0</v>
      </c>
      <c r="L70" s="436"/>
      <c r="M70" s="525">
        <v>0</v>
      </c>
      <c r="N70" s="476">
        <f t="shared" si="49"/>
        <v>0</v>
      </c>
      <c r="O70" s="436"/>
      <c r="P70" s="525">
        <v>0</v>
      </c>
      <c r="Q70" s="476">
        <f t="shared" si="50"/>
        <v>0</v>
      </c>
      <c r="R70" s="436"/>
      <c r="S70" s="442">
        <v>0</v>
      </c>
      <c r="T70"/>
      <c r="U70"/>
      <c r="V70"/>
      <c r="W70"/>
      <c r="Y70"/>
      <c r="Z70"/>
      <c r="AA70"/>
      <c r="AB70"/>
      <c r="AC70"/>
      <c r="AD70"/>
      <c r="AE70"/>
      <c r="AF70"/>
      <c r="AG70"/>
      <c r="AH70"/>
      <c r="AI70"/>
    </row>
    <row r="71" spans="1:35" ht="15.75">
      <c r="B71" s="368" t="s">
        <v>119</v>
      </c>
      <c r="C71" s="445" t="s">
        <v>63</v>
      </c>
      <c r="D71" s="426" t="s">
        <v>25</v>
      </c>
      <c r="E71" s="476">
        <f t="shared" si="46"/>
        <v>0</v>
      </c>
      <c r="F71" s="436"/>
      <c r="G71" s="502">
        <f>J71+M71+P71+S71</f>
        <v>0</v>
      </c>
      <c r="H71" s="476">
        <f t="shared" si="47"/>
        <v>0</v>
      </c>
      <c r="I71" s="436"/>
      <c r="J71" s="429">
        <v>0</v>
      </c>
      <c r="K71" s="476">
        <f t="shared" si="48"/>
        <v>0</v>
      </c>
      <c r="L71" s="436"/>
      <c r="M71" s="525">
        <v>0</v>
      </c>
      <c r="N71" s="476">
        <f t="shared" si="49"/>
        <v>0</v>
      </c>
      <c r="O71" s="436"/>
      <c r="P71" s="525">
        <v>0</v>
      </c>
      <c r="Q71" s="476">
        <f t="shared" si="50"/>
        <v>0</v>
      </c>
      <c r="R71" s="436"/>
      <c r="S71" s="442">
        <v>0</v>
      </c>
      <c r="T71"/>
      <c r="U71"/>
      <c r="V71"/>
      <c r="W71"/>
      <c r="Y71"/>
      <c r="Z71" s="348"/>
      <c r="AA71" s="348"/>
      <c r="AB71"/>
      <c r="AC71"/>
      <c r="AD71"/>
      <c r="AE71"/>
      <c r="AF71"/>
      <c r="AG71"/>
      <c r="AH71"/>
      <c r="AI71"/>
    </row>
    <row r="72" spans="1:35" ht="15.75">
      <c r="A72" s="951">
        <v>0.04</v>
      </c>
      <c r="B72" s="368" t="s">
        <v>168</v>
      </c>
      <c r="C72" s="445" t="s">
        <v>81</v>
      </c>
      <c r="D72" s="426" t="s">
        <v>25</v>
      </c>
      <c r="E72" s="476" t="e">
        <f t="shared" si="46"/>
        <v>#REF!</v>
      </c>
      <c r="F72" s="436"/>
      <c r="G72" s="833" t="e">
        <f>E65*#REF!</f>
        <v>#REF!</v>
      </c>
      <c r="H72" s="476" t="e">
        <f t="shared" si="47"/>
        <v>#REF!</v>
      </c>
      <c r="I72" s="436"/>
      <c r="J72" s="429" t="e">
        <f>$G72*H$10</f>
        <v>#REF!</v>
      </c>
      <c r="K72" s="476" t="e">
        <f t="shared" si="48"/>
        <v>#REF!</v>
      </c>
      <c r="L72" s="436"/>
      <c r="M72" s="429" t="e">
        <f t="shared" si="43"/>
        <v>#REF!</v>
      </c>
      <c r="N72" s="476" t="e">
        <f t="shared" si="49"/>
        <v>#REF!</v>
      </c>
      <c r="O72" s="436"/>
      <c r="P72" s="429" t="e">
        <f>$G72*N$10</f>
        <v>#REF!</v>
      </c>
      <c r="Q72" s="476" t="e">
        <f t="shared" si="50"/>
        <v>#REF!</v>
      </c>
      <c r="R72" s="436"/>
      <c r="S72" s="429" t="e">
        <f t="shared" si="45"/>
        <v>#REF!</v>
      </c>
      <c r="T72" s="138"/>
      <c r="U72" s="843"/>
      <c r="V72" s="138"/>
      <c r="W72"/>
      <c r="Y72"/>
      <c r="Z72" s="464"/>
      <c r="AA72" s="464"/>
      <c r="AB72"/>
      <c r="AC72"/>
      <c r="AD72"/>
      <c r="AE72"/>
      <c r="AF72"/>
      <c r="AG72"/>
      <c r="AH72"/>
      <c r="AI72"/>
    </row>
    <row r="73" spans="1:35" s="451" customFormat="1" ht="26.25" thickBot="1">
      <c r="B73" s="456" t="s">
        <v>140</v>
      </c>
      <c r="C73" s="457" t="s">
        <v>66</v>
      </c>
      <c r="D73" s="458" t="s">
        <v>25</v>
      </c>
      <c r="E73" s="459" t="e">
        <f t="shared" ref="E73:S73" si="52">E67+E66+E65</f>
        <v>#REF!</v>
      </c>
      <c r="F73" s="460" t="e">
        <f t="shared" si="52"/>
        <v>#REF!</v>
      </c>
      <c r="G73" s="461" t="e">
        <f t="shared" si="52"/>
        <v>#REF!</v>
      </c>
      <c r="H73" s="459" t="e">
        <f t="shared" si="52"/>
        <v>#REF!</v>
      </c>
      <c r="I73" s="460" t="e">
        <f t="shared" si="52"/>
        <v>#REF!</v>
      </c>
      <c r="J73" s="461" t="e">
        <f t="shared" si="52"/>
        <v>#REF!</v>
      </c>
      <c r="K73" s="945" t="e">
        <f t="shared" si="52"/>
        <v>#REF!</v>
      </c>
      <c r="L73" s="460" t="e">
        <f t="shared" si="52"/>
        <v>#REF!</v>
      </c>
      <c r="M73" s="461" t="e">
        <f t="shared" si="52"/>
        <v>#REF!</v>
      </c>
      <c r="N73" s="459" t="e">
        <f t="shared" si="52"/>
        <v>#REF!</v>
      </c>
      <c r="O73" s="460" t="e">
        <f t="shared" si="52"/>
        <v>#REF!</v>
      </c>
      <c r="P73" s="461" t="e">
        <f t="shared" si="52"/>
        <v>#REF!</v>
      </c>
      <c r="Q73" s="459" t="e">
        <f t="shared" si="52"/>
        <v>#REF!</v>
      </c>
      <c r="R73" s="460" t="e">
        <f t="shared" si="52"/>
        <v>#REF!</v>
      </c>
      <c r="S73" s="461" t="e">
        <f t="shared" si="52"/>
        <v>#REF!</v>
      </c>
      <c r="T73" s="847"/>
      <c r="U73"/>
      <c r="V73"/>
      <c r="W73"/>
      <c r="Y73" s="347"/>
      <c r="Z73" s="347"/>
      <c r="AA73" s="347"/>
      <c r="AB73"/>
      <c r="AC73"/>
      <c r="AD73"/>
      <c r="AE73"/>
      <c r="AF73"/>
      <c r="AG73"/>
      <c r="AH73"/>
      <c r="AI73"/>
    </row>
    <row r="74" spans="1:35" s="451" customFormat="1" ht="16.5" thickBot="1">
      <c r="B74" s="834"/>
      <c r="C74" s="835"/>
      <c r="D74" s="836"/>
      <c r="E74" s="837" t="e">
        <f>'Д 2'!H45-E73</f>
        <v>#REF!</v>
      </c>
      <c r="F74" s="849"/>
      <c r="G74" s="850"/>
      <c r="H74" s="842" t="e">
        <f>'Д 2'!L45-H73</f>
        <v>#REF!</v>
      </c>
      <c r="I74" s="849"/>
      <c r="J74" s="850"/>
      <c r="K74" s="851">
        <f>'Д 2'!P45</f>
        <v>0</v>
      </c>
      <c r="L74" s="848" t="e">
        <f>K73-K74</f>
        <v>#REF!</v>
      </c>
      <c r="M74" s="850"/>
      <c r="N74" s="837" t="e">
        <f>'Д 2'!X45-N73</f>
        <v>#REF!</v>
      </c>
      <c r="O74" s="849"/>
      <c r="P74" s="850"/>
      <c r="Q74" s="837" t="e">
        <f>'Д 2'!AB45-Q73</f>
        <v>#REF!</v>
      </c>
      <c r="R74" s="849"/>
      <c r="S74" s="850"/>
      <c r="T74"/>
      <c r="U74"/>
      <c r="V74"/>
      <c r="W74"/>
      <c r="AA74"/>
      <c r="AB74"/>
      <c r="AC74"/>
      <c r="AD74"/>
      <c r="AE74"/>
      <c r="AF74"/>
      <c r="AG74"/>
      <c r="AH74"/>
      <c r="AI74"/>
    </row>
    <row r="75" spans="1:35" ht="31.5">
      <c r="A75" s="553" t="s">
        <v>633</v>
      </c>
      <c r="B75" s="687" t="s">
        <v>141</v>
      </c>
      <c r="C75" s="809" t="s">
        <v>561</v>
      </c>
      <c r="D75" s="810" t="s">
        <v>67</v>
      </c>
      <c r="E75" s="811" t="e">
        <f>E73/E27</f>
        <v>#REF!</v>
      </c>
      <c r="F75" s="689" t="s">
        <v>258</v>
      </c>
      <c r="G75" s="690" t="s">
        <v>258</v>
      </c>
      <c r="H75" s="811" t="e">
        <f>H73/H27</f>
        <v>#REF!</v>
      </c>
      <c r="I75" s="689" t="s">
        <v>258</v>
      </c>
      <c r="J75" s="690" t="s">
        <v>258</v>
      </c>
      <c r="K75" s="946" t="e">
        <f>K73/K27</f>
        <v>#REF!</v>
      </c>
      <c r="L75" s="689" t="s">
        <v>258</v>
      </c>
      <c r="M75" s="690" t="s">
        <v>258</v>
      </c>
      <c r="N75" s="811" t="e">
        <f>N73/N27</f>
        <v>#REF!</v>
      </c>
      <c r="O75" s="689" t="s">
        <v>258</v>
      </c>
      <c r="P75" s="690" t="s">
        <v>258</v>
      </c>
      <c r="Q75" s="811" t="e">
        <f>Q73/Q27</f>
        <v>#REF!</v>
      </c>
      <c r="R75" s="689" t="s">
        <v>258</v>
      </c>
      <c r="S75" s="690" t="s">
        <v>258</v>
      </c>
      <c r="T75"/>
      <c r="U75"/>
      <c r="V75"/>
      <c r="W75"/>
      <c r="AA75" s="348"/>
    </row>
    <row r="76" spans="1:35" ht="31.5">
      <c r="B76" s="787" t="s">
        <v>142</v>
      </c>
      <c r="C76" s="788" t="s">
        <v>562</v>
      </c>
      <c r="D76" s="789" t="s">
        <v>67</v>
      </c>
      <c r="E76" s="554" t="e">
        <f>E75*1.2</f>
        <v>#REF!</v>
      </c>
      <c r="F76" s="790" t="s">
        <v>258</v>
      </c>
      <c r="G76" s="548" t="s">
        <v>258</v>
      </c>
      <c r="H76" s="554" t="e">
        <f>H75*1.2</f>
        <v>#REF!</v>
      </c>
      <c r="I76" s="790" t="s">
        <v>258</v>
      </c>
      <c r="J76" s="548" t="s">
        <v>258</v>
      </c>
      <c r="K76" s="554" t="e">
        <f>K75*1.2</f>
        <v>#REF!</v>
      </c>
      <c r="L76" s="790" t="s">
        <v>258</v>
      </c>
      <c r="M76" s="548" t="s">
        <v>258</v>
      </c>
      <c r="N76" s="554" t="e">
        <f>N75*1.2</f>
        <v>#REF!</v>
      </c>
      <c r="O76" s="790" t="s">
        <v>258</v>
      </c>
      <c r="P76" s="548" t="s">
        <v>258</v>
      </c>
      <c r="Q76" s="554" t="e">
        <f>Q75*1.2</f>
        <v>#REF!</v>
      </c>
      <c r="R76" s="790" t="s">
        <v>258</v>
      </c>
      <c r="S76" s="548" t="s">
        <v>258</v>
      </c>
      <c r="U76" s="464"/>
      <c r="V76"/>
      <c r="W76"/>
      <c r="AA76" s="464"/>
    </row>
    <row r="77" spans="1:35" ht="31.5">
      <c r="B77" s="800" t="s">
        <v>143</v>
      </c>
      <c r="C77" s="801" t="s">
        <v>563</v>
      </c>
      <c r="D77" s="692" t="s">
        <v>392</v>
      </c>
      <c r="E77" s="802" t="s">
        <v>258</v>
      </c>
      <c r="F77" s="803" t="s">
        <v>258</v>
      </c>
      <c r="G77" s="804" t="s">
        <v>258</v>
      </c>
      <c r="H77" s="802" t="s">
        <v>258</v>
      </c>
      <c r="I77" s="803" t="s">
        <v>258</v>
      </c>
      <c r="J77" s="804" t="s">
        <v>258</v>
      </c>
      <c r="K77" s="802" t="s">
        <v>258</v>
      </c>
      <c r="L77" s="803" t="s">
        <v>258</v>
      </c>
      <c r="M77" s="804" t="s">
        <v>258</v>
      </c>
      <c r="N77" s="802" t="s">
        <v>258</v>
      </c>
      <c r="O77" s="803" t="s">
        <v>258</v>
      </c>
      <c r="P77" s="804" t="s">
        <v>258</v>
      </c>
      <c r="Q77" s="802" t="s">
        <v>258</v>
      </c>
      <c r="R77" s="803" t="s">
        <v>258</v>
      </c>
      <c r="S77" s="804" t="s">
        <v>258</v>
      </c>
    </row>
    <row r="78" spans="1:35" ht="15.75">
      <c r="A78" s="465" t="s">
        <v>628</v>
      </c>
      <c r="B78" s="800" t="s">
        <v>87</v>
      </c>
      <c r="C78" s="805" t="s">
        <v>564</v>
      </c>
      <c r="D78" s="692" t="s">
        <v>565</v>
      </c>
      <c r="E78" s="806" t="e">
        <f>F78</f>
        <v>#REF!</v>
      </c>
      <c r="F78" s="807" t="e">
        <f>F73/F27</f>
        <v>#REF!</v>
      </c>
      <c r="G78" s="808" t="s">
        <v>258</v>
      </c>
      <c r="H78" s="806" t="e">
        <f>I78</f>
        <v>#REF!</v>
      </c>
      <c r="I78" s="807" t="e">
        <f>I73/I27</f>
        <v>#REF!</v>
      </c>
      <c r="J78" s="808" t="s">
        <v>258</v>
      </c>
      <c r="K78" s="806" t="e">
        <f>L78</f>
        <v>#REF!</v>
      </c>
      <c r="L78" s="807" t="e">
        <f>L73/L27</f>
        <v>#REF!</v>
      </c>
      <c r="M78" s="808" t="s">
        <v>258</v>
      </c>
      <c r="N78" s="806" t="e">
        <f>O78</f>
        <v>#REF!</v>
      </c>
      <c r="O78" s="807" t="e">
        <f>O73/O27</f>
        <v>#REF!</v>
      </c>
      <c r="P78" s="808" t="s">
        <v>258</v>
      </c>
      <c r="Q78" s="806" t="e">
        <f>R78</f>
        <v>#REF!</v>
      </c>
      <c r="R78" s="807" t="e">
        <f>R73/R27</f>
        <v>#REF!</v>
      </c>
      <c r="S78" s="808" t="s">
        <v>258</v>
      </c>
    </row>
    <row r="79" spans="1:35" ht="31.5">
      <c r="A79" s="465" t="s">
        <v>628</v>
      </c>
      <c r="B79" s="800" t="s">
        <v>88</v>
      </c>
      <c r="C79" s="805" t="s">
        <v>629</v>
      </c>
      <c r="D79" s="692" t="s">
        <v>566</v>
      </c>
      <c r="E79" s="717" t="e">
        <f>G79</f>
        <v>#REF!</v>
      </c>
      <c r="F79" s="718" t="s">
        <v>258</v>
      </c>
      <c r="G79" s="719" t="e">
        <f>G73/G20*1000</f>
        <v>#REF!</v>
      </c>
      <c r="H79" s="717" t="e">
        <f>J79</f>
        <v>#REF!</v>
      </c>
      <c r="I79" s="718" t="s">
        <v>258</v>
      </c>
      <c r="J79" s="719" t="e">
        <f>J73/J20*1000</f>
        <v>#REF!</v>
      </c>
      <c r="K79" s="717" t="e">
        <f>M79</f>
        <v>#REF!</v>
      </c>
      <c r="L79" s="718" t="s">
        <v>258</v>
      </c>
      <c r="M79" s="719" t="e">
        <f>M73*1000/M20</f>
        <v>#REF!</v>
      </c>
      <c r="N79" s="717" t="e">
        <f>P79</f>
        <v>#REF!</v>
      </c>
      <c r="O79" s="718" t="s">
        <v>258</v>
      </c>
      <c r="P79" s="719" t="e">
        <f>P73/P20*1000</f>
        <v>#REF!</v>
      </c>
      <c r="Q79" s="717" t="e">
        <f>S79</f>
        <v>#REF!</v>
      </c>
      <c r="R79" s="718" t="s">
        <v>258</v>
      </c>
      <c r="S79" s="719" t="e">
        <f>S73/S20*1000</f>
        <v>#REF!</v>
      </c>
    </row>
    <row r="80" spans="1:35" ht="32.25" thickBot="1">
      <c r="A80" s="466" t="s">
        <v>630</v>
      </c>
      <c r="B80" s="800" t="s">
        <v>90</v>
      </c>
      <c r="C80" s="694" t="s">
        <v>631</v>
      </c>
      <c r="D80" s="695" t="s">
        <v>566</v>
      </c>
      <c r="E80" s="725" t="str">
        <f t="shared" ref="E80:S80" si="53">IFERROR(E79/12,"х")</f>
        <v>х</v>
      </c>
      <c r="F80" s="723" t="str">
        <f t="shared" si="53"/>
        <v>х</v>
      </c>
      <c r="G80" s="724" t="str">
        <f t="shared" si="53"/>
        <v>х</v>
      </c>
      <c r="H80" s="725" t="str">
        <f t="shared" si="53"/>
        <v>х</v>
      </c>
      <c r="I80" s="723" t="str">
        <f t="shared" si="53"/>
        <v>х</v>
      </c>
      <c r="J80" s="724" t="str">
        <f t="shared" si="53"/>
        <v>х</v>
      </c>
      <c r="K80" s="725" t="str">
        <f t="shared" si="53"/>
        <v>х</v>
      </c>
      <c r="L80" s="723" t="str">
        <f t="shared" si="53"/>
        <v>х</v>
      </c>
      <c r="M80" s="725" t="str">
        <f t="shared" si="53"/>
        <v>х</v>
      </c>
      <c r="N80" s="725" t="str">
        <f t="shared" si="53"/>
        <v>х</v>
      </c>
      <c r="O80" s="723" t="str">
        <f t="shared" si="53"/>
        <v>х</v>
      </c>
      <c r="P80" s="724" t="str">
        <f t="shared" si="53"/>
        <v>х</v>
      </c>
      <c r="Q80" s="725" t="str">
        <f t="shared" si="53"/>
        <v>х</v>
      </c>
      <c r="R80" s="723" t="str">
        <f t="shared" si="53"/>
        <v>х</v>
      </c>
      <c r="S80" s="724" t="str">
        <f t="shared" si="53"/>
        <v>х</v>
      </c>
    </row>
    <row r="81" spans="1:29" ht="31.5">
      <c r="A81" s="467"/>
      <c r="B81" s="791" t="s">
        <v>144</v>
      </c>
      <c r="C81" s="792" t="s">
        <v>567</v>
      </c>
      <c r="D81" s="749" t="s">
        <v>392</v>
      </c>
      <c r="E81" s="793" t="s">
        <v>258</v>
      </c>
      <c r="F81" s="794" t="s">
        <v>258</v>
      </c>
      <c r="G81" s="795" t="s">
        <v>258</v>
      </c>
      <c r="H81" s="793" t="s">
        <v>258</v>
      </c>
      <c r="I81" s="794" t="s">
        <v>258</v>
      </c>
      <c r="J81" s="795" t="s">
        <v>258</v>
      </c>
      <c r="K81" s="793" t="s">
        <v>258</v>
      </c>
      <c r="L81" s="794" t="s">
        <v>258</v>
      </c>
      <c r="M81" s="795" t="s">
        <v>258</v>
      </c>
      <c r="N81" s="793" t="s">
        <v>258</v>
      </c>
      <c r="O81" s="794" t="s">
        <v>258</v>
      </c>
      <c r="P81" s="795" t="s">
        <v>258</v>
      </c>
      <c r="Q81" s="793" t="s">
        <v>258</v>
      </c>
      <c r="R81" s="794" t="s">
        <v>258</v>
      </c>
      <c r="S81" s="795" t="s">
        <v>258</v>
      </c>
    </row>
    <row r="82" spans="1:29" ht="15.75">
      <c r="A82" s="467"/>
      <c r="B82" s="739" t="s">
        <v>185</v>
      </c>
      <c r="C82" s="796" t="s">
        <v>564</v>
      </c>
      <c r="D82" s="797" t="s">
        <v>565</v>
      </c>
      <c r="E82" s="571" t="e">
        <f>E78*1.2</f>
        <v>#REF!</v>
      </c>
      <c r="F82" s="572" t="e">
        <f>F78*1.2</f>
        <v>#REF!</v>
      </c>
      <c r="G82" s="548" t="s">
        <v>258</v>
      </c>
      <c r="H82" s="571" t="e">
        <f>H78*1.2</f>
        <v>#REF!</v>
      </c>
      <c r="I82" s="572" t="e">
        <f>I78*1.2</f>
        <v>#REF!</v>
      </c>
      <c r="J82" s="548" t="s">
        <v>258</v>
      </c>
      <c r="K82" s="571" t="e">
        <f>K78*1.2</f>
        <v>#REF!</v>
      </c>
      <c r="L82" s="572" t="e">
        <f>L78*1.2</f>
        <v>#REF!</v>
      </c>
      <c r="M82" s="548" t="s">
        <v>258</v>
      </c>
      <c r="N82" s="571" t="e">
        <f>N78*1.2</f>
        <v>#REF!</v>
      </c>
      <c r="O82" s="572" t="e">
        <f>O78*1.2</f>
        <v>#REF!</v>
      </c>
      <c r="P82" s="548" t="s">
        <v>258</v>
      </c>
      <c r="Q82" s="571" t="e">
        <f>Q78*1.2</f>
        <v>#REF!</v>
      </c>
      <c r="R82" s="572" t="e">
        <f>R78*1.2</f>
        <v>#REF!</v>
      </c>
      <c r="S82" s="548" t="s">
        <v>258</v>
      </c>
    </row>
    <row r="83" spans="1:29" ht="31.5">
      <c r="A83" s="465" t="s">
        <v>628</v>
      </c>
      <c r="B83" s="739" t="s">
        <v>186</v>
      </c>
      <c r="C83" s="796" t="s">
        <v>624</v>
      </c>
      <c r="D83" s="797" t="s">
        <v>566</v>
      </c>
      <c r="E83" s="678" t="e">
        <f>E79*1.2</f>
        <v>#REF!</v>
      </c>
      <c r="F83" s="679" t="s">
        <v>258</v>
      </c>
      <c r="G83" s="681" t="e">
        <f>G79*1.2</f>
        <v>#REF!</v>
      </c>
      <c r="H83" s="678" t="e">
        <f>H79*1.2</f>
        <v>#REF!</v>
      </c>
      <c r="I83" s="679" t="s">
        <v>258</v>
      </c>
      <c r="J83" s="681" t="e">
        <f>J79*1.2</f>
        <v>#REF!</v>
      </c>
      <c r="K83" s="678" t="e">
        <f>K79*1.2</f>
        <v>#REF!</v>
      </c>
      <c r="L83" s="679" t="s">
        <v>258</v>
      </c>
      <c r="M83" s="681" t="e">
        <f>M79*1.2</f>
        <v>#REF!</v>
      </c>
      <c r="N83" s="678" t="e">
        <f>N79*1.2</f>
        <v>#REF!</v>
      </c>
      <c r="O83" s="679" t="s">
        <v>258</v>
      </c>
      <c r="P83" s="681" t="e">
        <f>P79*1.2</f>
        <v>#REF!</v>
      </c>
      <c r="Q83" s="678" t="e">
        <f>Q79*1.2</f>
        <v>#REF!</v>
      </c>
      <c r="R83" s="679" t="s">
        <v>258</v>
      </c>
      <c r="S83" s="681" t="e">
        <f>S79*1.2</f>
        <v>#REF!</v>
      </c>
    </row>
    <row r="84" spans="1:29" ht="32.25" thickBot="1">
      <c r="A84" s="466" t="s">
        <v>630</v>
      </c>
      <c r="B84" s="741" t="s">
        <v>679</v>
      </c>
      <c r="C84" s="798" t="s">
        <v>625</v>
      </c>
      <c r="D84" s="799" t="s">
        <v>566</v>
      </c>
      <c r="E84" s="921" t="str">
        <f t="shared" ref="E84:S84" si="54">IFERROR(E83/12,"х")</f>
        <v>х</v>
      </c>
      <c r="F84" s="922" t="str">
        <f t="shared" si="54"/>
        <v>х</v>
      </c>
      <c r="G84" s="923" t="str">
        <f t="shared" si="54"/>
        <v>х</v>
      </c>
      <c r="H84" s="921" t="str">
        <f t="shared" si="54"/>
        <v>х</v>
      </c>
      <c r="I84" s="922" t="str">
        <f t="shared" si="54"/>
        <v>х</v>
      </c>
      <c r="J84" s="923" t="str">
        <f t="shared" si="54"/>
        <v>х</v>
      </c>
      <c r="K84" s="921" t="str">
        <f t="shared" si="54"/>
        <v>х</v>
      </c>
      <c r="L84" s="922" t="str">
        <f t="shared" si="54"/>
        <v>х</v>
      </c>
      <c r="M84" s="923" t="str">
        <f t="shared" si="54"/>
        <v>х</v>
      </c>
      <c r="N84" s="921" t="str">
        <f t="shared" si="54"/>
        <v>х</v>
      </c>
      <c r="O84" s="922" t="str">
        <f t="shared" si="54"/>
        <v>х</v>
      </c>
      <c r="P84" s="923" t="str">
        <f t="shared" si="54"/>
        <v>х</v>
      </c>
      <c r="Q84" s="921" t="str">
        <f t="shared" si="54"/>
        <v>х</v>
      </c>
      <c r="R84" s="922" t="str">
        <f t="shared" si="54"/>
        <v>х</v>
      </c>
      <c r="S84" s="923" t="str">
        <f t="shared" si="54"/>
        <v>х</v>
      </c>
    </row>
    <row r="85" spans="1:29" ht="34.5" customHeight="1" thickBot="1">
      <c r="B85" s="631"/>
      <c r="C85" s="1175" t="s">
        <v>634</v>
      </c>
      <c r="D85" s="1176"/>
      <c r="E85" s="1176"/>
      <c r="F85" s="1176"/>
      <c r="G85" s="1176"/>
      <c r="H85" s="1176"/>
      <c r="I85" s="1176"/>
      <c r="J85" s="1176"/>
      <c r="K85" s="1176"/>
      <c r="L85" s="1176"/>
      <c r="M85" s="1176"/>
      <c r="N85" s="1176"/>
      <c r="O85" s="1176"/>
      <c r="P85" s="1176"/>
      <c r="Q85" s="1176"/>
      <c r="R85" s="1176"/>
      <c r="S85" s="1177"/>
    </row>
    <row r="86" spans="1:29" s="451" customFormat="1" ht="15.75">
      <c r="A86" s="468"/>
      <c r="B86" s="469">
        <v>1</v>
      </c>
      <c r="C86" s="225" t="s">
        <v>160</v>
      </c>
      <c r="D86" s="470" t="s">
        <v>25</v>
      </c>
      <c r="E86" s="471" t="e">
        <f>E87+E93+E94+E98</f>
        <v>#REF!</v>
      </c>
      <c r="F86" s="472" t="e">
        <f>F87+F93+F94+F98</f>
        <v>#REF!</v>
      </c>
      <c r="G86" s="473" t="e">
        <f t="shared" ref="G86:S86" si="55">G87+G93+G94+G98</f>
        <v>#REF!</v>
      </c>
      <c r="H86" s="471" t="e">
        <f>H87+H93+H94+H98</f>
        <v>#REF!</v>
      </c>
      <c r="I86" s="472" t="e">
        <f t="shared" si="55"/>
        <v>#REF!</v>
      </c>
      <c r="J86" s="473" t="e">
        <f t="shared" si="55"/>
        <v>#REF!</v>
      </c>
      <c r="K86" s="471" t="e">
        <f t="shared" si="55"/>
        <v>#REF!</v>
      </c>
      <c r="L86" s="472" t="e">
        <f t="shared" si="55"/>
        <v>#REF!</v>
      </c>
      <c r="M86" s="473" t="e">
        <f t="shared" si="55"/>
        <v>#REF!</v>
      </c>
      <c r="N86" s="471" t="e">
        <f t="shared" si="55"/>
        <v>#REF!</v>
      </c>
      <c r="O86" s="472" t="e">
        <f t="shared" si="55"/>
        <v>#REF!</v>
      </c>
      <c r="P86" s="473" t="e">
        <f t="shared" si="55"/>
        <v>#REF!</v>
      </c>
      <c r="Q86" s="471" t="e">
        <f t="shared" si="55"/>
        <v>#REF!</v>
      </c>
      <c r="R86" s="472" t="e">
        <f t="shared" si="55"/>
        <v>#REF!</v>
      </c>
      <c r="S86" s="473" t="e">
        <f t="shared" si="55"/>
        <v>#REF!</v>
      </c>
      <c r="T86" s="853" t="e">
        <f>'Д 3'!G11-'ТЕ_2ст_тариф (Ком_по зм.част)'!E86</f>
        <v>#REF!</v>
      </c>
      <c r="U86" s="556"/>
      <c r="V86" s="474"/>
      <c r="W86" s="474"/>
      <c r="X86" s="474"/>
      <c r="Y86" s="474"/>
      <c r="Z86" s="474"/>
      <c r="AA86" s="474"/>
    </row>
    <row r="87" spans="1:29" ht="15.75">
      <c r="A87" s="468"/>
      <c r="B87" s="469" t="s">
        <v>9</v>
      </c>
      <c r="C87" s="223" t="s">
        <v>161</v>
      </c>
      <c r="D87" s="475" t="s">
        <v>25</v>
      </c>
      <c r="E87" s="476" t="e">
        <f t="shared" ref="E87:J87" si="56">E88+E89+E90+E91</f>
        <v>#REF!</v>
      </c>
      <c r="F87" s="477" t="e">
        <f t="shared" si="56"/>
        <v>#REF!</v>
      </c>
      <c r="G87" s="478" t="e">
        <f t="shared" si="56"/>
        <v>#REF!</v>
      </c>
      <c r="H87" s="476" t="e">
        <f t="shared" si="56"/>
        <v>#REF!</v>
      </c>
      <c r="I87" s="477" t="e">
        <f t="shared" si="56"/>
        <v>#REF!</v>
      </c>
      <c r="J87" s="478" t="e">
        <f t="shared" si="56"/>
        <v>#REF!</v>
      </c>
      <c r="K87" s="476" t="e">
        <f t="shared" ref="K87:S87" si="57">K88+K89+K90+K91</f>
        <v>#REF!</v>
      </c>
      <c r="L87" s="477" t="e">
        <f t="shared" si="57"/>
        <v>#REF!</v>
      </c>
      <c r="M87" s="478" t="e">
        <f t="shared" si="57"/>
        <v>#REF!</v>
      </c>
      <c r="N87" s="476" t="e">
        <f t="shared" si="57"/>
        <v>#REF!</v>
      </c>
      <c r="O87" s="477" t="e">
        <f t="shared" si="57"/>
        <v>#REF!</v>
      </c>
      <c r="P87" s="478" t="e">
        <f t="shared" si="57"/>
        <v>#REF!</v>
      </c>
      <c r="Q87" s="476" t="e">
        <f t="shared" si="57"/>
        <v>#REF!</v>
      </c>
      <c r="R87" s="477" t="e">
        <f t="shared" si="57"/>
        <v>#REF!</v>
      </c>
      <c r="S87" s="478" t="e">
        <f t="shared" si="57"/>
        <v>#REF!</v>
      </c>
      <c r="T87" s="853" t="e">
        <f>E75-E78</f>
        <v>#REF!</v>
      </c>
      <c r="U87" s="556" t="e">
        <f>T87*(E27-E17)-T86</f>
        <v>#REF!</v>
      </c>
      <c r="V87" s="474"/>
      <c r="W87" s="474"/>
      <c r="X87" s="474"/>
      <c r="Y87" s="474"/>
      <c r="Z87" s="474"/>
      <c r="AA87" s="474"/>
      <c r="AC87" s="451"/>
    </row>
    <row r="88" spans="1:29" ht="15.75">
      <c r="A88"/>
      <c r="B88" s="469" t="s">
        <v>26</v>
      </c>
      <c r="C88" s="223" t="s">
        <v>29</v>
      </c>
      <c r="D88" s="475" t="s">
        <v>25</v>
      </c>
      <c r="E88" s="476" t="e">
        <f>F88+G88</f>
        <v>#REF!</v>
      </c>
      <c r="F88" s="479" t="e">
        <f>#REF!</f>
        <v>#REF!</v>
      </c>
      <c r="G88" s="480"/>
      <c r="H88" s="476" t="e">
        <f>I88+J88</f>
        <v>#REF!</v>
      </c>
      <c r="I88" s="477" t="e">
        <f>$F$88*H9</f>
        <v>#REF!</v>
      </c>
      <c r="J88" s="480"/>
      <c r="K88" s="476" t="e">
        <f>L88+M88</f>
        <v>#REF!</v>
      </c>
      <c r="L88" s="477" t="e">
        <f>$F$88*K9</f>
        <v>#REF!</v>
      </c>
      <c r="M88" s="480"/>
      <c r="N88" s="476" t="e">
        <f>O88+P88</f>
        <v>#REF!</v>
      </c>
      <c r="O88" s="477" t="e">
        <f>$F$88*N9</f>
        <v>#REF!</v>
      </c>
      <c r="P88" s="480"/>
      <c r="Q88" s="476" t="e">
        <f>R88+S88</f>
        <v>#REF!</v>
      </c>
      <c r="R88" s="477" t="e">
        <f>$F$88*Q9</f>
        <v>#REF!</v>
      </c>
      <c r="S88" s="480"/>
      <c r="T88" s="468"/>
      <c r="U88" s="474"/>
      <c r="V88" s="474"/>
      <c r="W88" s="474"/>
      <c r="X88" s="474"/>
      <c r="Y88" s="474"/>
      <c r="Z88" s="474"/>
      <c r="AA88" s="474"/>
      <c r="AC88" s="451"/>
    </row>
    <row r="89" spans="1:29" ht="25.5">
      <c r="A89"/>
      <c r="B89" s="384" t="s">
        <v>28</v>
      </c>
      <c r="C89" s="223" t="s">
        <v>568</v>
      </c>
      <c r="D89" s="475" t="s">
        <v>25</v>
      </c>
      <c r="E89" s="481">
        <v>0</v>
      </c>
      <c r="F89" s="482">
        <v>0</v>
      </c>
      <c r="G89" s="483">
        <v>0</v>
      </c>
      <c r="H89" s="481">
        <v>0</v>
      </c>
      <c r="I89" s="482">
        <v>0</v>
      </c>
      <c r="J89" s="489" t="e">
        <f t="shared" ref="J89" si="58">$G89/$G$18*$J$18</f>
        <v>#REF!</v>
      </c>
      <c r="K89" s="481">
        <v>0</v>
      </c>
      <c r="L89" s="482">
        <v>0</v>
      </c>
      <c r="M89" s="489" t="e">
        <f>$G89/$G$18*$M$18</f>
        <v>#REF!</v>
      </c>
      <c r="N89" s="481">
        <v>0</v>
      </c>
      <c r="O89" s="482">
        <v>0</v>
      </c>
      <c r="P89" s="489" t="e">
        <f>$G89/$G$18*$P$18</f>
        <v>#REF!</v>
      </c>
      <c r="Q89" s="481">
        <v>0</v>
      </c>
      <c r="R89" s="482">
        <v>0</v>
      </c>
      <c r="S89" s="489" t="e">
        <f>$G89/$G$18*$S$18</f>
        <v>#REF!</v>
      </c>
      <c r="T89" s="468"/>
      <c r="U89" s="474"/>
      <c r="V89" s="474"/>
      <c r="W89" s="474"/>
      <c r="X89" s="474"/>
      <c r="Y89" s="474"/>
      <c r="Z89" s="474"/>
      <c r="AA89" s="474"/>
      <c r="AC89" s="451"/>
    </row>
    <row r="90" spans="1:29" ht="25.5">
      <c r="A90"/>
      <c r="B90" s="384" t="s">
        <v>30</v>
      </c>
      <c r="C90" s="223" t="s">
        <v>569</v>
      </c>
      <c r="D90" s="475" t="s">
        <v>25</v>
      </c>
      <c r="E90" s="476" t="e">
        <f>F90+G90</f>
        <v>#REF!</v>
      </c>
      <c r="F90" s="480"/>
      <c r="G90" s="484" t="e">
        <f>#REF!</f>
        <v>#REF!</v>
      </c>
      <c r="H90" s="476" t="e">
        <f>I90+J90</f>
        <v>#REF!</v>
      </c>
      <c r="I90" s="480"/>
      <c r="J90" s="489" t="e">
        <f>$G90/$G$18*$J$18</f>
        <v>#REF!</v>
      </c>
      <c r="K90" s="476" t="e">
        <f t="shared" ref="K90:K105" si="59">L90+M90</f>
        <v>#REF!</v>
      </c>
      <c r="L90" s="485"/>
      <c r="M90" s="489" t="e">
        <f>$G90/$G$18*$M$18</f>
        <v>#REF!</v>
      </c>
      <c r="N90" s="476" t="e">
        <f t="shared" ref="N90:N105" si="60">O90+P90</f>
        <v>#REF!</v>
      </c>
      <c r="O90" s="485"/>
      <c r="P90" s="489" t="e">
        <f t="shared" ref="P90" si="61">$G90/$G$18*$P$18</f>
        <v>#REF!</v>
      </c>
      <c r="Q90" s="476" t="e">
        <f t="shared" ref="Q90:Q105" si="62">R90+S90</f>
        <v>#REF!</v>
      </c>
      <c r="R90" s="485"/>
      <c r="S90" s="489" t="e">
        <f>$G90/$G$18*$S$18</f>
        <v>#REF!</v>
      </c>
      <c r="T90" s="468"/>
      <c r="U90" s="576" t="e">
        <f>G89-J89-M89-P89-S89</f>
        <v>#REF!</v>
      </c>
      <c r="V90" s="576"/>
      <c r="W90" s="576"/>
      <c r="X90" s="474"/>
      <c r="Y90" s="474"/>
      <c r="Z90" s="474"/>
      <c r="AA90" s="474"/>
      <c r="AC90" s="451"/>
    </row>
    <row r="91" spans="1:29" ht="15.75">
      <c r="A91"/>
      <c r="B91" s="384" t="s">
        <v>31</v>
      </c>
      <c r="C91" s="223" t="s">
        <v>395</v>
      </c>
      <c r="D91" s="475" t="s">
        <v>25</v>
      </c>
      <c r="E91" s="476" t="e">
        <f>F91+G91</f>
        <v>#REF!</v>
      </c>
      <c r="F91" s="480"/>
      <c r="G91" s="484" t="e">
        <f>#REF!+G92</f>
        <v>#REF!</v>
      </c>
      <c r="H91" s="476" t="e">
        <f>I91+J91</f>
        <v>#REF!</v>
      </c>
      <c r="I91" s="480"/>
      <c r="J91" s="489" t="e">
        <f>$G91*H$10</f>
        <v>#REF!</v>
      </c>
      <c r="K91" s="476" t="e">
        <f t="shared" si="59"/>
        <v>#REF!</v>
      </c>
      <c r="L91" s="485"/>
      <c r="M91" s="489" t="e">
        <f>$G91*K$10</f>
        <v>#REF!</v>
      </c>
      <c r="N91" s="476" t="e">
        <f t="shared" si="60"/>
        <v>#REF!</v>
      </c>
      <c r="O91" s="485"/>
      <c r="P91" s="489" t="e">
        <f t="shared" ref="P91:P111" si="63">$G91*N$10</f>
        <v>#REF!</v>
      </c>
      <c r="Q91" s="476" t="e">
        <f t="shared" si="62"/>
        <v>#REF!</v>
      </c>
      <c r="R91" s="485"/>
      <c r="S91" s="489" t="e">
        <f t="shared" ref="S91:S111" si="64">$G91*Q$10</f>
        <v>#REF!</v>
      </c>
      <c r="T91" s="468"/>
      <c r="U91" s="576" t="e">
        <f t="shared" ref="U91:U111" si="65">G90-J90-M90-P90-S90</f>
        <v>#REF!</v>
      </c>
      <c r="V91" s="576"/>
      <c r="W91" s="576"/>
      <c r="X91" s="474"/>
      <c r="Y91" s="474"/>
      <c r="Z91" s="474"/>
      <c r="AA91" s="474"/>
      <c r="AC91" s="451"/>
    </row>
    <row r="92" spans="1:29" ht="25.5">
      <c r="A92" s="852" t="s">
        <v>688</v>
      </c>
      <c r="B92" s="384" t="s">
        <v>570</v>
      </c>
      <c r="C92" s="555" t="s">
        <v>571</v>
      </c>
      <c r="D92" s="475" t="s">
        <v>25</v>
      </c>
      <c r="E92" s="947" t="e">
        <f>F92+G92</f>
        <v>#REF!</v>
      </c>
      <c r="F92" s="486"/>
      <c r="G92" s="661" t="e">
        <f>#REF!*F78/1000</f>
        <v>#REF!</v>
      </c>
      <c r="H92" s="476" t="e">
        <f>I92+J92</f>
        <v>#REF!</v>
      </c>
      <c r="I92" s="485"/>
      <c r="J92" s="662" t="e">
        <f>$G92*H$10</f>
        <v>#REF!</v>
      </c>
      <c r="K92" s="476" t="e">
        <f t="shared" si="59"/>
        <v>#REF!</v>
      </c>
      <c r="L92" s="485"/>
      <c r="M92" s="662" t="e">
        <f>$G92*K$10</f>
        <v>#REF!</v>
      </c>
      <c r="N92" s="476" t="e">
        <f t="shared" si="60"/>
        <v>#REF!</v>
      </c>
      <c r="O92" s="485"/>
      <c r="P92" s="662" t="e">
        <f>$G92*N$10</f>
        <v>#REF!</v>
      </c>
      <c r="Q92" s="476" t="e">
        <f t="shared" si="62"/>
        <v>#REF!</v>
      </c>
      <c r="R92" s="485"/>
      <c r="S92" s="662" t="e">
        <f>$G92*Q$10</f>
        <v>#REF!</v>
      </c>
      <c r="T92" s="468"/>
      <c r="U92" s="576" t="e">
        <f t="shared" si="65"/>
        <v>#REF!</v>
      </c>
      <c r="V92" s="576"/>
      <c r="W92" s="576"/>
      <c r="X92" s="474"/>
      <c r="Y92" s="474"/>
      <c r="Z92" s="474"/>
      <c r="AA92" s="474"/>
      <c r="AC92" s="451"/>
    </row>
    <row r="93" spans="1:29" ht="15.75">
      <c r="A93"/>
      <c r="B93" s="384" t="s">
        <v>10</v>
      </c>
      <c r="C93" s="487" t="s">
        <v>35</v>
      </c>
      <c r="D93" s="475" t="s">
        <v>25</v>
      </c>
      <c r="E93" s="476" t="e">
        <f t="shared" ref="E93:E111" si="66">F93+G93</f>
        <v>#REF!</v>
      </c>
      <c r="F93" s="480"/>
      <c r="G93" s="484" t="e">
        <f>#REF!</f>
        <v>#REF!</v>
      </c>
      <c r="H93" s="476" t="e">
        <f t="shared" ref="H93:H105" si="67">I93+J93</f>
        <v>#REF!</v>
      </c>
      <c r="I93" s="485"/>
      <c r="J93" s="489" t="e">
        <f>$G93*H$10</f>
        <v>#REF!</v>
      </c>
      <c r="K93" s="476" t="e">
        <f t="shared" si="59"/>
        <v>#REF!</v>
      </c>
      <c r="L93" s="485"/>
      <c r="M93" s="489" t="e">
        <f t="shared" ref="M93:M111" si="68">$G93*K$10</f>
        <v>#REF!</v>
      </c>
      <c r="N93" s="476" t="e">
        <f t="shared" si="60"/>
        <v>#REF!</v>
      </c>
      <c r="O93" s="485"/>
      <c r="P93" s="489" t="e">
        <f t="shared" si="63"/>
        <v>#REF!</v>
      </c>
      <c r="Q93" s="476" t="e">
        <f t="shared" si="62"/>
        <v>#REF!</v>
      </c>
      <c r="R93" s="485"/>
      <c r="S93" s="489" t="e">
        <f t="shared" si="64"/>
        <v>#REF!</v>
      </c>
      <c r="T93" s="468"/>
      <c r="U93" s="576" t="e">
        <f t="shared" si="65"/>
        <v>#REF!</v>
      </c>
      <c r="V93" s="576"/>
      <c r="W93" s="576"/>
      <c r="X93" s="474"/>
      <c r="Y93" s="474"/>
      <c r="Z93" s="474"/>
      <c r="AA93" s="474"/>
      <c r="AC93" s="451"/>
    </row>
    <row r="94" spans="1:29" ht="15.75">
      <c r="A94"/>
      <c r="B94" s="384" t="s">
        <v>36</v>
      </c>
      <c r="C94" s="223" t="s">
        <v>162</v>
      </c>
      <c r="D94" s="475" t="s">
        <v>25</v>
      </c>
      <c r="E94" s="476" t="e">
        <f>E95+E96+E97</f>
        <v>#REF!</v>
      </c>
      <c r="F94" s="480"/>
      <c r="G94" s="484" t="e">
        <f>#REF!</f>
        <v>#REF!</v>
      </c>
      <c r="H94" s="476" t="e">
        <f>H95+H96+H97</f>
        <v>#REF!</v>
      </c>
      <c r="I94" s="485"/>
      <c r="J94" s="489" t="e">
        <f t="shared" ref="J94:J97" si="69">$G94*H$10</f>
        <v>#REF!</v>
      </c>
      <c r="K94" s="476" t="e">
        <f t="shared" ref="K94:Q94" si="70">K95+K96+K97</f>
        <v>#REF!</v>
      </c>
      <c r="L94" s="485"/>
      <c r="M94" s="489" t="e">
        <f t="shared" si="68"/>
        <v>#REF!</v>
      </c>
      <c r="N94" s="476" t="e">
        <f t="shared" si="70"/>
        <v>#REF!</v>
      </c>
      <c r="O94" s="485"/>
      <c r="P94" s="489" t="e">
        <f t="shared" si="63"/>
        <v>#REF!</v>
      </c>
      <c r="Q94" s="476" t="e">
        <f t="shared" si="70"/>
        <v>#REF!</v>
      </c>
      <c r="R94" s="485"/>
      <c r="S94" s="489" t="e">
        <f t="shared" si="64"/>
        <v>#REF!</v>
      </c>
      <c r="T94" s="468"/>
      <c r="U94" s="576" t="e">
        <f t="shared" si="65"/>
        <v>#REF!</v>
      </c>
      <c r="V94" s="576"/>
      <c r="W94" s="576"/>
      <c r="X94" s="474"/>
      <c r="Y94" s="474"/>
      <c r="Z94" s="474"/>
      <c r="AA94" s="474"/>
      <c r="AC94" s="451"/>
    </row>
    <row r="95" spans="1:29" ht="25.5">
      <c r="A95"/>
      <c r="B95" s="384" t="s">
        <v>37</v>
      </c>
      <c r="C95" s="223" t="s">
        <v>560</v>
      </c>
      <c r="D95" s="475" t="s">
        <v>25</v>
      </c>
      <c r="E95" s="476" t="e">
        <f>F95+G95</f>
        <v>#REF!</v>
      </c>
      <c r="F95" s="480"/>
      <c r="G95" s="484" t="e">
        <f>#REF!</f>
        <v>#REF!</v>
      </c>
      <c r="H95" s="488" t="e">
        <f t="shared" si="67"/>
        <v>#REF!</v>
      </c>
      <c r="I95" s="485"/>
      <c r="J95" s="489" t="e">
        <f t="shared" si="69"/>
        <v>#REF!</v>
      </c>
      <c r="K95" s="488" t="e">
        <f t="shared" si="59"/>
        <v>#REF!</v>
      </c>
      <c r="L95" s="485"/>
      <c r="M95" s="489" t="e">
        <f t="shared" si="68"/>
        <v>#REF!</v>
      </c>
      <c r="N95" s="488" t="e">
        <f t="shared" si="60"/>
        <v>#REF!</v>
      </c>
      <c r="O95" s="485"/>
      <c r="P95" s="489" t="e">
        <f t="shared" si="63"/>
        <v>#REF!</v>
      </c>
      <c r="Q95" s="488" t="e">
        <f t="shared" si="62"/>
        <v>#REF!</v>
      </c>
      <c r="R95" s="485"/>
      <c r="S95" s="489" t="e">
        <f t="shared" si="64"/>
        <v>#REF!</v>
      </c>
      <c r="T95" s="468"/>
      <c r="U95" s="576" t="e">
        <f t="shared" si="65"/>
        <v>#REF!</v>
      </c>
      <c r="V95" s="576"/>
      <c r="W95" s="576"/>
      <c r="X95" s="474"/>
      <c r="Y95" s="474"/>
      <c r="Z95" s="474"/>
      <c r="AA95" s="474"/>
      <c r="AC95" s="451"/>
    </row>
    <row r="96" spans="1:29" ht="15.75">
      <c r="A96"/>
      <c r="B96" s="384" t="s">
        <v>39</v>
      </c>
      <c r="C96" s="223" t="s">
        <v>402</v>
      </c>
      <c r="D96" s="475" t="s">
        <v>25</v>
      </c>
      <c r="E96" s="476" t="e">
        <f>F96+G96</f>
        <v>#REF!</v>
      </c>
      <c r="F96" s="480"/>
      <c r="G96" s="484" t="e">
        <f>#REF!</f>
        <v>#REF!</v>
      </c>
      <c r="H96" s="488" t="e">
        <f t="shared" si="67"/>
        <v>#REF!</v>
      </c>
      <c r="I96" s="480"/>
      <c r="J96" s="489" t="e">
        <f t="shared" si="69"/>
        <v>#REF!</v>
      </c>
      <c r="K96" s="488" t="e">
        <f t="shared" si="59"/>
        <v>#REF!</v>
      </c>
      <c r="L96" s="480"/>
      <c r="M96" s="489" t="e">
        <f t="shared" si="68"/>
        <v>#REF!</v>
      </c>
      <c r="N96" s="488" t="e">
        <f t="shared" si="60"/>
        <v>#REF!</v>
      </c>
      <c r="O96" s="480"/>
      <c r="P96" s="489" t="e">
        <f t="shared" si="63"/>
        <v>#REF!</v>
      </c>
      <c r="Q96" s="488" t="e">
        <f t="shared" si="62"/>
        <v>#REF!</v>
      </c>
      <c r="R96" s="480"/>
      <c r="S96" s="489" t="e">
        <f t="shared" si="64"/>
        <v>#REF!</v>
      </c>
      <c r="T96" s="468"/>
      <c r="U96" s="576" t="e">
        <f t="shared" si="65"/>
        <v>#REF!</v>
      </c>
      <c r="V96" s="576"/>
      <c r="W96" s="576"/>
      <c r="X96" s="474"/>
      <c r="Y96" s="474"/>
      <c r="Z96" s="474"/>
      <c r="AA96" s="474"/>
      <c r="AC96" s="451"/>
    </row>
    <row r="97" spans="1:29" ht="15.75">
      <c r="A97"/>
      <c r="B97" s="384" t="s">
        <v>41</v>
      </c>
      <c r="C97" s="226" t="s">
        <v>76</v>
      </c>
      <c r="D97" s="475" t="s">
        <v>25</v>
      </c>
      <c r="E97" s="476" t="e">
        <f>F97+G97</f>
        <v>#REF!</v>
      </c>
      <c r="F97" s="480"/>
      <c r="G97" s="484" t="e">
        <f>#REF!</f>
        <v>#REF!</v>
      </c>
      <c r="H97" s="488" t="e">
        <f t="shared" si="67"/>
        <v>#REF!</v>
      </c>
      <c r="I97" s="480"/>
      <c r="J97" s="489" t="e">
        <f t="shared" si="69"/>
        <v>#REF!</v>
      </c>
      <c r="K97" s="488" t="e">
        <f t="shared" si="59"/>
        <v>#REF!</v>
      </c>
      <c r="L97" s="480"/>
      <c r="M97" s="489" t="e">
        <f t="shared" si="68"/>
        <v>#REF!</v>
      </c>
      <c r="N97" s="488" t="e">
        <f t="shared" si="60"/>
        <v>#REF!</v>
      </c>
      <c r="O97" s="480"/>
      <c r="P97" s="489" t="e">
        <f t="shared" si="63"/>
        <v>#REF!</v>
      </c>
      <c r="Q97" s="488" t="e">
        <f t="shared" si="62"/>
        <v>#REF!</v>
      </c>
      <c r="R97" s="480"/>
      <c r="S97" s="489" t="e">
        <f t="shared" si="64"/>
        <v>#REF!</v>
      </c>
      <c r="T97" s="468"/>
      <c r="U97" s="576" t="e">
        <f t="shared" si="65"/>
        <v>#REF!</v>
      </c>
      <c r="V97" s="576"/>
      <c r="W97" s="576"/>
      <c r="X97" s="474"/>
      <c r="Y97" s="474"/>
      <c r="Z97" s="474"/>
      <c r="AA97" s="474"/>
      <c r="AC97" s="451"/>
    </row>
    <row r="98" spans="1:29" ht="15.75">
      <c r="A98"/>
      <c r="B98" s="384" t="s">
        <v>43</v>
      </c>
      <c r="C98" s="425" t="s">
        <v>163</v>
      </c>
      <c r="D98" s="475" t="s">
        <v>25</v>
      </c>
      <c r="E98" s="476" t="e">
        <f>E99+E100+E101</f>
        <v>#REF!</v>
      </c>
      <c r="F98" s="477">
        <f t="shared" ref="F98:S98" si="71">F99+F100+F101</f>
        <v>0</v>
      </c>
      <c r="G98" s="490" t="e">
        <f>#REF!</f>
        <v>#REF!</v>
      </c>
      <c r="H98" s="476" t="e">
        <f t="shared" si="71"/>
        <v>#REF!</v>
      </c>
      <c r="I98" s="476">
        <f t="shared" si="71"/>
        <v>0</v>
      </c>
      <c r="J98" s="476" t="e">
        <f t="shared" si="71"/>
        <v>#REF!</v>
      </c>
      <c r="K98" s="476" t="e">
        <f t="shared" si="71"/>
        <v>#REF!</v>
      </c>
      <c r="L98" s="476">
        <f t="shared" si="71"/>
        <v>0</v>
      </c>
      <c r="M98" s="476" t="e">
        <f t="shared" si="71"/>
        <v>#REF!</v>
      </c>
      <c r="N98" s="476" t="e">
        <f t="shared" si="71"/>
        <v>#REF!</v>
      </c>
      <c r="O98" s="476">
        <f t="shared" si="71"/>
        <v>0</v>
      </c>
      <c r="P98" s="476" t="e">
        <f t="shared" si="71"/>
        <v>#REF!</v>
      </c>
      <c r="Q98" s="476" t="e">
        <f t="shared" si="71"/>
        <v>#REF!</v>
      </c>
      <c r="R98" s="476">
        <f t="shared" si="71"/>
        <v>0</v>
      </c>
      <c r="S98" s="476" t="e">
        <f t="shared" si="71"/>
        <v>#REF!</v>
      </c>
      <c r="T98" s="468"/>
      <c r="U98" s="576" t="e">
        <f t="shared" si="65"/>
        <v>#REF!</v>
      </c>
      <c r="V98" s="576"/>
      <c r="W98" s="576"/>
      <c r="X98" s="474"/>
      <c r="Y98" s="474"/>
      <c r="Z98" s="474"/>
      <c r="AA98" s="474"/>
      <c r="AC98" s="451"/>
    </row>
    <row r="99" spans="1:29" ht="15.75">
      <c r="A99"/>
      <c r="B99" s="384" t="s">
        <v>44</v>
      </c>
      <c r="C99" s="223" t="s">
        <v>45</v>
      </c>
      <c r="D99" s="475" t="s">
        <v>25</v>
      </c>
      <c r="E99" s="476" t="e">
        <f t="shared" si="66"/>
        <v>#REF!</v>
      </c>
      <c r="F99" s="480"/>
      <c r="G99" s="484" t="e">
        <f>#REF!</f>
        <v>#REF!</v>
      </c>
      <c r="H99" s="476" t="e">
        <f t="shared" si="67"/>
        <v>#REF!</v>
      </c>
      <c r="I99" s="485"/>
      <c r="J99" s="489" t="e">
        <f t="shared" ref="J99:J101" si="72">$G99*H$10</f>
        <v>#REF!</v>
      </c>
      <c r="K99" s="476" t="e">
        <f t="shared" si="59"/>
        <v>#REF!</v>
      </c>
      <c r="L99" s="485"/>
      <c r="M99" s="489" t="e">
        <f t="shared" ref="M99:M101" si="73">$G99*K$10</f>
        <v>#REF!</v>
      </c>
      <c r="N99" s="476" t="e">
        <f t="shared" si="60"/>
        <v>#REF!</v>
      </c>
      <c r="O99" s="485"/>
      <c r="P99" s="489" t="e">
        <f t="shared" ref="P99:P101" si="74">$G99*N$10</f>
        <v>#REF!</v>
      </c>
      <c r="Q99" s="476" t="e">
        <f t="shared" si="62"/>
        <v>#REF!</v>
      </c>
      <c r="R99" s="485"/>
      <c r="S99" s="489" t="e">
        <f t="shared" ref="S99:S101" si="75">$G99*Q$10</f>
        <v>#REF!</v>
      </c>
      <c r="T99" s="468"/>
      <c r="U99" s="576" t="e">
        <f t="shared" si="65"/>
        <v>#REF!</v>
      </c>
      <c r="V99" s="576"/>
      <c r="W99" s="576"/>
      <c r="X99" s="474"/>
      <c r="Y99" s="474"/>
      <c r="Z99" s="474"/>
      <c r="AA99" s="474"/>
      <c r="AC99" s="451"/>
    </row>
    <row r="100" spans="1:29" ht="25.5">
      <c r="A100"/>
      <c r="B100" s="384" t="s">
        <v>46</v>
      </c>
      <c r="C100" s="223" t="s">
        <v>560</v>
      </c>
      <c r="D100" s="475" t="s">
        <v>25</v>
      </c>
      <c r="E100" s="476" t="e">
        <f t="shared" si="66"/>
        <v>#REF!</v>
      </c>
      <c r="F100" s="480"/>
      <c r="G100" s="484" t="e">
        <f>#REF!</f>
        <v>#REF!</v>
      </c>
      <c r="H100" s="476" t="e">
        <f t="shared" si="67"/>
        <v>#REF!</v>
      </c>
      <c r="I100" s="485"/>
      <c r="J100" s="489" t="e">
        <f t="shared" si="72"/>
        <v>#REF!</v>
      </c>
      <c r="K100" s="476" t="e">
        <f t="shared" si="59"/>
        <v>#REF!</v>
      </c>
      <c r="L100" s="485"/>
      <c r="M100" s="489" t="e">
        <f t="shared" si="73"/>
        <v>#REF!</v>
      </c>
      <c r="N100" s="476" t="e">
        <f t="shared" si="60"/>
        <v>#REF!</v>
      </c>
      <c r="O100" s="485"/>
      <c r="P100" s="489" t="e">
        <f t="shared" si="74"/>
        <v>#REF!</v>
      </c>
      <c r="Q100" s="476" t="e">
        <f t="shared" si="62"/>
        <v>#REF!</v>
      </c>
      <c r="R100" s="485"/>
      <c r="S100" s="489" t="e">
        <f t="shared" si="75"/>
        <v>#REF!</v>
      </c>
      <c r="T100" s="468"/>
      <c r="U100" s="576" t="e">
        <f t="shared" si="65"/>
        <v>#REF!</v>
      </c>
      <c r="V100" s="576"/>
      <c r="W100" s="576"/>
      <c r="X100" s="474"/>
      <c r="Y100" s="474"/>
      <c r="Z100" s="474"/>
      <c r="AA100" s="474"/>
      <c r="AC100" s="451"/>
    </row>
    <row r="101" spans="1:29" ht="15.75">
      <c r="A101"/>
      <c r="B101" s="384" t="s">
        <v>48</v>
      </c>
      <c r="C101" s="223" t="s">
        <v>49</v>
      </c>
      <c r="D101" s="475" t="s">
        <v>25</v>
      </c>
      <c r="E101" s="476" t="e">
        <f t="shared" si="66"/>
        <v>#REF!</v>
      </c>
      <c r="F101" s="480"/>
      <c r="G101" s="478" t="e">
        <f>G98-G99-G100</f>
        <v>#REF!</v>
      </c>
      <c r="H101" s="476" t="e">
        <f t="shared" si="67"/>
        <v>#REF!</v>
      </c>
      <c r="I101" s="485"/>
      <c r="J101" s="489" t="e">
        <f t="shared" si="72"/>
        <v>#REF!</v>
      </c>
      <c r="K101" s="476" t="e">
        <f t="shared" si="59"/>
        <v>#REF!</v>
      </c>
      <c r="L101" s="485"/>
      <c r="M101" s="489" t="e">
        <f t="shared" si="73"/>
        <v>#REF!</v>
      </c>
      <c r="N101" s="476" t="e">
        <f t="shared" si="60"/>
        <v>#REF!</v>
      </c>
      <c r="O101" s="485"/>
      <c r="P101" s="489" t="e">
        <f t="shared" si="74"/>
        <v>#REF!</v>
      </c>
      <c r="Q101" s="476" t="e">
        <f t="shared" si="62"/>
        <v>#REF!</v>
      </c>
      <c r="R101" s="485"/>
      <c r="S101" s="489" t="e">
        <f t="shared" si="75"/>
        <v>#REF!</v>
      </c>
      <c r="T101" s="468"/>
      <c r="U101" s="576" t="e">
        <f t="shared" si="65"/>
        <v>#REF!</v>
      </c>
      <c r="V101" s="576"/>
      <c r="W101" s="576"/>
      <c r="X101" s="474"/>
      <c r="Y101" s="474"/>
      <c r="Z101" s="474"/>
      <c r="AA101" s="474"/>
      <c r="AC101" s="451"/>
    </row>
    <row r="102" spans="1:29" s="451" customFormat="1" ht="15.75">
      <c r="A102"/>
      <c r="B102" s="384">
        <v>2</v>
      </c>
      <c r="C102" s="491" t="s">
        <v>164</v>
      </c>
      <c r="D102" s="492" t="s">
        <v>25</v>
      </c>
      <c r="E102" s="493" t="e">
        <f>E103+E104+E105</f>
        <v>#REF!</v>
      </c>
      <c r="F102" s="494">
        <f t="shared" ref="F102:S102" si="76">F103+F104+F105</f>
        <v>0</v>
      </c>
      <c r="G102" s="490" t="e">
        <f>#REF!</f>
        <v>#REF!</v>
      </c>
      <c r="H102" s="495" t="e">
        <f t="shared" si="76"/>
        <v>#REF!</v>
      </c>
      <c r="I102" s="495">
        <f t="shared" si="76"/>
        <v>0</v>
      </c>
      <c r="J102" s="495" t="e">
        <f t="shared" si="76"/>
        <v>#REF!</v>
      </c>
      <c r="K102" s="495" t="e">
        <f t="shared" si="76"/>
        <v>#REF!</v>
      </c>
      <c r="L102" s="495">
        <f t="shared" si="76"/>
        <v>0</v>
      </c>
      <c r="M102" s="495" t="e">
        <f t="shared" si="76"/>
        <v>#REF!</v>
      </c>
      <c r="N102" s="495" t="e">
        <f t="shared" si="76"/>
        <v>#REF!</v>
      </c>
      <c r="O102" s="495">
        <f t="shared" si="76"/>
        <v>0</v>
      </c>
      <c r="P102" s="495" t="e">
        <f t="shared" si="76"/>
        <v>#REF!</v>
      </c>
      <c r="Q102" s="495" t="e">
        <f t="shared" si="76"/>
        <v>#REF!</v>
      </c>
      <c r="R102" s="495">
        <f t="shared" si="76"/>
        <v>0</v>
      </c>
      <c r="S102" s="495" t="e">
        <f t="shared" si="76"/>
        <v>#REF!</v>
      </c>
      <c r="T102" s="468"/>
      <c r="U102" s="576" t="e">
        <f t="shared" si="65"/>
        <v>#REF!</v>
      </c>
      <c r="V102" s="576"/>
      <c r="W102" s="576"/>
      <c r="X102" s="474"/>
      <c r="Y102" s="474"/>
      <c r="Z102" s="474"/>
      <c r="AA102" s="474"/>
    </row>
    <row r="103" spans="1:29" ht="15.75">
      <c r="A103"/>
      <c r="B103" s="384" t="s">
        <v>11</v>
      </c>
      <c r="C103" s="445" t="s">
        <v>45</v>
      </c>
      <c r="D103" s="475" t="s">
        <v>25</v>
      </c>
      <c r="E103" s="476" t="e">
        <f t="shared" si="66"/>
        <v>#REF!</v>
      </c>
      <c r="F103" s="485"/>
      <c r="G103" s="484" t="e">
        <f>#REF!</f>
        <v>#REF!</v>
      </c>
      <c r="H103" s="476" t="e">
        <f t="shared" si="67"/>
        <v>#REF!</v>
      </c>
      <c r="I103" s="485"/>
      <c r="J103" s="489" t="e">
        <f t="shared" ref="J103:J105" si="77">$G103*H$10</f>
        <v>#REF!</v>
      </c>
      <c r="K103" s="476" t="e">
        <f t="shared" si="59"/>
        <v>#REF!</v>
      </c>
      <c r="L103" s="485"/>
      <c r="M103" s="489" t="e">
        <f t="shared" ref="M103:M105" si="78">$G103*K$10</f>
        <v>#REF!</v>
      </c>
      <c r="N103" s="476" t="e">
        <f t="shared" si="60"/>
        <v>#REF!</v>
      </c>
      <c r="O103" s="485"/>
      <c r="P103" s="489" t="e">
        <f t="shared" ref="P103:P105" si="79">$G103*N$10</f>
        <v>#REF!</v>
      </c>
      <c r="Q103" s="476" t="e">
        <f t="shared" si="62"/>
        <v>#REF!</v>
      </c>
      <c r="R103" s="485"/>
      <c r="S103" s="489" t="e">
        <f t="shared" ref="S103:S105" si="80">$G103*Q$10</f>
        <v>#REF!</v>
      </c>
      <c r="T103" s="468"/>
      <c r="U103" s="576" t="e">
        <f t="shared" si="65"/>
        <v>#REF!</v>
      </c>
      <c r="V103" s="576"/>
      <c r="W103" s="576"/>
      <c r="X103" s="474"/>
      <c r="Y103" s="474"/>
      <c r="Z103" s="474"/>
      <c r="AA103" s="474"/>
      <c r="AC103" s="451"/>
    </row>
    <row r="104" spans="1:29" ht="25.5">
      <c r="A104"/>
      <c r="B104" s="384" t="s">
        <v>12</v>
      </c>
      <c r="C104" s="445" t="s">
        <v>560</v>
      </c>
      <c r="D104" s="475" t="s">
        <v>25</v>
      </c>
      <c r="E104" s="476" t="e">
        <f t="shared" si="66"/>
        <v>#REF!</v>
      </c>
      <c r="F104" s="485"/>
      <c r="G104" s="484" t="e">
        <f>#REF!</f>
        <v>#REF!</v>
      </c>
      <c r="H104" s="476" t="e">
        <f t="shared" si="67"/>
        <v>#REF!</v>
      </c>
      <c r="I104" s="485"/>
      <c r="J104" s="489" t="e">
        <f t="shared" si="77"/>
        <v>#REF!</v>
      </c>
      <c r="K104" s="476" t="e">
        <f t="shared" si="59"/>
        <v>#REF!</v>
      </c>
      <c r="L104" s="485"/>
      <c r="M104" s="489" t="e">
        <f t="shared" si="78"/>
        <v>#REF!</v>
      </c>
      <c r="N104" s="476" t="e">
        <f t="shared" si="60"/>
        <v>#REF!</v>
      </c>
      <c r="O104" s="485"/>
      <c r="P104" s="489" t="e">
        <f t="shared" si="79"/>
        <v>#REF!</v>
      </c>
      <c r="Q104" s="476" t="e">
        <f>R104+S104</f>
        <v>#REF!</v>
      </c>
      <c r="R104" s="485"/>
      <c r="S104" s="489" t="e">
        <f t="shared" si="80"/>
        <v>#REF!</v>
      </c>
      <c r="T104" s="468"/>
      <c r="U104" s="576" t="e">
        <f t="shared" si="65"/>
        <v>#REF!</v>
      </c>
      <c r="V104" s="576"/>
      <c r="W104" s="576"/>
      <c r="X104" s="474"/>
      <c r="Y104" s="474"/>
      <c r="Z104" s="474"/>
      <c r="AA104" s="474"/>
      <c r="AC104" s="451"/>
    </row>
    <row r="105" spans="1:29" ht="15.75">
      <c r="A105"/>
      <c r="B105" s="384" t="s">
        <v>51</v>
      </c>
      <c r="C105" s="438" t="s">
        <v>49</v>
      </c>
      <c r="D105" s="475" t="s">
        <v>25</v>
      </c>
      <c r="E105" s="476" t="e">
        <f t="shared" si="66"/>
        <v>#REF!</v>
      </c>
      <c r="F105" s="485"/>
      <c r="G105" s="484" t="e">
        <f>G102-G103-G104</f>
        <v>#REF!</v>
      </c>
      <c r="H105" s="476" t="e">
        <f t="shared" si="67"/>
        <v>#REF!</v>
      </c>
      <c r="I105" s="485"/>
      <c r="J105" s="489" t="e">
        <f t="shared" si="77"/>
        <v>#REF!</v>
      </c>
      <c r="K105" s="476" t="e">
        <f t="shared" si="59"/>
        <v>#REF!</v>
      </c>
      <c r="L105" s="485"/>
      <c r="M105" s="489" t="e">
        <f t="shared" si="78"/>
        <v>#REF!</v>
      </c>
      <c r="N105" s="476" t="e">
        <f t="shared" si="60"/>
        <v>#REF!</v>
      </c>
      <c r="O105" s="485"/>
      <c r="P105" s="489" t="e">
        <f t="shared" si="79"/>
        <v>#REF!</v>
      </c>
      <c r="Q105" s="476" t="e">
        <f t="shared" si="62"/>
        <v>#REF!</v>
      </c>
      <c r="R105" s="485"/>
      <c r="S105" s="489" t="e">
        <f t="shared" si="80"/>
        <v>#REF!</v>
      </c>
      <c r="T105" s="468"/>
      <c r="U105" s="576" t="e">
        <f t="shared" si="65"/>
        <v>#REF!</v>
      </c>
      <c r="V105" s="576"/>
      <c r="W105" s="576"/>
      <c r="X105" s="474"/>
      <c r="Y105" s="474"/>
      <c r="Z105" s="474"/>
      <c r="AA105" s="474"/>
      <c r="AC105" s="451"/>
    </row>
    <row r="106" spans="1:29" s="451" customFormat="1" ht="15.75">
      <c r="A106"/>
      <c r="B106" s="384" t="s">
        <v>134</v>
      </c>
      <c r="C106" s="227" t="s">
        <v>165</v>
      </c>
      <c r="D106" s="492" t="s">
        <v>25</v>
      </c>
      <c r="E106" s="493">
        <f>E107+E108+E109</f>
        <v>0</v>
      </c>
      <c r="F106" s="494">
        <f t="shared" ref="F106:R106" si="81">F107+F108+F109</f>
        <v>0</v>
      </c>
      <c r="G106" s="496">
        <f t="shared" si="81"/>
        <v>0</v>
      </c>
      <c r="H106" s="493" t="e">
        <f t="shared" si="81"/>
        <v>#REF!</v>
      </c>
      <c r="I106" s="493">
        <f t="shared" si="81"/>
        <v>0</v>
      </c>
      <c r="J106" s="493" t="e">
        <f t="shared" si="81"/>
        <v>#REF!</v>
      </c>
      <c r="K106" s="493" t="e">
        <f t="shared" si="81"/>
        <v>#REF!</v>
      </c>
      <c r="L106" s="493">
        <f t="shared" si="81"/>
        <v>0</v>
      </c>
      <c r="M106" s="493" t="e">
        <f t="shared" si="68"/>
        <v>#REF!</v>
      </c>
      <c r="N106" s="493" t="e">
        <f t="shared" si="81"/>
        <v>#REF!</v>
      </c>
      <c r="O106" s="493">
        <f t="shared" si="81"/>
        <v>0</v>
      </c>
      <c r="P106" s="493" t="e">
        <f t="shared" si="63"/>
        <v>#REF!</v>
      </c>
      <c r="Q106" s="493" t="e">
        <f t="shared" si="81"/>
        <v>#REF!</v>
      </c>
      <c r="R106" s="493">
        <f t="shared" si="81"/>
        <v>0</v>
      </c>
      <c r="S106" s="493" t="e">
        <f t="shared" si="64"/>
        <v>#REF!</v>
      </c>
      <c r="T106" s="468"/>
      <c r="U106" s="576" t="e">
        <f t="shared" si="65"/>
        <v>#REF!</v>
      </c>
      <c r="V106" s="576"/>
      <c r="W106" s="576"/>
      <c r="X106" s="474"/>
      <c r="Y106" s="474"/>
      <c r="Z106" s="474"/>
      <c r="AA106" s="474"/>
    </row>
    <row r="107" spans="1:29" ht="15.75">
      <c r="A107" s="468"/>
      <c r="B107" s="384" t="s">
        <v>52</v>
      </c>
      <c r="C107" s="223" t="s">
        <v>45</v>
      </c>
      <c r="D107" s="475" t="s">
        <v>25</v>
      </c>
      <c r="E107" s="476">
        <f t="shared" ref="E107:E109" si="82">F107+G107</f>
        <v>0</v>
      </c>
      <c r="F107" s="480"/>
      <c r="G107" s="489">
        <v>0</v>
      </c>
      <c r="H107" s="476" t="e">
        <f t="shared" ref="H107:H109" si="83">I107+J107</f>
        <v>#REF!</v>
      </c>
      <c r="I107" s="480"/>
      <c r="J107" s="489" t="e">
        <f t="shared" ref="J107:J111" si="84">$G107*H$10</f>
        <v>#REF!</v>
      </c>
      <c r="K107" s="476" t="e">
        <f t="shared" ref="K107:K109" si="85">L107+M107</f>
        <v>#REF!</v>
      </c>
      <c r="L107" s="480"/>
      <c r="M107" s="489" t="e">
        <f t="shared" si="68"/>
        <v>#REF!</v>
      </c>
      <c r="N107" s="476" t="e">
        <f t="shared" ref="N107:N109" si="86">O107+P107</f>
        <v>#REF!</v>
      </c>
      <c r="O107" s="480"/>
      <c r="P107" s="489" t="e">
        <f t="shared" si="63"/>
        <v>#REF!</v>
      </c>
      <c r="Q107" s="476" t="e">
        <f t="shared" ref="Q107:Q109" si="87">R107+S107</f>
        <v>#REF!</v>
      </c>
      <c r="R107" s="480"/>
      <c r="S107" s="489" t="e">
        <f t="shared" si="64"/>
        <v>#REF!</v>
      </c>
      <c r="T107" s="468"/>
      <c r="U107" s="576" t="e">
        <f t="shared" si="65"/>
        <v>#REF!</v>
      </c>
      <c r="V107" s="576"/>
      <c r="W107" s="576"/>
      <c r="X107" s="474"/>
      <c r="Y107" s="474"/>
      <c r="Z107" s="474"/>
      <c r="AA107" s="474"/>
      <c r="AC107" s="451"/>
    </row>
    <row r="108" spans="1:29" ht="25.5">
      <c r="A108" s="468"/>
      <c r="B108" s="384" t="s">
        <v>53</v>
      </c>
      <c r="C108" s="445" t="s">
        <v>560</v>
      </c>
      <c r="D108" s="475" t="s">
        <v>25</v>
      </c>
      <c r="E108" s="476">
        <f t="shared" si="82"/>
        <v>0</v>
      </c>
      <c r="F108" s="480"/>
      <c r="G108" s="489">
        <v>0</v>
      </c>
      <c r="H108" s="476" t="e">
        <f t="shared" si="83"/>
        <v>#REF!</v>
      </c>
      <c r="I108" s="480"/>
      <c r="J108" s="489" t="e">
        <f t="shared" si="84"/>
        <v>#REF!</v>
      </c>
      <c r="K108" s="476" t="e">
        <f t="shared" si="85"/>
        <v>#REF!</v>
      </c>
      <c r="L108" s="480"/>
      <c r="M108" s="489" t="e">
        <f t="shared" si="68"/>
        <v>#REF!</v>
      </c>
      <c r="N108" s="476" t="e">
        <f t="shared" si="86"/>
        <v>#REF!</v>
      </c>
      <c r="O108" s="480"/>
      <c r="P108" s="489" t="e">
        <f t="shared" si="63"/>
        <v>#REF!</v>
      </c>
      <c r="Q108" s="476" t="e">
        <f t="shared" si="87"/>
        <v>#REF!</v>
      </c>
      <c r="R108" s="480"/>
      <c r="S108" s="489" t="e">
        <f t="shared" si="64"/>
        <v>#REF!</v>
      </c>
      <c r="T108" s="468"/>
      <c r="U108" s="576" t="e">
        <f t="shared" si="65"/>
        <v>#REF!</v>
      </c>
      <c r="V108" s="576"/>
      <c r="W108" s="576"/>
      <c r="X108" s="474"/>
      <c r="Y108" s="474"/>
      <c r="Z108" s="474"/>
      <c r="AA108" s="474"/>
      <c r="AC108" s="451"/>
    </row>
    <row r="109" spans="1:29" ht="15.75">
      <c r="A109" s="468"/>
      <c r="B109" s="384" t="s">
        <v>54</v>
      </c>
      <c r="C109" s="228" t="s">
        <v>179</v>
      </c>
      <c r="D109" s="475" t="s">
        <v>25</v>
      </c>
      <c r="E109" s="476">
        <f t="shared" si="82"/>
        <v>0</v>
      </c>
      <c r="F109" s="480"/>
      <c r="G109" s="489">
        <v>0</v>
      </c>
      <c r="H109" s="476" t="e">
        <f t="shared" si="83"/>
        <v>#REF!</v>
      </c>
      <c r="I109" s="480"/>
      <c r="J109" s="489" t="e">
        <f t="shared" si="84"/>
        <v>#REF!</v>
      </c>
      <c r="K109" s="476" t="e">
        <f t="shared" si="85"/>
        <v>#REF!</v>
      </c>
      <c r="L109" s="480"/>
      <c r="M109" s="489" t="e">
        <f t="shared" si="68"/>
        <v>#REF!</v>
      </c>
      <c r="N109" s="476" t="e">
        <f t="shared" si="86"/>
        <v>#REF!</v>
      </c>
      <c r="O109" s="480"/>
      <c r="P109" s="489" t="e">
        <f t="shared" si="63"/>
        <v>#REF!</v>
      </c>
      <c r="Q109" s="476" t="e">
        <f t="shared" si="87"/>
        <v>#REF!</v>
      </c>
      <c r="R109" s="480"/>
      <c r="S109" s="489" t="e">
        <f t="shared" si="64"/>
        <v>#REF!</v>
      </c>
      <c r="T109" s="468"/>
      <c r="U109" s="576" t="e">
        <f t="shared" si="65"/>
        <v>#REF!</v>
      </c>
      <c r="V109" s="576"/>
      <c r="W109" s="576"/>
      <c r="X109" s="474"/>
      <c r="Y109" s="474"/>
      <c r="Z109" s="474"/>
      <c r="AA109" s="474"/>
      <c r="AC109" s="451"/>
    </row>
    <row r="110" spans="1:29" s="451" customFormat="1" ht="15.75">
      <c r="A110" s="468"/>
      <c r="B110" s="384" t="s">
        <v>135</v>
      </c>
      <c r="C110" s="448" t="s">
        <v>77</v>
      </c>
      <c r="D110" s="492" t="s">
        <v>25</v>
      </c>
      <c r="E110" s="497">
        <v>0</v>
      </c>
      <c r="F110" s="480"/>
      <c r="G110" s="498">
        <v>0</v>
      </c>
      <c r="H110" s="497">
        <v>0</v>
      </c>
      <c r="I110" s="480"/>
      <c r="J110" s="489" t="e">
        <f t="shared" si="84"/>
        <v>#REF!</v>
      </c>
      <c r="K110" s="497">
        <v>0</v>
      </c>
      <c r="L110" s="480"/>
      <c r="M110" s="498" t="e">
        <f t="shared" si="68"/>
        <v>#REF!</v>
      </c>
      <c r="N110" s="497">
        <v>0</v>
      </c>
      <c r="O110" s="480"/>
      <c r="P110" s="498" t="e">
        <f t="shared" si="63"/>
        <v>#REF!</v>
      </c>
      <c r="Q110" s="497">
        <v>0</v>
      </c>
      <c r="R110" s="480"/>
      <c r="S110" s="498" t="e">
        <f t="shared" si="64"/>
        <v>#REF!</v>
      </c>
      <c r="T110" s="468"/>
      <c r="U110" s="576" t="e">
        <f t="shared" si="65"/>
        <v>#REF!</v>
      </c>
      <c r="V110" s="576"/>
      <c r="W110" s="576"/>
      <c r="X110" s="474"/>
      <c r="Y110" s="474"/>
      <c r="Z110" s="474"/>
      <c r="AA110" s="474"/>
    </row>
    <row r="111" spans="1:29" s="451" customFormat="1" ht="15.75">
      <c r="A111" s="468"/>
      <c r="B111" s="384" t="s">
        <v>129</v>
      </c>
      <c r="C111" s="448" t="s">
        <v>4</v>
      </c>
      <c r="D111" s="492" t="s">
        <v>25</v>
      </c>
      <c r="E111" s="497">
        <f t="shared" si="66"/>
        <v>0</v>
      </c>
      <c r="F111" s="480"/>
      <c r="G111" s="498">
        <v>0</v>
      </c>
      <c r="H111" s="497">
        <v>0</v>
      </c>
      <c r="I111" s="480"/>
      <c r="J111" s="489" t="e">
        <f t="shared" si="84"/>
        <v>#REF!</v>
      </c>
      <c r="K111" s="497">
        <v>0</v>
      </c>
      <c r="L111" s="480"/>
      <c r="M111" s="498" t="e">
        <f t="shared" si="68"/>
        <v>#REF!</v>
      </c>
      <c r="N111" s="497">
        <v>0</v>
      </c>
      <c r="O111" s="480"/>
      <c r="P111" s="498" t="e">
        <f t="shared" si="63"/>
        <v>#REF!</v>
      </c>
      <c r="Q111" s="497">
        <v>0</v>
      </c>
      <c r="R111" s="480"/>
      <c r="S111" s="498" t="e">
        <f t="shared" si="64"/>
        <v>#REF!</v>
      </c>
      <c r="T111" s="468"/>
      <c r="U111" s="576" t="e">
        <f t="shared" si="65"/>
        <v>#REF!</v>
      </c>
      <c r="V111" s="576"/>
      <c r="W111" s="576"/>
      <c r="X111" s="474"/>
      <c r="Y111" s="474"/>
      <c r="Z111" s="474"/>
      <c r="AA111" s="474"/>
    </row>
    <row r="112" spans="1:29" ht="15.75">
      <c r="A112" s="468"/>
      <c r="B112" s="384" t="s">
        <v>130</v>
      </c>
      <c r="C112" s="448" t="s">
        <v>55</v>
      </c>
      <c r="D112" s="475" t="s">
        <v>25</v>
      </c>
      <c r="E112" s="493" t="e">
        <f>E111+E110+E106+E102+E86</f>
        <v>#REF!</v>
      </c>
      <c r="F112" s="494" t="e">
        <f>F111+F110+F106+F102+F86</f>
        <v>#REF!</v>
      </c>
      <c r="G112" s="496" t="e">
        <f>G111+G110+G106+G102+G86</f>
        <v>#REF!</v>
      </c>
      <c r="H112" s="493" t="e">
        <f t="shared" ref="H112:S112" si="88">H111+H110+H106+H102+H86</f>
        <v>#REF!</v>
      </c>
      <c r="I112" s="494" t="e">
        <f t="shared" si="88"/>
        <v>#REF!</v>
      </c>
      <c r="J112" s="496" t="e">
        <f t="shared" si="88"/>
        <v>#REF!</v>
      </c>
      <c r="K112" s="493" t="e">
        <f t="shared" si="88"/>
        <v>#REF!</v>
      </c>
      <c r="L112" s="494" t="e">
        <f t="shared" si="88"/>
        <v>#REF!</v>
      </c>
      <c r="M112" s="496" t="e">
        <f t="shared" si="88"/>
        <v>#REF!</v>
      </c>
      <c r="N112" s="493" t="e">
        <f t="shared" si="88"/>
        <v>#REF!</v>
      </c>
      <c r="O112" s="494" t="e">
        <f t="shared" si="88"/>
        <v>#REF!</v>
      </c>
      <c r="P112" s="496" t="e">
        <f t="shared" si="88"/>
        <v>#REF!</v>
      </c>
      <c r="Q112" s="493" t="e">
        <f t="shared" si="88"/>
        <v>#REF!</v>
      </c>
      <c r="R112" s="494" t="e">
        <f t="shared" si="88"/>
        <v>#REF!</v>
      </c>
      <c r="S112" s="496" t="e">
        <f t="shared" si="88"/>
        <v>#REF!</v>
      </c>
      <c r="T112" s="664">
        <f>'Д 3'!G37</f>
        <v>2.1357300836939768</v>
      </c>
      <c r="U112" s="665" t="e">
        <f>E112=T112</f>
        <v>#REF!</v>
      </c>
      <c r="V112" s="665"/>
      <c r="W112" s="665"/>
      <c r="X112" s="656" t="e">
        <f>T112-E112</f>
        <v>#REF!</v>
      </c>
      <c r="Y112" s="656" t="s">
        <v>673</v>
      </c>
      <c r="Z112" s="474"/>
      <c r="AA112" s="474"/>
      <c r="AC112" s="451"/>
    </row>
    <row r="113" spans="1:29" ht="15.75">
      <c r="A113" s="468"/>
      <c r="B113" s="384"/>
      <c r="C113" s="448"/>
      <c r="D113" s="475"/>
      <c r="E113" s="493">
        <f>'Д 3'!G37</f>
        <v>2.1357300836939768</v>
      </c>
      <c r="F113" s="494"/>
      <c r="G113" s="496"/>
      <c r="H113" s="493"/>
      <c r="I113" s="494"/>
      <c r="J113" s="496"/>
      <c r="K113" s="493"/>
      <c r="L113" s="494"/>
      <c r="M113" s="496"/>
      <c r="N113" s="493"/>
      <c r="O113" s="494"/>
      <c r="P113" s="496"/>
      <c r="Q113" s="493"/>
      <c r="R113" s="494"/>
      <c r="S113" s="496"/>
      <c r="T113" s="664"/>
      <c r="U113" s="665"/>
      <c r="V113" s="665"/>
      <c r="W113" s="665"/>
      <c r="X113" s="656"/>
      <c r="Y113" s="656"/>
      <c r="Z113" s="474"/>
      <c r="AA113" s="474"/>
      <c r="AC113" s="451"/>
    </row>
    <row r="114" spans="1:29" ht="15.75">
      <c r="A114" s="468"/>
      <c r="B114" s="384" t="s">
        <v>131</v>
      </c>
      <c r="C114" s="448" t="s">
        <v>180</v>
      </c>
      <c r="D114" s="475" t="s">
        <v>25</v>
      </c>
      <c r="E114" s="488">
        <v>0</v>
      </c>
      <c r="F114" s="499">
        <v>0</v>
      </c>
      <c r="G114" s="489">
        <v>0</v>
      </c>
      <c r="H114" s="488">
        <v>0</v>
      </c>
      <c r="I114" s="499">
        <v>0</v>
      </c>
      <c r="J114" s="489" t="e">
        <f>$G114*H$10</f>
        <v>#REF!</v>
      </c>
      <c r="K114" s="488">
        <v>0</v>
      </c>
      <c r="L114" s="499">
        <v>0</v>
      </c>
      <c r="M114" s="489">
        <v>0</v>
      </c>
      <c r="N114" s="488">
        <v>0</v>
      </c>
      <c r="O114" s="499">
        <v>0</v>
      </c>
      <c r="P114" s="489">
        <v>0</v>
      </c>
      <c r="Q114" s="488">
        <v>0</v>
      </c>
      <c r="R114" s="499">
        <v>0</v>
      </c>
      <c r="S114" s="489">
        <v>0</v>
      </c>
      <c r="T114" s="468"/>
      <c r="U114" s="474"/>
      <c r="V114" s="474"/>
      <c r="W114" s="474"/>
      <c r="X114" s="474"/>
      <c r="Y114" s="474"/>
      <c r="Z114" s="474"/>
      <c r="AA114" s="474"/>
      <c r="AC114" s="451"/>
    </row>
    <row r="115" spans="1:29" s="451" customFormat="1" ht="15.75">
      <c r="A115" s="468"/>
      <c r="B115" s="384" t="s">
        <v>132</v>
      </c>
      <c r="C115" s="448" t="s">
        <v>181</v>
      </c>
      <c r="D115" s="492" t="s">
        <v>25</v>
      </c>
      <c r="E115" s="497" t="e">
        <f>E116+E117+E118+E119+E120</f>
        <v>#REF!</v>
      </c>
      <c r="F115" s="453">
        <f t="shared" ref="F115:S115" si="89">F116+F117+F118+F119+F120</f>
        <v>0</v>
      </c>
      <c r="G115" s="558" t="e">
        <f>G116+G117+G118+G119+G120</f>
        <v>#REF!</v>
      </c>
      <c r="H115" s="497" t="e">
        <f>H116+H117+H118+H119+H120</f>
        <v>#REF!</v>
      </c>
      <c r="I115" s="500">
        <f t="shared" si="89"/>
        <v>0</v>
      </c>
      <c r="J115" s="498" t="e">
        <f>J116+J117+J118+J119+J120</f>
        <v>#REF!</v>
      </c>
      <c r="K115" s="497" t="e">
        <f t="shared" si="89"/>
        <v>#REF!</v>
      </c>
      <c r="L115" s="500">
        <f t="shared" si="89"/>
        <v>0</v>
      </c>
      <c r="M115" s="498" t="e">
        <f t="shared" si="89"/>
        <v>#REF!</v>
      </c>
      <c r="N115" s="497" t="e">
        <f t="shared" si="89"/>
        <v>#REF!</v>
      </c>
      <c r="O115" s="500">
        <f t="shared" si="89"/>
        <v>0</v>
      </c>
      <c r="P115" s="498" t="e">
        <f t="shared" si="89"/>
        <v>#REF!</v>
      </c>
      <c r="Q115" s="497" t="e">
        <f t="shared" si="89"/>
        <v>#REF!</v>
      </c>
      <c r="R115" s="500">
        <f t="shared" si="89"/>
        <v>0</v>
      </c>
      <c r="S115" s="498" t="e">
        <f t="shared" si="89"/>
        <v>#REF!</v>
      </c>
      <c r="T115" s="664">
        <f>'Д 3'!G39</f>
        <v>5.2090977651072595E-2</v>
      </c>
      <c r="U115" s="665" t="e">
        <f>E115=T115</f>
        <v>#REF!</v>
      </c>
      <c r="V115" s="665"/>
      <c r="W115" s="665"/>
      <c r="X115" s="656" t="e">
        <f>T115-E115</f>
        <v>#REF!</v>
      </c>
      <c r="Y115" s="656" t="s">
        <v>673</v>
      </c>
      <c r="Z115" s="474"/>
      <c r="AA115" s="474"/>
    </row>
    <row r="116" spans="1:29" ht="15.75">
      <c r="A116" s="468"/>
      <c r="B116" s="384" t="s">
        <v>113</v>
      </c>
      <c r="C116" s="445" t="s">
        <v>57</v>
      </c>
      <c r="D116" s="475" t="s">
        <v>25</v>
      </c>
      <c r="E116" s="476" t="e">
        <f>F116+G116</f>
        <v>#REF!</v>
      </c>
      <c r="F116" s="559"/>
      <c r="G116" s="502" t="e">
        <f>(G120)/(100%-18%)-(G120)</f>
        <v>#REF!</v>
      </c>
      <c r="H116" s="476" t="e">
        <f t="shared" ref="H116" si="90">I116+J116</f>
        <v>#REF!</v>
      </c>
      <c r="I116" s="436"/>
      <c r="J116" s="489" t="e">
        <f>$G116*H$10</f>
        <v>#REF!</v>
      </c>
      <c r="K116" s="476" t="e">
        <f t="shared" ref="K116" si="91">L116+M116</f>
        <v>#REF!</v>
      </c>
      <c r="L116" s="436"/>
      <c r="M116" s="489" t="e">
        <f>$G116/$G$18*$M$18</f>
        <v>#REF!</v>
      </c>
      <c r="N116" s="476" t="e">
        <f t="shared" ref="N116" si="92">O116+P116</f>
        <v>#REF!</v>
      </c>
      <c r="O116" s="436"/>
      <c r="P116" s="489" t="e">
        <f>$G116/$G$18*$P$18</f>
        <v>#REF!</v>
      </c>
      <c r="Q116" s="476" t="e">
        <f t="shared" ref="Q116" si="93">R116+S116</f>
        <v>#REF!</v>
      </c>
      <c r="R116" s="436"/>
      <c r="S116" s="489" t="e">
        <f>$G116/$G$18*$S$18</f>
        <v>#REF!</v>
      </c>
      <c r="T116" s="468"/>
      <c r="U116" s="474"/>
      <c r="V116" s="474"/>
      <c r="W116" s="474"/>
      <c r="X116" s="474"/>
      <c r="Y116" s="474"/>
      <c r="Z116" s="474"/>
      <c r="AA116" s="474"/>
      <c r="AC116" s="451"/>
    </row>
    <row r="117" spans="1:29" ht="15.75">
      <c r="A117" s="468"/>
      <c r="B117" s="384" t="s">
        <v>115</v>
      </c>
      <c r="C117" s="445" t="s">
        <v>79</v>
      </c>
      <c r="D117" s="475" t="s">
        <v>25</v>
      </c>
      <c r="E117" s="476">
        <f t="shared" ref="E117:E120" si="94">F117+G117</f>
        <v>0</v>
      </c>
      <c r="F117" s="436"/>
      <c r="G117" s="502">
        <v>0</v>
      </c>
      <c r="H117" s="476" t="e">
        <f t="shared" ref="H117:H120" si="95">I117+J117</f>
        <v>#REF!</v>
      </c>
      <c r="I117" s="436"/>
      <c r="J117" s="489" t="e">
        <f>$G117*H$10</f>
        <v>#REF!</v>
      </c>
      <c r="K117" s="476" t="e">
        <f t="shared" ref="K117:K120" si="96">L117+M117</f>
        <v>#REF!</v>
      </c>
      <c r="L117" s="436"/>
      <c r="M117" s="489" t="e">
        <f>$G117*K$10</f>
        <v>#REF!</v>
      </c>
      <c r="N117" s="476" t="e">
        <f t="shared" ref="N117:N120" si="97">O117+P117</f>
        <v>#REF!</v>
      </c>
      <c r="O117" s="436"/>
      <c r="P117" s="489" t="e">
        <f>$G117*N$10</f>
        <v>#REF!</v>
      </c>
      <c r="Q117" s="476" t="e">
        <f t="shared" ref="Q117:Q120" si="98">R117+S117</f>
        <v>#REF!</v>
      </c>
      <c r="R117" s="436"/>
      <c r="S117" s="489" t="e">
        <f>$G117*Q$10</f>
        <v>#REF!</v>
      </c>
      <c r="T117" s="468"/>
      <c r="U117" s="474"/>
      <c r="V117" s="474"/>
      <c r="W117" s="474"/>
      <c r="X117" s="474"/>
      <c r="Y117" s="474"/>
      <c r="Z117" s="474"/>
      <c r="AA117" s="474"/>
      <c r="AC117" s="451"/>
    </row>
    <row r="118" spans="1:29" ht="15.75">
      <c r="A118" s="468"/>
      <c r="B118" s="384" t="s">
        <v>117</v>
      </c>
      <c r="C118" s="445" t="s">
        <v>80</v>
      </c>
      <c r="D118" s="475" t="s">
        <v>25</v>
      </c>
      <c r="E118" s="476">
        <f t="shared" si="94"/>
        <v>0</v>
      </c>
      <c r="F118" s="436"/>
      <c r="G118" s="502">
        <v>0</v>
      </c>
      <c r="H118" s="476" t="e">
        <f t="shared" si="95"/>
        <v>#REF!</v>
      </c>
      <c r="I118" s="436"/>
      <c r="J118" s="489" t="e">
        <f t="shared" ref="J118:J120" si="99">$G118*H$10</f>
        <v>#REF!</v>
      </c>
      <c r="K118" s="476" t="e">
        <f t="shared" si="96"/>
        <v>#REF!</v>
      </c>
      <c r="L118" s="436"/>
      <c r="M118" s="489" t="e">
        <f t="shared" ref="M118:M119" si="100">$G118*K$10</f>
        <v>#REF!</v>
      </c>
      <c r="N118" s="476" t="e">
        <f t="shared" si="97"/>
        <v>#REF!</v>
      </c>
      <c r="O118" s="436"/>
      <c r="P118" s="489" t="e">
        <f t="shared" ref="P118:P119" si="101">$G118*N$10</f>
        <v>#REF!</v>
      </c>
      <c r="Q118" s="476" t="e">
        <f t="shared" si="98"/>
        <v>#REF!</v>
      </c>
      <c r="R118" s="436"/>
      <c r="S118" s="489" t="e">
        <f t="shared" ref="S118:S119" si="102">$G118*Q$10</f>
        <v>#REF!</v>
      </c>
      <c r="T118" s="468"/>
      <c r="U118" s="474"/>
      <c r="V118" s="474"/>
      <c r="W118" s="474"/>
      <c r="X118" s="474"/>
      <c r="Y118" s="474"/>
      <c r="Z118" s="474"/>
      <c r="AA118" s="474"/>
      <c r="AC118" s="451"/>
    </row>
    <row r="119" spans="1:29" ht="15.75">
      <c r="A119" s="468"/>
      <c r="B119" s="384" t="s">
        <v>119</v>
      </c>
      <c r="C119" s="445" t="s">
        <v>63</v>
      </c>
      <c r="D119" s="475" t="s">
        <v>25</v>
      </c>
      <c r="E119" s="476">
        <f t="shared" si="94"/>
        <v>0</v>
      </c>
      <c r="F119" s="436"/>
      <c r="G119" s="502">
        <v>0</v>
      </c>
      <c r="H119" s="476" t="e">
        <f t="shared" si="95"/>
        <v>#REF!</v>
      </c>
      <c r="I119" s="436"/>
      <c r="J119" s="489" t="e">
        <f t="shared" si="99"/>
        <v>#REF!</v>
      </c>
      <c r="K119" s="476" t="e">
        <f t="shared" si="96"/>
        <v>#REF!</v>
      </c>
      <c r="L119" s="436"/>
      <c r="M119" s="489" t="e">
        <f t="shared" si="100"/>
        <v>#REF!</v>
      </c>
      <c r="N119" s="476" t="e">
        <f t="shared" si="97"/>
        <v>#REF!</v>
      </c>
      <c r="O119" s="436"/>
      <c r="P119" s="489" t="e">
        <f t="shared" si="101"/>
        <v>#REF!</v>
      </c>
      <c r="Q119" s="476" t="e">
        <f t="shared" si="98"/>
        <v>#REF!</v>
      </c>
      <c r="R119" s="436"/>
      <c r="S119" s="489" t="e">
        <f t="shared" si="102"/>
        <v>#REF!</v>
      </c>
      <c r="T119" s="468"/>
      <c r="U119" s="474"/>
      <c r="V119" s="474"/>
      <c r="W119" s="474"/>
      <c r="X119" s="474"/>
      <c r="Y119" s="474"/>
      <c r="Z119" s="474"/>
      <c r="AA119" s="474"/>
      <c r="AC119" s="451"/>
    </row>
    <row r="120" spans="1:29" ht="15.75">
      <c r="A120" s="501">
        <v>0.04</v>
      </c>
      <c r="B120" s="384" t="s">
        <v>168</v>
      </c>
      <c r="C120" s="445" t="s">
        <v>81</v>
      </c>
      <c r="D120" s="475" t="s">
        <v>25</v>
      </c>
      <c r="E120" s="476" t="e">
        <f t="shared" si="94"/>
        <v>#REF!</v>
      </c>
      <c r="F120" s="436"/>
      <c r="G120" s="833" t="e">
        <f>E112*0.02</f>
        <v>#REF!</v>
      </c>
      <c r="H120" s="476" t="e">
        <f t="shared" si="95"/>
        <v>#REF!</v>
      </c>
      <c r="I120" s="436"/>
      <c r="J120" s="489" t="e">
        <f t="shared" si="99"/>
        <v>#REF!</v>
      </c>
      <c r="K120" s="476" t="e">
        <f t="shared" si="96"/>
        <v>#REF!</v>
      </c>
      <c r="L120" s="436"/>
      <c r="M120" s="489" t="e">
        <f>$G120*K10</f>
        <v>#REF!</v>
      </c>
      <c r="N120" s="476" t="e">
        <f t="shared" si="97"/>
        <v>#REF!</v>
      </c>
      <c r="O120" s="436"/>
      <c r="P120" s="489" t="e">
        <f>$G120*N10</f>
        <v>#REF!</v>
      </c>
      <c r="Q120" s="476" t="e">
        <f t="shared" si="98"/>
        <v>#REF!</v>
      </c>
      <c r="R120" s="436"/>
      <c r="S120" s="489" t="e">
        <f>$G120*Q10</f>
        <v>#REF!</v>
      </c>
      <c r="T120" s="468"/>
      <c r="U120" s="474"/>
      <c r="V120" s="474"/>
      <c r="W120" s="474"/>
      <c r="X120" s="474"/>
      <c r="Y120" s="474"/>
      <c r="Z120" s="474"/>
      <c r="AA120" s="474"/>
      <c r="AC120" s="451"/>
    </row>
    <row r="121" spans="1:29" ht="26.25" thickBot="1">
      <c r="A121" s="468"/>
      <c r="B121" s="388" t="s">
        <v>140</v>
      </c>
      <c r="C121" s="503" t="s">
        <v>572</v>
      </c>
      <c r="D121" s="475" t="s">
        <v>25</v>
      </c>
      <c r="E121" s="557" t="e">
        <f>E115+E114+E112</f>
        <v>#REF!</v>
      </c>
      <c r="F121" s="460" t="e">
        <f t="shared" ref="F121:S121" si="103">F115+F114+F112</f>
        <v>#REF!</v>
      </c>
      <c r="G121" s="527" t="e">
        <f t="shared" si="103"/>
        <v>#REF!</v>
      </c>
      <c r="H121" s="557" t="e">
        <f>H115+H114+H112</f>
        <v>#REF!</v>
      </c>
      <c r="I121" s="460" t="e">
        <f t="shared" si="103"/>
        <v>#REF!</v>
      </c>
      <c r="J121" s="527" t="e">
        <f t="shared" si="103"/>
        <v>#REF!</v>
      </c>
      <c r="K121" s="460" t="e">
        <f>K115+K114+K112</f>
        <v>#REF!</v>
      </c>
      <c r="L121" s="460" t="e">
        <f t="shared" si="103"/>
        <v>#REF!</v>
      </c>
      <c r="M121" s="527" t="e">
        <f t="shared" si="103"/>
        <v>#REF!</v>
      </c>
      <c r="N121" s="557" t="e">
        <f>N115+N114+N112</f>
        <v>#REF!</v>
      </c>
      <c r="O121" s="460" t="e">
        <f t="shared" si="103"/>
        <v>#REF!</v>
      </c>
      <c r="P121" s="527" t="e">
        <f t="shared" si="103"/>
        <v>#REF!</v>
      </c>
      <c r="Q121" s="557" t="e">
        <f>Q115+Q114+Q112</f>
        <v>#REF!</v>
      </c>
      <c r="R121" s="460" t="e">
        <f t="shared" si="103"/>
        <v>#REF!</v>
      </c>
      <c r="S121" s="461" t="e">
        <f t="shared" si="103"/>
        <v>#REF!</v>
      </c>
      <c r="T121" s="664">
        <f>'Д 3'!G45</f>
        <v>2.1878210613450495</v>
      </c>
      <c r="U121" s="665" t="e">
        <f>E121=T121</f>
        <v>#REF!</v>
      </c>
      <c r="V121" s="665"/>
      <c r="W121" s="665"/>
      <c r="X121" s="656" t="e">
        <f>T121-E121</f>
        <v>#REF!</v>
      </c>
      <c r="Y121" s="656" t="s">
        <v>673</v>
      </c>
      <c r="Z121" s="474"/>
      <c r="AA121" s="474"/>
    </row>
    <row r="122" spans="1:29" ht="32.25" customHeight="1">
      <c r="B122" s="687" t="s">
        <v>141</v>
      </c>
      <c r="C122" s="726" t="s">
        <v>573</v>
      </c>
      <c r="D122" s="727" t="s">
        <v>67</v>
      </c>
      <c r="E122" s="728" t="e">
        <f>E121/E17</f>
        <v>#REF!</v>
      </c>
      <c r="F122" s="729" t="s">
        <v>258</v>
      </c>
      <c r="G122" s="730" t="s">
        <v>258</v>
      </c>
      <c r="H122" s="731" t="e">
        <f>H121/H17</f>
        <v>#REF!</v>
      </c>
      <c r="I122" s="729" t="s">
        <v>258</v>
      </c>
      <c r="J122" s="730" t="s">
        <v>258</v>
      </c>
      <c r="K122" s="854" t="e">
        <f>K121/K17</f>
        <v>#REF!</v>
      </c>
      <c r="L122" s="729" t="s">
        <v>258</v>
      </c>
      <c r="M122" s="730" t="s">
        <v>258</v>
      </c>
      <c r="N122" s="731" t="e">
        <f>N121/N17</f>
        <v>#REF!</v>
      </c>
      <c r="O122" s="729" t="s">
        <v>258</v>
      </c>
      <c r="P122" s="730" t="s">
        <v>258</v>
      </c>
      <c r="Q122" s="731" t="e">
        <f>Q121/Q17</f>
        <v>#REF!</v>
      </c>
      <c r="R122" s="729" t="s">
        <v>258</v>
      </c>
      <c r="S122" s="730" t="s">
        <v>258</v>
      </c>
      <c r="T122" s="424"/>
      <c r="U122" s="474"/>
      <c r="V122" s="474"/>
      <c r="W122" s="474"/>
      <c r="X122" s="474"/>
      <c r="Y122" s="474"/>
      <c r="Z122" s="474"/>
      <c r="AA122" s="474"/>
    </row>
    <row r="123" spans="1:29" ht="36" customHeight="1">
      <c r="B123" s="696" t="s">
        <v>142</v>
      </c>
      <c r="C123" s="697" t="s">
        <v>574</v>
      </c>
      <c r="D123" s="698" t="s">
        <v>67</v>
      </c>
      <c r="E123" s="699" t="e">
        <f>E122*1.2</f>
        <v>#REF!</v>
      </c>
      <c r="F123" s="700" t="s">
        <v>258</v>
      </c>
      <c r="G123" s="701" t="s">
        <v>258</v>
      </c>
      <c r="H123" s="702" t="e">
        <f>H122*1.2</f>
        <v>#REF!</v>
      </c>
      <c r="I123" s="700" t="s">
        <v>258</v>
      </c>
      <c r="J123" s="701" t="s">
        <v>258</v>
      </c>
      <c r="K123" s="830" t="e">
        <f>K122*1.2</f>
        <v>#REF!</v>
      </c>
      <c r="L123" s="700" t="s">
        <v>258</v>
      </c>
      <c r="M123" s="701" t="s">
        <v>258</v>
      </c>
      <c r="N123" s="702" t="e">
        <f>N122*1.2</f>
        <v>#REF!</v>
      </c>
      <c r="O123" s="700" t="s">
        <v>258</v>
      </c>
      <c r="P123" s="701" t="s">
        <v>258</v>
      </c>
      <c r="Q123" s="702" t="e">
        <f>Q122*1.2</f>
        <v>#REF!</v>
      </c>
      <c r="R123" s="700" t="s">
        <v>258</v>
      </c>
      <c r="S123" s="701" t="s">
        <v>258</v>
      </c>
    </row>
    <row r="124" spans="1:29" ht="36" customHeight="1">
      <c r="B124" s="691" t="s">
        <v>143</v>
      </c>
      <c r="C124" s="705" t="s">
        <v>575</v>
      </c>
      <c r="D124" s="706" t="s">
        <v>392</v>
      </c>
      <c r="E124" s="707" t="s">
        <v>258</v>
      </c>
      <c r="F124" s="708" t="s">
        <v>258</v>
      </c>
      <c r="G124" s="709" t="s">
        <v>258</v>
      </c>
      <c r="H124" s="710" t="s">
        <v>258</v>
      </c>
      <c r="I124" s="711" t="s">
        <v>258</v>
      </c>
      <c r="J124" s="709" t="s">
        <v>258</v>
      </c>
      <c r="K124" s="712" t="s">
        <v>258</v>
      </c>
      <c r="L124" s="711" t="s">
        <v>258</v>
      </c>
      <c r="M124" s="709" t="s">
        <v>258</v>
      </c>
      <c r="N124" s="710" t="s">
        <v>258</v>
      </c>
      <c r="O124" s="711" t="s">
        <v>258</v>
      </c>
      <c r="P124" s="709" t="s">
        <v>258</v>
      </c>
      <c r="Q124" s="712" t="s">
        <v>258</v>
      </c>
      <c r="R124" s="711" t="s">
        <v>258</v>
      </c>
      <c r="S124" s="709" t="s">
        <v>258</v>
      </c>
    </row>
    <row r="125" spans="1:29" ht="15.75">
      <c r="B125" s="691" t="s">
        <v>87</v>
      </c>
      <c r="C125" s="713" t="s">
        <v>564</v>
      </c>
      <c r="D125" s="706" t="s">
        <v>565</v>
      </c>
      <c r="E125" s="714" t="e">
        <f>F125</f>
        <v>#REF!</v>
      </c>
      <c r="F125" s="715" t="e">
        <f>F121/F17</f>
        <v>#REF!</v>
      </c>
      <c r="G125" s="716" t="s">
        <v>258</v>
      </c>
      <c r="H125" s="717" t="e">
        <f>I125</f>
        <v>#REF!</v>
      </c>
      <c r="I125" s="715" t="e">
        <f>I121/I17</f>
        <v>#REF!</v>
      </c>
      <c r="J125" s="716" t="s">
        <v>258</v>
      </c>
      <c r="K125" s="717" t="e">
        <f>L125</f>
        <v>#REF!</v>
      </c>
      <c r="L125" s="715" t="e">
        <f>L121/L17</f>
        <v>#REF!</v>
      </c>
      <c r="M125" s="716" t="s">
        <v>258</v>
      </c>
      <c r="N125" s="717" t="e">
        <f>O125</f>
        <v>#REF!</v>
      </c>
      <c r="O125" s="715" t="e">
        <f>O121/O17</f>
        <v>#REF!</v>
      </c>
      <c r="P125" s="716" t="s">
        <v>258</v>
      </c>
      <c r="Q125" s="717" t="e">
        <f>R125</f>
        <v>#REF!</v>
      </c>
      <c r="R125" s="715" t="e">
        <f>R121/R17</f>
        <v>#REF!</v>
      </c>
      <c r="S125" s="716" t="s">
        <v>258</v>
      </c>
    </row>
    <row r="126" spans="1:29" ht="31.5">
      <c r="B126" s="691" t="s">
        <v>88</v>
      </c>
      <c r="C126" s="713" t="s">
        <v>632</v>
      </c>
      <c r="D126" s="706" t="s">
        <v>566</v>
      </c>
      <c r="E126" s="714" t="e">
        <f>G126</f>
        <v>#REF!</v>
      </c>
      <c r="F126" s="718" t="s">
        <v>258</v>
      </c>
      <c r="G126" s="719" t="e">
        <f>G121*1000/G20</f>
        <v>#REF!</v>
      </c>
      <c r="H126" s="717" t="e">
        <f>J126</f>
        <v>#REF!</v>
      </c>
      <c r="I126" s="718" t="s">
        <v>258</v>
      </c>
      <c r="J126" s="719" t="e">
        <f>J121/J20*1000</f>
        <v>#REF!</v>
      </c>
      <c r="K126" s="717" t="e">
        <f>M126</f>
        <v>#REF!</v>
      </c>
      <c r="L126" s="718" t="s">
        <v>258</v>
      </c>
      <c r="M126" s="719" t="e">
        <f>M121/M20*1000</f>
        <v>#REF!</v>
      </c>
      <c r="N126" s="717" t="e">
        <f>P126</f>
        <v>#REF!</v>
      </c>
      <c r="O126" s="718" t="s">
        <v>258</v>
      </c>
      <c r="P126" s="719" t="e">
        <f>P121/P20*1000</f>
        <v>#REF!</v>
      </c>
      <c r="Q126" s="717" t="e">
        <f>S126</f>
        <v>#REF!</v>
      </c>
      <c r="R126" s="718" t="s">
        <v>258</v>
      </c>
      <c r="S126" s="719" t="e">
        <f>S121/S20*1000</f>
        <v>#REF!</v>
      </c>
    </row>
    <row r="127" spans="1:29" ht="32.25" thickBot="1">
      <c r="A127" s="466" t="s">
        <v>630</v>
      </c>
      <c r="B127" s="693" t="s">
        <v>90</v>
      </c>
      <c r="C127" s="721" t="s">
        <v>631</v>
      </c>
      <c r="D127" s="706" t="s">
        <v>566</v>
      </c>
      <c r="E127" s="722" t="str">
        <f t="shared" ref="E127:S127" si="104">IFERROR(E126/12,"х")</f>
        <v>х</v>
      </c>
      <c r="F127" s="723" t="str">
        <f t="shared" si="104"/>
        <v>х</v>
      </c>
      <c r="G127" s="724" t="str">
        <f t="shared" si="104"/>
        <v>х</v>
      </c>
      <c r="H127" s="725" t="str">
        <f t="shared" si="104"/>
        <v>х</v>
      </c>
      <c r="I127" s="723" t="str">
        <f t="shared" si="104"/>
        <v>х</v>
      </c>
      <c r="J127" s="724" t="str">
        <f t="shared" si="104"/>
        <v>х</v>
      </c>
      <c r="K127" s="725" t="str">
        <f t="shared" si="104"/>
        <v>х</v>
      </c>
      <c r="L127" s="723" t="str">
        <f t="shared" si="104"/>
        <v>х</v>
      </c>
      <c r="M127" s="724" t="str">
        <f t="shared" si="104"/>
        <v>х</v>
      </c>
      <c r="N127" s="725" t="str">
        <f t="shared" si="104"/>
        <v>х</v>
      </c>
      <c r="O127" s="723" t="str">
        <f t="shared" si="104"/>
        <v>х</v>
      </c>
      <c r="P127" s="724" t="str">
        <f t="shared" si="104"/>
        <v>х</v>
      </c>
      <c r="Q127" s="725" t="str">
        <f t="shared" si="104"/>
        <v>х</v>
      </c>
      <c r="R127" s="723" t="str">
        <f t="shared" si="104"/>
        <v>х</v>
      </c>
      <c r="S127" s="724" t="str">
        <f t="shared" si="104"/>
        <v>х</v>
      </c>
    </row>
    <row r="128" spans="1:29" ht="36" customHeight="1">
      <c r="B128" s="732" t="s">
        <v>144</v>
      </c>
      <c r="C128" s="733" t="s">
        <v>576</v>
      </c>
      <c r="D128" s="734" t="s">
        <v>392</v>
      </c>
      <c r="E128" s="735" t="s">
        <v>258</v>
      </c>
      <c r="F128" s="736" t="s">
        <v>258</v>
      </c>
      <c r="G128" s="737" t="s">
        <v>258</v>
      </c>
      <c r="H128" s="738" t="s">
        <v>258</v>
      </c>
      <c r="I128" s="736" t="s">
        <v>258</v>
      </c>
      <c r="J128" s="737" t="s">
        <v>258</v>
      </c>
      <c r="K128" s="738" t="s">
        <v>258</v>
      </c>
      <c r="L128" s="736" t="s">
        <v>258</v>
      </c>
      <c r="M128" s="737" t="s">
        <v>258</v>
      </c>
      <c r="N128" s="738" t="s">
        <v>258</v>
      </c>
      <c r="O128" s="736" t="s">
        <v>258</v>
      </c>
      <c r="P128" s="737" t="s">
        <v>258</v>
      </c>
      <c r="Q128" s="738" t="s">
        <v>258</v>
      </c>
      <c r="R128" s="736" t="s">
        <v>258</v>
      </c>
      <c r="S128" s="737" t="s">
        <v>258</v>
      </c>
    </row>
    <row r="129" spans="1:29" ht="15.75">
      <c r="B129" s="739" t="s">
        <v>185</v>
      </c>
      <c r="C129" s="740" t="s">
        <v>564</v>
      </c>
      <c r="D129" s="734" t="s">
        <v>565</v>
      </c>
      <c r="E129" s="699" t="e">
        <f>E125*1.2</f>
        <v>#REF!</v>
      </c>
      <c r="F129" s="703" t="e">
        <f>F125*1.2</f>
        <v>#REF!</v>
      </c>
      <c r="G129" s="681" t="s">
        <v>258</v>
      </c>
      <c r="H129" s="702" t="e">
        <f>H125*1.2</f>
        <v>#REF!</v>
      </c>
      <c r="I129" s="703" t="e">
        <f>I125*1.2</f>
        <v>#REF!</v>
      </c>
      <c r="J129" s="681" t="s">
        <v>258</v>
      </c>
      <c r="K129" s="702" t="e">
        <f>K125*1.2</f>
        <v>#REF!</v>
      </c>
      <c r="L129" s="703" t="e">
        <f>L125*1.2</f>
        <v>#REF!</v>
      </c>
      <c r="M129" s="681" t="s">
        <v>258</v>
      </c>
      <c r="N129" s="702" t="e">
        <f>N125*1.2</f>
        <v>#REF!</v>
      </c>
      <c r="O129" s="703" t="e">
        <f>O125*1.2</f>
        <v>#REF!</v>
      </c>
      <c r="P129" s="681" t="s">
        <v>258</v>
      </c>
      <c r="Q129" s="702" t="e">
        <f>Q125*1.2</f>
        <v>#REF!</v>
      </c>
      <c r="R129" s="703" t="e">
        <f>R125*1.2</f>
        <v>#REF!</v>
      </c>
      <c r="S129" s="681" t="s">
        <v>258</v>
      </c>
    </row>
    <row r="130" spans="1:29" ht="31.5">
      <c r="B130" s="739" t="s">
        <v>186</v>
      </c>
      <c r="C130" s="740" t="s">
        <v>629</v>
      </c>
      <c r="D130" s="734" t="s">
        <v>566</v>
      </c>
      <c r="E130" s="699" t="e">
        <f>E126*1.2</f>
        <v>#REF!</v>
      </c>
      <c r="F130" s="680" t="s">
        <v>258</v>
      </c>
      <c r="G130" s="704" t="e">
        <f>G126*1.2</f>
        <v>#REF!</v>
      </c>
      <c r="H130" s="702" t="e">
        <f>H126*1.2</f>
        <v>#REF!</v>
      </c>
      <c r="I130" s="680" t="s">
        <v>258</v>
      </c>
      <c r="J130" s="704" t="e">
        <f>J126*1.2</f>
        <v>#REF!</v>
      </c>
      <c r="K130" s="702" t="e">
        <f>K126*1.2</f>
        <v>#REF!</v>
      </c>
      <c r="L130" s="680" t="s">
        <v>258</v>
      </c>
      <c r="M130" s="704" t="e">
        <f>M126*1.2</f>
        <v>#REF!</v>
      </c>
      <c r="N130" s="702" t="e">
        <f>N126*1.2</f>
        <v>#REF!</v>
      </c>
      <c r="O130" s="680" t="s">
        <v>258</v>
      </c>
      <c r="P130" s="704" t="e">
        <f>P126*1.2</f>
        <v>#REF!</v>
      </c>
      <c r="Q130" s="702" t="e">
        <f>Q126*1.2</f>
        <v>#REF!</v>
      </c>
      <c r="R130" s="680" t="s">
        <v>258</v>
      </c>
      <c r="S130" s="704" t="e">
        <f>S126*1.2</f>
        <v>#REF!</v>
      </c>
    </row>
    <row r="131" spans="1:29" ht="32.25" thickBot="1">
      <c r="A131" s="466" t="s">
        <v>630</v>
      </c>
      <c r="B131" s="741" t="s">
        <v>187</v>
      </c>
      <c r="C131" s="742" t="s">
        <v>631</v>
      </c>
      <c r="D131" s="743" t="s">
        <v>566</v>
      </c>
      <c r="E131" s="699" t="e">
        <f>E127*1.2</f>
        <v>#VALUE!</v>
      </c>
      <c r="F131" s="680" t="s">
        <v>258</v>
      </c>
      <c r="G131" s="704" t="e">
        <f>G127*1.2</f>
        <v>#VALUE!</v>
      </c>
      <c r="H131" s="702" t="e">
        <f>H127*1.2</f>
        <v>#VALUE!</v>
      </c>
      <c r="I131" s="680" t="s">
        <v>258</v>
      </c>
      <c r="J131" s="704" t="e">
        <f>J127*1.2</f>
        <v>#VALUE!</v>
      </c>
      <c r="K131" s="702" t="e">
        <f>K127*1.2</f>
        <v>#VALUE!</v>
      </c>
      <c r="L131" s="680" t="s">
        <v>258</v>
      </c>
      <c r="M131" s="704" t="e">
        <f>M127*1.2</f>
        <v>#VALUE!</v>
      </c>
      <c r="N131" s="702" t="e">
        <f>N127*1.2</f>
        <v>#VALUE!</v>
      </c>
      <c r="O131" s="680" t="s">
        <v>258</v>
      </c>
      <c r="P131" s="704" t="e">
        <f>P127*1.2</f>
        <v>#VALUE!</v>
      </c>
      <c r="Q131" s="702" t="e">
        <f>Q127*1.2</f>
        <v>#VALUE!</v>
      </c>
      <c r="R131" s="680" t="s">
        <v>258</v>
      </c>
      <c r="S131" s="704" t="e">
        <f>S127*1.2</f>
        <v>#VALUE!</v>
      </c>
    </row>
    <row r="132" spans="1:29" ht="21.75" customHeight="1" thickBot="1">
      <c r="B132" s="505"/>
      <c r="C132" s="1192" t="s">
        <v>1</v>
      </c>
      <c r="D132" s="1173"/>
      <c r="E132" s="1173"/>
      <c r="F132" s="1173"/>
      <c r="G132" s="1173"/>
      <c r="H132" s="1173"/>
      <c r="I132" s="1173"/>
      <c r="J132" s="1173"/>
      <c r="K132" s="1173"/>
      <c r="L132" s="1173"/>
      <c r="M132" s="1173"/>
      <c r="N132" s="1173"/>
      <c r="O132" s="1173"/>
      <c r="P132" s="1173"/>
      <c r="Q132" s="1173"/>
      <c r="R132" s="1173"/>
      <c r="S132" s="1174"/>
    </row>
    <row r="133" spans="1:29" ht="15.75">
      <c r="B133" s="506">
        <v>1</v>
      </c>
      <c r="C133" s="507" t="s">
        <v>160</v>
      </c>
      <c r="D133" s="504" t="s">
        <v>25</v>
      </c>
      <c r="E133" s="508" t="e">
        <f>E134+E135+E136+E140</f>
        <v>#REF!</v>
      </c>
      <c r="F133" s="565"/>
      <c r="G133" s="560" t="e">
        <f>G134+G135+G136+G140</f>
        <v>#REF!</v>
      </c>
      <c r="H133" s="508" t="e">
        <f t="shared" ref="H133:S133" si="105">H134+H135+H136+H140</f>
        <v>#REF!</v>
      </c>
      <c r="I133" s="565"/>
      <c r="J133" s="560" t="e">
        <f t="shared" si="105"/>
        <v>#REF!</v>
      </c>
      <c r="K133" s="510" t="e">
        <f t="shared" si="105"/>
        <v>#REF!</v>
      </c>
      <c r="L133" s="565"/>
      <c r="M133" s="509" t="e">
        <f t="shared" si="105"/>
        <v>#REF!</v>
      </c>
      <c r="N133" s="510" t="e">
        <f t="shared" si="105"/>
        <v>#REF!</v>
      </c>
      <c r="O133" s="565"/>
      <c r="P133" s="509" t="e">
        <f t="shared" si="105"/>
        <v>#REF!</v>
      </c>
      <c r="Q133" s="510" t="e">
        <f t="shared" si="105"/>
        <v>#REF!</v>
      </c>
      <c r="R133" s="565"/>
      <c r="S133" s="509" t="e">
        <f t="shared" si="105"/>
        <v>#REF!</v>
      </c>
      <c r="T133" s="511">
        <f>T17-T18</f>
        <v>0</v>
      </c>
      <c r="U133" s="511">
        <f>U17-U18</f>
        <v>0</v>
      </c>
      <c r="V133" s="511"/>
      <c r="W133" s="511"/>
      <c r="X133" s="511"/>
      <c r="Y133" s="511"/>
      <c r="Z133" s="511"/>
      <c r="AA133" s="511"/>
      <c r="AB133" s="511">
        <f>X17-X18</f>
        <v>0</v>
      </c>
      <c r="AC133" s="511">
        <f>Y17-Y18</f>
        <v>0</v>
      </c>
    </row>
    <row r="134" spans="1:29" ht="15.75">
      <c r="B134" s="462" t="s">
        <v>9</v>
      </c>
      <c r="C134" s="512" t="s">
        <v>96</v>
      </c>
      <c r="D134" s="607" t="s">
        <v>25</v>
      </c>
      <c r="E134" s="476" t="e">
        <f>F134+G134</f>
        <v>#REF!</v>
      </c>
      <c r="F134" s="513"/>
      <c r="G134" s="855" t="e">
        <f>#REF!</f>
        <v>#REF!</v>
      </c>
      <c r="H134" s="476" t="e">
        <f>I134+J134</f>
        <v>#REF!</v>
      </c>
      <c r="I134" s="515"/>
      <c r="J134" s="567" t="e">
        <f>$G134*H$10</f>
        <v>#REF!</v>
      </c>
      <c r="K134" s="476" t="e">
        <f>L134+M134</f>
        <v>#REF!</v>
      </c>
      <c r="L134" s="515"/>
      <c r="M134" s="514" t="e">
        <f t="shared" ref="M134:M153" si="106">$G134*K$10</f>
        <v>#REF!</v>
      </c>
      <c r="N134" s="476" t="e">
        <f>O134+P134</f>
        <v>#REF!</v>
      </c>
      <c r="O134" s="515"/>
      <c r="P134" s="514" t="e">
        <f>G134/$F$17*O$17</f>
        <v>#REF!</v>
      </c>
      <c r="Q134" s="476" t="e">
        <f>R134+S134</f>
        <v>#REF!</v>
      </c>
      <c r="R134" s="515"/>
      <c r="S134" s="514" t="e">
        <f>$G134*Q$10</f>
        <v>#REF!</v>
      </c>
    </row>
    <row r="135" spans="1:29" ht="15.75">
      <c r="B135" s="462" t="s">
        <v>10</v>
      </c>
      <c r="C135" s="512" t="s">
        <v>35</v>
      </c>
      <c r="D135" s="607" t="s">
        <v>25</v>
      </c>
      <c r="E135" s="476" t="e">
        <f t="shared" ref="E135:E153" si="107">F135+G135</f>
        <v>#REF!</v>
      </c>
      <c r="F135" s="513"/>
      <c r="G135" s="561" t="e">
        <f>#REF!</f>
        <v>#REF!</v>
      </c>
      <c r="H135" s="476" t="e">
        <f t="shared" ref="H135:H149" si="108">I135+J135</f>
        <v>#REF!</v>
      </c>
      <c r="I135" s="515"/>
      <c r="J135" s="567" t="e">
        <f t="shared" ref="J135:J153" si="109">$G135*H$10</f>
        <v>#REF!</v>
      </c>
      <c r="K135" s="476" t="e">
        <f t="shared" ref="K135:K153" si="110">L135+M135</f>
        <v>#REF!</v>
      </c>
      <c r="L135" s="515"/>
      <c r="M135" s="514" t="e">
        <f t="shared" si="106"/>
        <v>#REF!</v>
      </c>
      <c r="N135" s="476" t="e">
        <f t="shared" ref="N135:N153" si="111">O135+P135</f>
        <v>#REF!</v>
      </c>
      <c r="O135" s="515"/>
      <c r="P135" s="514" t="e">
        <f t="shared" ref="P135:P151" si="112">G135/$F$17*O$17</f>
        <v>#REF!</v>
      </c>
      <c r="Q135" s="476" t="e">
        <f t="shared" ref="Q135:Q153" si="113">R135+S135</f>
        <v>#REF!</v>
      </c>
      <c r="R135" s="515"/>
      <c r="S135" s="514" t="e">
        <f t="shared" ref="S135:S151" si="114">G135/$F$17*R$17</f>
        <v>#REF!</v>
      </c>
      <c r="U135" s="576" t="e">
        <f>G134-J134-M134-P134-S134</f>
        <v>#REF!</v>
      </c>
      <c r="V135" s="576"/>
      <c r="W135" s="576"/>
    </row>
    <row r="136" spans="1:29" ht="15.75">
      <c r="B136" s="462" t="s">
        <v>36</v>
      </c>
      <c r="C136" s="512" t="s">
        <v>162</v>
      </c>
      <c r="D136" s="607" t="s">
        <v>25</v>
      </c>
      <c r="E136" s="476" t="e">
        <f t="shared" si="107"/>
        <v>#REF!</v>
      </c>
      <c r="F136" s="515"/>
      <c r="G136" s="561" t="e">
        <f>#REF!</f>
        <v>#REF!</v>
      </c>
      <c r="H136" s="476" t="e">
        <f t="shared" si="108"/>
        <v>#REF!</v>
      </c>
      <c r="I136" s="515"/>
      <c r="J136" s="567" t="e">
        <f t="shared" si="109"/>
        <v>#REF!</v>
      </c>
      <c r="K136" s="476" t="e">
        <f t="shared" si="110"/>
        <v>#REF!</v>
      </c>
      <c r="L136" s="515"/>
      <c r="M136" s="514" t="e">
        <f t="shared" si="106"/>
        <v>#REF!</v>
      </c>
      <c r="N136" s="476" t="e">
        <f t="shared" si="111"/>
        <v>#REF!</v>
      </c>
      <c r="O136" s="515"/>
      <c r="P136" s="514" t="e">
        <f t="shared" si="112"/>
        <v>#REF!</v>
      </c>
      <c r="Q136" s="476" t="e">
        <f t="shared" si="113"/>
        <v>#REF!</v>
      </c>
      <c r="R136" s="515"/>
      <c r="S136" s="514" t="e">
        <f t="shared" si="114"/>
        <v>#REF!</v>
      </c>
      <c r="U136" s="576" t="e">
        <f t="shared" ref="U136:U153" si="115">G135-J135-M135-P135-S135</f>
        <v>#REF!</v>
      </c>
      <c r="V136" s="576"/>
      <c r="W136" s="576"/>
    </row>
    <row r="137" spans="1:29" ht="25.5">
      <c r="B137" s="462" t="s">
        <v>37</v>
      </c>
      <c r="C137" s="512" t="s">
        <v>560</v>
      </c>
      <c r="D137" s="607" t="s">
        <v>25</v>
      </c>
      <c r="E137" s="476" t="e">
        <f t="shared" si="107"/>
        <v>#REF!</v>
      </c>
      <c r="F137" s="513"/>
      <c r="G137" s="561" t="e">
        <f>#REF!</f>
        <v>#REF!</v>
      </c>
      <c r="H137" s="476" t="e">
        <f t="shared" si="108"/>
        <v>#REF!</v>
      </c>
      <c r="I137" s="515"/>
      <c r="J137" s="567" t="e">
        <f t="shared" si="109"/>
        <v>#REF!</v>
      </c>
      <c r="K137" s="476" t="e">
        <f t="shared" si="110"/>
        <v>#REF!</v>
      </c>
      <c r="L137" s="515"/>
      <c r="M137" s="514" t="e">
        <f t="shared" si="106"/>
        <v>#REF!</v>
      </c>
      <c r="N137" s="476" t="e">
        <f t="shared" si="111"/>
        <v>#REF!</v>
      </c>
      <c r="O137" s="515"/>
      <c r="P137" s="514" t="e">
        <f t="shared" si="112"/>
        <v>#REF!</v>
      </c>
      <c r="Q137" s="476" t="e">
        <f t="shared" si="113"/>
        <v>#REF!</v>
      </c>
      <c r="R137" s="515"/>
      <c r="S137" s="514" t="e">
        <f t="shared" si="114"/>
        <v>#REF!</v>
      </c>
      <c r="U137" s="576" t="e">
        <f t="shared" si="115"/>
        <v>#REF!</v>
      </c>
      <c r="V137" s="576"/>
      <c r="W137" s="576"/>
    </row>
    <row r="138" spans="1:29" ht="15.75">
      <c r="B138" s="462" t="s">
        <v>39</v>
      </c>
      <c r="C138" s="512" t="s">
        <v>402</v>
      </c>
      <c r="D138" s="607" t="s">
        <v>25</v>
      </c>
      <c r="E138" s="476" t="e">
        <f t="shared" si="107"/>
        <v>#REF!</v>
      </c>
      <c r="F138" s="513"/>
      <c r="G138" s="561" t="e">
        <f>#REF!</f>
        <v>#REF!</v>
      </c>
      <c r="H138" s="476" t="e">
        <f t="shared" si="108"/>
        <v>#REF!</v>
      </c>
      <c r="I138" s="515"/>
      <c r="J138" s="567" t="e">
        <f t="shared" si="109"/>
        <v>#REF!</v>
      </c>
      <c r="K138" s="476" t="e">
        <f t="shared" si="110"/>
        <v>#REF!</v>
      </c>
      <c r="L138" s="515"/>
      <c r="M138" s="514" t="e">
        <f t="shared" si="106"/>
        <v>#REF!</v>
      </c>
      <c r="N138" s="476" t="e">
        <f t="shared" si="111"/>
        <v>#REF!</v>
      </c>
      <c r="O138" s="515"/>
      <c r="P138" s="514" t="e">
        <f t="shared" si="112"/>
        <v>#REF!</v>
      </c>
      <c r="Q138" s="476" t="e">
        <f t="shared" si="113"/>
        <v>#REF!</v>
      </c>
      <c r="R138" s="515"/>
      <c r="S138" s="514" t="e">
        <f t="shared" si="114"/>
        <v>#REF!</v>
      </c>
      <c r="U138" s="576" t="e">
        <f t="shared" si="115"/>
        <v>#REF!</v>
      </c>
      <c r="V138" s="576"/>
      <c r="W138" s="576"/>
    </row>
    <row r="139" spans="1:29" ht="15.75">
      <c r="B139" s="462" t="s">
        <v>41</v>
      </c>
      <c r="C139" s="512" t="s">
        <v>42</v>
      </c>
      <c r="D139" s="607" t="s">
        <v>25</v>
      </c>
      <c r="E139" s="476" t="e">
        <f t="shared" si="107"/>
        <v>#REF!</v>
      </c>
      <c r="F139" s="513"/>
      <c r="G139" s="561" t="e">
        <f>#REF!</f>
        <v>#REF!</v>
      </c>
      <c r="H139" s="476" t="e">
        <f t="shared" si="108"/>
        <v>#REF!</v>
      </c>
      <c r="I139" s="515"/>
      <c r="J139" s="567" t="e">
        <f t="shared" si="109"/>
        <v>#REF!</v>
      </c>
      <c r="K139" s="476" t="e">
        <f t="shared" si="110"/>
        <v>#REF!</v>
      </c>
      <c r="L139" s="515"/>
      <c r="M139" s="514" t="e">
        <f t="shared" si="106"/>
        <v>#REF!</v>
      </c>
      <c r="N139" s="476" t="e">
        <f t="shared" si="111"/>
        <v>#REF!</v>
      </c>
      <c r="O139" s="515"/>
      <c r="P139" s="514" t="e">
        <f t="shared" si="112"/>
        <v>#REF!</v>
      </c>
      <c r="Q139" s="476" t="e">
        <f t="shared" si="113"/>
        <v>#REF!</v>
      </c>
      <c r="R139" s="515"/>
      <c r="S139" s="514" t="e">
        <f t="shared" si="114"/>
        <v>#REF!</v>
      </c>
      <c r="U139" s="576" t="e">
        <f t="shared" si="115"/>
        <v>#REF!</v>
      </c>
      <c r="V139" s="576"/>
      <c r="W139" s="576"/>
    </row>
    <row r="140" spans="1:29" ht="15.75">
      <c r="B140" s="462" t="s">
        <v>43</v>
      </c>
      <c r="C140" s="516" t="s">
        <v>163</v>
      </c>
      <c r="D140" s="605" t="s">
        <v>25</v>
      </c>
      <c r="E140" s="476" t="e">
        <f t="shared" si="107"/>
        <v>#REF!</v>
      </c>
      <c r="F140" s="515"/>
      <c r="G140" s="562" t="e">
        <f>#REF!</f>
        <v>#REF!</v>
      </c>
      <c r="H140" s="476" t="e">
        <f t="shared" si="108"/>
        <v>#REF!</v>
      </c>
      <c r="I140" s="515"/>
      <c r="J140" s="567" t="e">
        <f t="shared" si="109"/>
        <v>#REF!</v>
      </c>
      <c r="K140" s="476" t="e">
        <f t="shared" si="110"/>
        <v>#REF!</v>
      </c>
      <c r="L140" s="515"/>
      <c r="M140" s="514" t="e">
        <f t="shared" si="106"/>
        <v>#REF!</v>
      </c>
      <c r="N140" s="476" t="e">
        <f t="shared" si="111"/>
        <v>#REF!</v>
      </c>
      <c r="O140" s="515"/>
      <c r="P140" s="514" t="e">
        <f t="shared" si="112"/>
        <v>#REF!</v>
      </c>
      <c r="Q140" s="476" t="e">
        <f t="shared" si="113"/>
        <v>#REF!</v>
      </c>
      <c r="R140" s="515"/>
      <c r="S140" s="514" t="e">
        <f t="shared" si="114"/>
        <v>#REF!</v>
      </c>
      <c r="U140" s="576" t="e">
        <f t="shared" si="115"/>
        <v>#REF!</v>
      </c>
      <c r="V140" s="576"/>
      <c r="W140" s="576"/>
    </row>
    <row r="141" spans="1:29" ht="15.75">
      <c r="B141" s="462" t="s">
        <v>44</v>
      </c>
      <c r="C141" s="512" t="s">
        <v>45</v>
      </c>
      <c r="D141" s="607" t="s">
        <v>25</v>
      </c>
      <c r="E141" s="476" t="e">
        <f t="shared" si="107"/>
        <v>#REF!</v>
      </c>
      <c r="F141" s="513"/>
      <c r="G141" s="561" t="e">
        <f>#REF!</f>
        <v>#REF!</v>
      </c>
      <c r="H141" s="476" t="e">
        <f t="shared" si="108"/>
        <v>#REF!</v>
      </c>
      <c r="I141" s="515"/>
      <c r="J141" s="567" t="e">
        <f t="shared" si="109"/>
        <v>#REF!</v>
      </c>
      <c r="K141" s="476" t="e">
        <f t="shared" si="110"/>
        <v>#REF!</v>
      </c>
      <c r="L141" s="515"/>
      <c r="M141" s="514" t="e">
        <f t="shared" si="106"/>
        <v>#REF!</v>
      </c>
      <c r="N141" s="476" t="e">
        <f t="shared" si="111"/>
        <v>#REF!</v>
      </c>
      <c r="O141" s="515"/>
      <c r="P141" s="514" t="e">
        <f t="shared" si="112"/>
        <v>#REF!</v>
      </c>
      <c r="Q141" s="476" t="e">
        <f t="shared" si="113"/>
        <v>#REF!</v>
      </c>
      <c r="R141" s="515"/>
      <c r="S141" s="514" t="e">
        <f t="shared" si="114"/>
        <v>#REF!</v>
      </c>
      <c r="U141" s="576" t="e">
        <f t="shared" si="115"/>
        <v>#REF!</v>
      </c>
      <c r="V141" s="576"/>
      <c r="W141" s="576"/>
    </row>
    <row r="142" spans="1:29" ht="25.5">
      <c r="B142" s="462" t="s">
        <v>46</v>
      </c>
      <c r="C142" s="512" t="s">
        <v>560</v>
      </c>
      <c r="D142" s="607" t="s">
        <v>25</v>
      </c>
      <c r="E142" s="476" t="e">
        <f t="shared" si="107"/>
        <v>#REF!</v>
      </c>
      <c r="F142" s="513"/>
      <c r="G142" s="561" t="e">
        <f>#REF!</f>
        <v>#REF!</v>
      </c>
      <c r="H142" s="476" t="e">
        <f t="shared" si="108"/>
        <v>#REF!</v>
      </c>
      <c r="I142" s="515"/>
      <c r="J142" s="567" t="e">
        <f t="shared" si="109"/>
        <v>#REF!</v>
      </c>
      <c r="K142" s="476" t="e">
        <f t="shared" si="110"/>
        <v>#REF!</v>
      </c>
      <c r="L142" s="515"/>
      <c r="M142" s="514" t="e">
        <f t="shared" si="106"/>
        <v>#REF!</v>
      </c>
      <c r="N142" s="476" t="e">
        <f t="shared" si="111"/>
        <v>#REF!</v>
      </c>
      <c r="O142" s="515"/>
      <c r="P142" s="514" t="e">
        <f t="shared" si="112"/>
        <v>#REF!</v>
      </c>
      <c r="Q142" s="476" t="e">
        <f t="shared" si="113"/>
        <v>#REF!</v>
      </c>
      <c r="R142" s="515"/>
      <c r="S142" s="514" t="e">
        <f t="shared" si="114"/>
        <v>#REF!</v>
      </c>
      <c r="U142" s="576" t="e">
        <f t="shared" si="115"/>
        <v>#REF!</v>
      </c>
      <c r="V142" s="576"/>
      <c r="W142" s="576"/>
    </row>
    <row r="143" spans="1:29" ht="15.75">
      <c r="B143" s="462" t="s">
        <v>48</v>
      </c>
      <c r="C143" s="512" t="s">
        <v>49</v>
      </c>
      <c r="D143" s="607" t="s">
        <v>25</v>
      </c>
      <c r="E143" s="476" t="e">
        <f t="shared" si="107"/>
        <v>#REF!</v>
      </c>
      <c r="F143" s="513"/>
      <c r="G143" s="561" t="e">
        <f>#REF!</f>
        <v>#REF!</v>
      </c>
      <c r="H143" s="476" t="e">
        <f t="shared" si="108"/>
        <v>#REF!</v>
      </c>
      <c r="I143" s="515"/>
      <c r="J143" s="567" t="e">
        <f t="shared" si="109"/>
        <v>#REF!</v>
      </c>
      <c r="K143" s="476" t="e">
        <f t="shared" si="110"/>
        <v>#REF!</v>
      </c>
      <c r="L143" s="515"/>
      <c r="M143" s="514" t="e">
        <f t="shared" si="106"/>
        <v>#REF!</v>
      </c>
      <c r="N143" s="476" t="e">
        <f t="shared" si="111"/>
        <v>#REF!</v>
      </c>
      <c r="O143" s="515"/>
      <c r="P143" s="514" t="e">
        <f t="shared" si="112"/>
        <v>#REF!</v>
      </c>
      <c r="Q143" s="476" t="e">
        <f t="shared" si="113"/>
        <v>#REF!</v>
      </c>
      <c r="R143" s="515"/>
      <c r="S143" s="514" t="e">
        <f t="shared" si="114"/>
        <v>#REF!</v>
      </c>
      <c r="U143" s="576" t="e">
        <f t="shared" si="115"/>
        <v>#REF!</v>
      </c>
      <c r="V143" s="576"/>
      <c r="W143" s="576"/>
    </row>
    <row r="144" spans="1:29" ht="15.75">
      <c r="B144" s="462">
        <v>2</v>
      </c>
      <c r="C144" s="516" t="s">
        <v>164</v>
      </c>
      <c r="D144" s="607" t="s">
        <v>25</v>
      </c>
      <c r="E144" s="476" t="e">
        <f t="shared" si="107"/>
        <v>#REF!</v>
      </c>
      <c r="F144" s="515"/>
      <c r="G144" s="562" t="e">
        <f>#REF!</f>
        <v>#REF!</v>
      </c>
      <c r="H144" s="476" t="e">
        <f>I144+J144</f>
        <v>#REF!</v>
      </c>
      <c r="I144" s="515"/>
      <c r="J144" s="567" t="e">
        <f>$G144*H$10</f>
        <v>#REF!</v>
      </c>
      <c r="K144" s="476" t="e">
        <f t="shared" si="110"/>
        <v>#REF!</v>
      </c>
      <c r="L144" s="515"/>
      <c r="M144" s="567" t="e">
        <f>$G144*K$10</f>
        <v>#REF!</v>
      </c>
      <c r="N144" s="476" t="e">
        <f t="shared" si="111"/>
        <v>#REF!</v>
      </c>
      <c r="O144" s="515"/>
      <c r="P144" s="567" t="e">
        <f>$G144*N$10</f>
        <v>#REF!</v>
      </c>
      <c r="Q144" s="476" t="e">
        <f t="shared" si="113"/>
        <v>#REF!</v>
      </c>
      <c r="R144" s="515"/>
      <c r="S144" s="567" t="e">
        <f>$G144*Q$10</f>
        <v>#REF!</v>
      </c>
      <c r="U144" s="576" t="e">
        <f t="shared" si="115"/>
        <v>#REF!</v>
      </c>
      <c r="V144" s="576"/>
      <c r="W144" s="576"/>
    </row>
    <row r="145" spans="2:23" ht="15.75">
      <c r="B145" s="462" t="s">
        <v>11</v>
      </c>
      <c r="C145" s="512" t="s">
        <v>45</v>
      </c>
      <c r="D145" s="607" t="s">
        <v>25</v>
      </c>
      <c r="E145" s="476" t="e">
        <f t="shared" si="107"/>
        <v>#REF!</v>
      </c>
      <c r="F145" s="513"/>
      <c r="G145" s="561" t="e">
        <f>#REF!</f>
        <v>#REF!</v>
      </c>
      <c r="H145" s="476" t="e">
        <f t="shared" si="108"/>
        <v>#REF!</v>
      </c>
      <c r="I145" s="515"/>
      <c r="J145" s="567" t="e">
        <f t="shared" si="109"/>
        <v>#REF!</v>
      </c>
      <c r="K145" s="476" t="e">
        <f t="shared" si="110"/>
        <v>#REF!</v>
      </c>
      <c r="L145" s="515"/>
      <c r="M145" s="514" t="e">
        <f t="shared" si="106"/>
        <v>#REF!</v>
      </c>
      <c r="N145" s="476" t="e">
        <f t="shared" si="111"/>
        <v>#REF!</v>
      </c>
      <c r="O145" s="515"/>
      <c r="P145" s="514" t="e">
        <f t="shared" si="112"/>
        <v>#REF!</v>
      </c>
      <c r="Q145" s="476" t="e">
        <f t="shared" si="113"/>
        <v>#REF!</v>
      </c>
      <c r="R145" s="515"/>
      <c r="S145" s="514" t="e">
        <f t="shared" si="114"/>
        <v>#REF!</v>
      </c>
      <c r="U145" s="576" t="e">
        <f t="shared" si="115"/>
        <v>#REF!</v>
      </c>
      <c r="V145" s="576"/>
      <c r="W145" s="576"/>
    </row>
    <row r="146" spans="2:23" ht="25.5">
      <c r="B146" s="462" t="s">
        <v>12</v>
      </c>
      <c r="C146" s="512" t="s">
        <v>560</v>
      </c>
      <c r="D146" s="607" t="s">
        <v>25</v>
      </c>
      <c r="E146" s="476" t="e">
        <f t="shared" si="107"/>
        <v>#REF!</v>
      </c>
      <c r="F146" s="513"/>
      <c r="G146" s="561" t="e">
        <f>#REF!</f>
        <v>#REF!</v>
      </c>
      <c r="H146" s="476" t="e">
        <f t="shared" si="108"/>
        <v>#REF!</v>
      </c>
      <c r="I146" s="515"/>
      <c r="J146" s="567" t="e">
        <f t="shared" si="109"/>
        <v>#REF!</v>
      </c>
      <c r="K146" s="476" t="e">
        <f t="shared" si="110"/>
        <v>#REF!</v>
      </c>
      <c r="L146" s="515"/>
      <c r="M146" s="514" t="e">
        <f t="shared" si="106"/>
        <v>#REF!</v>
      </c>
      <c r="N146" s="476" t="e">
        <f t="shared" si="111"/>
        <v>#REF!</v>
      </c>
      <c r="O146" s="515"/>
      <c r="P146" s="514" t="e">
        <f t="shared" si="112"/>
        <v>#REF!</v>
      </c>
      <c r="Q146" s="476" t="e">
        <f t="shared" si="113"/>
        <v>#REF!</v>
      </c>
      <c r="R146" s="515"/>
      <c r="S146" s="514" t="e">
        <f t="shared" si="114"/>
        <v>#REF!</v>
      </c>
      <c r="U146" s="576" t="e">
        <f t="shared" si="115"/>
        <v>#REF!</v>
      </c>
      <c r="V146" s="576"/>
      <c r="W146" s="576"/>
    </row>
    <row r="147" spans="2:23" ht="15.75">
      <c r="B147" s="462" t="s">
        <v>51</v>
      </c>
      <c r="C147" s="512" t="s">
        <v>49</v>
      </c>
      <c r="D147" s="607" t="s">
        <v>25</v>
      </c>
      <c r="E147" s="476" t="e">
        <f t="shared" si="107"/>
        <v>#REF!</v>
      </c>
      <c r="F147" s="513"/>
      <c r="G147" s="561" t="e">
        <f>#REF!</f>
        <v>#REF!</v>
      </c>
      <c r="H147" s="476" t="e">
        <f t="shared" si="108"/>
        <v>#REF!</v>
      </c>
      <c r="I147" s="515"/>
      <c r="J147" s="567" t="e">
        <f t="shared" si="109"/>
        <v>#REF!</v>
      </c>
      <c r="K147" s="476" t="e">
        <f t="shared" si="110"/>
        <v>#REF!</v>
      </c>
      <c r="L147" s="515"/>
      <c r="M147" s="514" t="e">
        <f t="shared" si="106"/>
        <v>#REF!</v>
      </c>
      <c r="N147" s="476" t="e">
        <f t="shared" si="111"/>
        <v>#REF!</v>
      </c>
      <c r="O147" s="515"/>
      <c r="P147" s="514" t="e">
        <f t="shared" si="112"/>
        <v>#REF!</v>
      </c>
      <c r="Q147" s="476" t="e">
        <f t="shared" si="113"/>
        <v>#REF!</v>
      </c>
      <c r="R147" s="515"/>
      <c r="S147" s="514" t="e">
        <f t="shared" si="114"/>
        <v>#REF!</v>
      </c>
      <c r="U147" s="576" t="e">
        <f t="shared" si="115"/>
        <v>#REF!</v>
      </c>
      <c r="V147" s="576"/>
      <c r="W147" s="576"/>
    </row>
    <row r="148" spans="2:23" ht="15.75">
      <c r="B148" s="462" t="s">
        <v>134</v>
      </c>
      <c r="C148" s="229" t="s">
        <v>165</v>
      </c>
      <c r="D148" s="607" t="s">
        <v>25</v>
      </c>
      <c r="E148" s="476" t="e">
        <f t="shared" si="107"/>
        <v>#REF!</v>
      </c>
      <c r="F148" s="513"/>
      <c r="G148" s="562" t="e">
        <f>#REF!</f>
        <v>#REF!</v>
      </c>
      <c r="H148" s="476" t="e">
        <f t="shared" si="108"/>
        <v>#REF!</v>
      </c>
      <c r="I148" s="515"/>
      <c r="J148" s="567" t="e">
        <f t="shared" si="109"/>
        <v>#REF!</v>
      </c>
      <c r="K148" s="476" t="e">
        <f t="shared" si="110"/>
        <v>#REF!</v>
      </c>
      <c r="L148" s="515"/>
      <c r="M148" s="514" t="e">
        <f t="shared" si="106"/>
        <v>#REF!</v>
      </c>
      <c r="N148" s="476" t="e">
        <f t="shared" si="111"/>
        <v>#REF!</v>
      </c>
      <c r="O148" s="515"/>
      <c r="P148" s="514" t="e">
        <f t="shared" si="112"/>
        <v>#REF!</v>
      </c>
      <c r="Q148" s="476" t="e">
        <f t="shared" si="113"/>
        <v>#REF!</v>
      </c>
      <c r="R148" s="515"/>
      <c r="S148" s="514" t="e">
        <f t="shared" si="114"/>
        <v>#REF!</v>
      </c>
      <c r="U148" s="576" t="e">
        <f t="shared" si="115"/>
        <v>#REF!</v>
      </c>
      <c r="V148" s="576"/>
      <c r="W148" s="576"/>
    </row>
    <row r="149" spans="2:23" ht="15.75">
      <c r="B149" s="462" t="s">
        <v>52</v>
      </c>
      <c r="C149" s="230" t="s">
        <v>45</v>
      </c>
      <c r="D149" s="607" t="s">
        <v>25</v>
      </c>
      <c r="E149" s="476" t="e">
        <f t="shared" si="107"/>
        <v>#REF!</v>
      </c>
      <c r="F149" s="513"/>
      <c r="G149" s="562" t="e">
        <f>#REF!</f>
        <v>#REF!</v>
      </c>
      <c r="H149" s="476" t="e">
        <f t="shared" si="108"/>
        <v>#REF!</v>
      </c>
      <c r="I149" s="515"/>
      <c r="J149" s="567" t="e">
        <f t="shared" si="109"/>
        <v>#REF!</v>
      </c>
      <c r="K149" s="476" t="e">
        <f t="shared" si="110"/>
        <v>#REF!</v>
      </c>
      <c r="L149" s="515"/>
      <c r="M149" s="514" t="e">
        <f t="shared" si="106"/>
        <v>#REF!</v>
      </c>
      <c r="N149" s="476" t="e">
        <f t="shared" si="111"/>
        <v>#REF!</v>
      </c>
      <c r="O149" s="515"/>
      <c r="P149" s="514" t="e">
        <f t="shared" si="112"/>
        <v>#REF!</v>
      </c>
      <c r="Q149" s="476" t="e">
        <f t="shared" si="113"/>
        <v>#REF!</v>
      </c>
      <c r="R149" s="515"/>
      <c r="S149" s="514" t="e">
        <f t="shared" si="114"/>
        <v>#REF!</v>
      </c>
      <c r="U149" s="576" t="e">
        <f t="shared" si="115"/>
        <v>#REF!</v>
      </c>
      <c r="V149" s="576"/>
      <c r="W149" s="576"/>
    </row>
    <row r="150" spans="2:23" ht="25.5">
      <c r="B150" s="462" t="s">
        <v>53</v>
      </c>
      <c r="C150" s="230" t="s">
        <v>560</v>
      </c>
      <c r="D150" s="607" t="s">
        <v>25</v>
      </c>
      <c r="E150" s="476" t="e">
        <f t="shared" si="107"/>
        <v>#REF!</v>
      </c>
      <c r="F150" s="513"/>
      <c r="G150" s="562" t="e">
        <f>#REF!</f>
        <v>#REF!</v>
      </c>
      <c r="H150" s="476" t="e">
        <f>I150+J150</f>
        <v>#REF!</v>
      </c>
      <c r="I150" s="515"/>
      <c r="J150" s="567" t="e">
        <f t="shared" si="109"/>
        <v>#REF!</v>
      </c>
      <c r="K150" s="476" t="e">
        <f t="shared" si="110"/>
        <v>#REF!</v>
      </c>
      <c r="L150" s="515"/>
      <c r="M150" s="514" t="e">
        <f t="shared" si="106"/>
        <v>#REF!</v>
      </c>
      <c r="N150" s="476" t="e">
        <f t="shared" si="111"/>
        <v>#REF!</v>
      </c>
      <c r="O150" s="515"/>
      <c r="P150" s="514" t="e">
        <f t="shared" si="112"/>
        <v>#REF!</v>
      </c>
      <c r="Q150" s="476" t="e">
        <f t="shared" si="113"/>
        <v>#REF!</v>
      </c>
      <c r="R150" s="515"/>
      <c r="S150" s="514" t="e">
        <f t="shared" si="114"/>
        <v>#REF!</v>
      </c>
      <c r="U150" s="576" t="e">
        <f t="shared" si="115"/>
        <v>#REF!</v>
      </c>
      <c r="V150" s="576"/>
      <c r="W150" s="576"/>
    </row>
    <row r="151" spans="2:23" ht="15.75">
      <c r="B151" s="462" t="s">
        <v>54</v>
      </c>
      <c r="C151" s="231" t="s">
        <v>179</v>
      </c>
      <c r="D151" s="607" t="s">
        <v>25</v>
      </c>
      <c r="E151" s="476" t="e">
        <f>F151+G151</f>
        <v>#REF!</v>
      </c>
      <c r="F151" s="513"/>
      <c r="G151" s="562" t="e">
        <f>#REF!</f>
        <v>#REF!</v>
      </c>
      <c r="H151" s="476" t="e">
        <f t="shared" ref="H151:H153" si="116">I151+J151</f>
        <v>#REF!</v>
      </c>
      <c r="I151" s="515"/>
      <c r="J151" s="567" t="e">
        <f t="shared" si="109"/>
        <v>#REF!</v>
      </c>
      <c r="K151" s="476" t="e">
        <f t="shared" si="110"/>
        <v>#REF!</v>
      </c>
      <c r="L151" s="515"/>
      <c r="M151" s="514" t="e">
        <f t="shared" si="106"/>
        <v>#REF!</v>
      </c>
      <c r="N151" s="476" t="e">
        <f t="shared" si="111"/>
        <v>#REF!</v>
      </c>
      <c r="O151" s="515"/>
      <c r="P151" s="514" t="e">
        <f t="shared" si="112"/>
        <v>#REF!</v>
      </c>
      <c r="Q151" s="476" t="e">
        <f t="shared" si="113"/>
        <v>#REF!</v>
      </c>
      <c r="R151" s="515"/>
      <c r="S151" s="514" t="e">
        <f t="shared" si="114"/>
        <v>#REF!</v>
      </c>
      <c r="U151" s="576" t="e">
        <f t="shared" si="115"/>
        <v>#REF!</v>
      </c>
      <c r="V151" s="576"/>
      <c r="W151" s="576"/>
    </row>
    <row r="152" spans="2:23" ht="15.75">
      <c r="B152" s="462" t="s">
        <v>135</v>
      </c>
      <c r="C152" s="516" t="s">
        <v>98</v>
      </c>
      <c r="D152" s="607" t="s">
        <v>25</v>
      </c>
      <c r="E152" s="476">
        <f t="shared" si="107"/>
        <v>0</v>
      </c>
      <c r="F152" s="513"/>
      <c r="G152" s="502">
        <v>0</v>
      </c>
      <c r="H152" s="476" t="e">
        <f t="shared" si="116"/>
        <v>#REF!</v>
      </c>
      <c r="I152" s="515"/>
      <c r="J152" s="567" t="e">
        <f t="shared" si="109"/>
        <v>#REF!</v>
      </c>
      <c r="K152" s="476" t="e">
        <f t="shared" si="110"/>
        <v>#REF!</v>
      </c>
      <c r="L152" s="515"/>
      <c r="M152" s="514" t="e">
        <f t="shared" si="106"/>
        <v>#REF!</v>
      </c>
      <c r="N152" s="476">
        <f t="shared" si="111"/>
        <v>0</v>
      </c>
      <c r="O152" s="515"/>
      <c r="P152" s="514">
        <v>0</v>
      </c>
      <c r="Q152" s="476">
        <f t="shared" si="113"/>
        <v>0</v>
      </c>
      <c r="R152" s="515"/>
      <c r="S152" s="514">
        <v>0</v>
      </c>
      <c r="U152" s="576" t="e">
        <f t="shared" si="115"/>
        <v>#REF!</v>
      </c>
      <c r="V152" s="576"/>
      <c r="W152" s="576"/>
    </row>
    <row r="153" spans="2:23" ht="15.75">
      <c r="B153" s="462" t="s">
        <v>129</v>
      </c>
      <c r="C153" s="516" t="s">
        <v>4</v>
      </c>
      <c r="D153" s="607" t="s">
        <v>25</v>
      </c>
      <c r="E153" s="476">
        <f t="shared" si="107"/>
        <v>0</v>
      </c>
      <c r="F153" s="513"/>
      <c r="G153" s="502">
        <v>0</v>
      </c>
      <c r="H153" s="476" t="e">
        <f t="shared" si="116"/>
        <v>#REF!</v>
      </c>
      <c r="I153" s="515"/>
      <c r="J153" s="567" t="e">
        <f t="shared" si="109"/>
        <v>#REF!</v>
      </c>
      <c r="K153" s="476" t="e">
        <f t="shared" si="110"/>
        <v>#REF!</v>
      </c>
      <c r="L153" s="515"/>
      <c r="M153" s="514" t="e">
        <f t="shared" si="106"/>
        <v>#REF!</v>
      </c>
      <c r="N153" s="476">
        <f t="shared" si="111"/>
        <v>0</v>
      </c>
      <c r="O153" s="515"/>
      <c r="P153" s="514">
        <v>0</v>
      </c>
      <c r="Q153" s="476">
        <f t="shared" si="113"/>
        <v>0</v>
      </c>
      <c r="R153" s="515"/>
      <c r="S153" s="514">
        <v>0</v>
      </c>
      <c r="U153" s="576" t="e">
        <f t="shared" si="115"/>
        <v>#REF!</v>
      </c>
      <c r="V153" s="576"/>
      <c r="W153" s="576"/>
    </row>
    <row r="154" spans="2:23" ht="15.75">
      <c r="B154" s="462" t="s">
        <v>130</v>
      </c>
      <c r="C154" s="516" t="s">
        <v>55</v>
      </c>
      <c r="D154" s="607" t="s">
        <v>25</v>
      </c>
      <c r="E154" s="517" t="e">
        <f>F154+G154</f>
        <v>#REF!</v>
      </c>
      <c r="F154" s="513"/>
      <c r="G154" s="527" t="e">
        <f>G153+G152+G148+G144+G133</f>
        <v>#REF!</v>
      </c>
      <c r="H154" s="517" t="e">
        <f>I154+J154</f>
        <v>#REF!</v>
      </c>
      <c r="I154" s="513"/>
      <c r="J154" s="527" t="e">
        <f>J153+J152+J148+J144+J133</f>
        <v>#REF!</v>
      </c>
      <c r="K154" s="517" t="e">
        <f>L154+M154</f>
        <v>#REF!</v>
      </c>
      <c r="L154" s="513"/>
      <c r="M154" s="494" t="e">
        <f>M153+M152+M148+M144+M133</f>
        <v>#REF!</v>
      </c>
      <c r="N154" s="517" t="e">
        <f>O154+P154</f>
        <v>#REF!</v>
      </c>
      <c r="O154" s="513"/>
      <c r="P154" s="494" t="e">
        <f>P153+P152+P148+P144+P133</f>
        <v>#REF!</v>
      </c>
      <c r="Q154" s="517" t="e">
        <f>R154+S154</f>
        <v>#REF!</v>
      </c>
      <c r="R154" s="513"/>
      <c r="S154" s="496" t="e">
        <f>S153+S152+S148+S144+S133</f>
        <v>#REF!</v>
      </c>
      <c r="T154" s="666">
        <f>'Д 4'!G32</f>
        <v>1.6191297609071076</v>
      </c>
      <c r="U154" s="663" t="e">
        <f>E154=T154</f>
        <v>#REF!</v>
      </c>
      <c r="V154" s="663"/>
      <c r="W154" s="663"/>
    </row>
    <row r="155" spans="2:23" ht="15.75">
      <c r="B155" s="462" t="s">
        <v>131</v>
      </c>
      <c r="C155" s="516" t="s">
        <v>166</v>
      </c>
      <c r="D155" s="607" t="s">
        <v>25</v>
      </c>
      <c r="E155" s="476">
        <f t="shared" ref="E155" si="117">F155+G155</f>
        <v>0</v>
      </c>
      <c r="F155" s="513"/>
      <c r="G155" s="502">
        <f t="shared" ref="G155:H155" si="118">H155+I155</f>
        <v>0</v>
      </c>
      <c r="H155" s="476">
        <f t="shared" si="118"/>
        <v>0</v>
      </c>
      <c r="I155" s="513"/>
      <c r="J155" s="502">
        <f t="shared" ref="J155:K155" si="119">K155+L155</f>
        <v>0</v>
      </c>
      <c r="K155" s="476">
        <f t="shared" si="119"/>
        <v>0</v>
      </c>
      <c r="L155" s="513"/>
      <c r="M155" s="502">
        <f t="shared" ref="M155:N155" si="120">N155+O155</f>
        <v>0</v>
      </c>
      <c r="N155" s="476">
        <f t="shared" si="120"/>
        <v>0</v>
      </c>
      <c r="O155" s="513"/>
      <c r="P155" s="502">
        <f t="shared" ref="P155:Q155" si="121">Q155+R155</f>
        <v>0</v>
      </c>
      <c r="Q155" s="476">
        <f t="shared" si="121"/>
        <v>0</v>
      </c>
      <c r="R155" s="513"/>
      <c r="S155" s="478">
        <f t="shared" ref="S155" si="122">T155+U155</f>
        <v>0</v>
      </c>
      <c r="U155" s="576"/>
      <c r="V155" s="576"/>
      <c r="W155" s="576"/>
    </row>
    <row r="156" spans="2:23" ht="15.75">
      <c r="B156" s="462" t="s">
        <v>132</v>
      </c>
      <c r="C156" s="516" t="s">
        <v>201</v>
      </c>
      <c r="D156" s="607" t="s">
        <v>25</v>
      </c>
      <c r="E156" s="518" t="e">
        <f>E157+E158+E159+E160+E161</f>
        <v>#REF!</v>
      </c>
      <c r="F156" s="513"/>
      <c r="G156" s="563" t="e">
        <f t="shared" ref="G156:S156" si="123">G157+G158+G159+G160+G161</f>
        <v>#REF!</v>
      </c>
      <c r="H156" s="518" t="e">
        <f t="shared" si="123"/>
        <v>#REF!</v>
      </c>
      <c r="I156" s="513"/>
      <c r="J156" s="563" t="e">
        <f t="shared" si="123"/>
        <v>#REF!</v>
      </c>
      <c r="K156" s="520" t="e">
        <f t="shared" si="123"/>
        <v>#REF!</v>
      </c>
      <c r="L156" s="513"/>
      <c r="M156" s="519" t="e">
        <f t="shared" si="123"/>
        <v>#REF!</v>
      </c>
      <c r="N156" s="520" t="e">
        <f t="shared" si="123"/>
        <v>#REF!</v>
      </c>
      <c r="O156" s="513"/>
      <c r="P156" s="519" t="e">
        <f t="shared" si="123"/>
        <v>#REF!</v>
      </c>
      <c r="Q156" s="520" t="e">
        <f t="shared" si="123"/>
        <v>#REF!</v>
      </c>
      <c r="R156" s="513"/>
      <c r="S156" s="519" t="e">
        <f t="shared" si="123"/>
        <v>#REF!</v>
      </c>
      <c r="T156" s="666">
        <f>'Д 4'!G34</f>
        <v>3.9490969778222133E-2</v>
      </c>
      <c r="U156" s="663" t="e">
        <f>E156=T156</f>
        <v>#REF!</v>
      </c>
      <c r="V156" s="663"/>
      <c r="W156" s="663"/>
    </row>
    <row r="157" spans="2:23" ht="15.75">
      <c r="B157" s="462" t="s">
        <v>113</v>
      </c>
      <c r="C157" s="512" t="s">
        <v>57</v>
      </c>
      <c r="D157" s="607" t="s">
        <v>25</v>
      </c>
      <c r="E157" s="476" t="e">
        <f>F157+G157</f>
        <v>#REF!</v>
      </c>
      <c r="F157" s="436"/>
      <c r="G157" s="502" t="e">
        <f>(G161)/(100%-18%)-(G161)</f>
        <v>#REF!</v>
      </c>
      <c r="H157" s="476" t="e">
        <f t="shared" ref="H157" si="124">I157+J157</f>
        <v>#REF!</v>
      </c>
      <c r="I157" s="515"/>
      <c r="J157" s="567" t="e">
        <f>G157/$F$17*$I$17</f>
        <v>#REF!</v>
      </c>
      <c r="K157" s="476" t="e">
        <f t="shared" ref="K157" si="125">L157+M157</f>
        <v>#REF!</v>
      </c>
      <c r="L157" s="515"/>
      <c r="M157" s="514" t="e">
        <f t="shared" ref="M157" si="126">G157/$F$17*L$17</f>
        <v>#REF!</v>
      </c>
      <c r="N157" s="476" t="e">
        <f t="shared" ref="N157" si="127">O157+P157</f>
        <v>#REF!</v>
      </c>
      <c r="O157" s="515"/>
      <c r="P157" s="514" t="e">
        <f t="shared" ref="P157" si="128">G157/$F$17*O$17</f>
        <v>#REF!</v>
      </c>
      <c r="Q157" s="476" t="e">
        <f t="shared" ref="Q157" si="129">R157+S157</f>
        <v>#REF!</v>
      </c>
      <c r="R157" s="515"/>
      <c r="S157" s="514" t="e">
        <f t="shared" ref="S157" si="130">G157/$F$17*R$17</f>
        <v>#REF!</v>
      </c>
    </row>
    <row r="158" spans="2:23" ht="15.75">
      <c r="B158" s="462" t="s">
        <v>115</v>
      </c>
      <c r="C158" s="512" t="s">
        <v>79</v>
      </c>
      <c r="D158" s="607" t="s">
        <v>25</v>
      </c>
      <c r="E158" s="476">
        <f t="shared" ref="E158:E161" si="131">F158+G158</f>
        <v>0</v>
      </c>
      <c r="F158" s="436"/>
      <c r="G158" s="502">
        <f>J158+M158+P158+S158</f>
        <v>0</v>
      </c>
      <c r="H158" s="476">
        <f t="shared" ref="H158:H160" si="132">I158+J158</f>
        <v>0</v>
      </c>
      <c r="I158" s="436"/>
      <c r="J158" s="525">
        <v>0</v>
      </c>
      <c r="K158" s="476">
        <f t="shared" ref="K158:K161" si="133">L158+M158</f>
        <v>0</v>
      </c>
      <c r="L158" s="436"/>
      <c r="M158" s="525">
        <v>0</v>
      </c>
      <c r="N158" s="476">
        <f t="shared" ref="N158:N161" si="134">O158+P158</f>
        <v>0</v>
      </c>
      <c r="O158" s="436"/>
      <c r="P158" s="525">
        <v>0</v>
      </c>
      <c r="Q158" s="476">
        <f t="shared" ref="Q158:Q161" si="135">R158+S158</f>
        <v>0</v>
      </c>
      <c r="R158" s="436"/>
      <c r="S158" s="442">
        <v>0</v>
      </c>
    </row>
    <row r="159" spans="2:23" ht="15.75">
      <c r="B159" s="462" t="s">
        <v>117</v>
      </c>
      <c r="C159" s="512" t="s">
        <v>80</v>
      </c>
      <c r="D159" s="607" t="s">
        <v>25</v>
      </c>
      <c r="E159" s="476">
        <f t="shared" si="131"/>
        <v>0</v>
      </c>
      <c r="F159" s="436"/>
      <c r="G159" s="502">
        <f t="shared" ref="G159:G160" si="136">J159+M159+P159+S159</f>
        <v>0</v>
      </c>
      <c r="H159" s="476">
        <f t="shared" si="132"/>
        <v>0</v>
      </c>
      <c r="I159" s="436"/>
      <c r="J159" s="525">
        <v>0</v>
      </c>
      <c r="K159" s="476">
        <f t="shared" si="133"/>
        <v>0</v>
      </c>
      <c r="L159" s="436"/>
      <c r="M159" s="525">
        <v>0</v>
      </c>
      <c r="N159" s="476">
        <f t="shared" si="134"/>
        <v>0</v>
      </c>
      <c r="O159" s="436"/>
      <c r="P159" s="525">
        <v>0</v>
      </c>
      <c r="Q159" s="476">
        <f t="shared" si="135"/>
        <v>0</v>
      </c>
      <c r="R159" s="436"/>
      <c r="S159" s="442">
        <v>0</v>
      </c>
    </row>
    <row r="160" spans="2:23" ht="15.75">
      <c r="B160" s="462" t="s">
        <v>119</v>
      </c>
      <c r="C160" s="512" t="s">
        <v>63</v>
      </c>
      <c r="D160" s="607" t="s">
        <v>25</v>
      </c>
      <c r="E160" s="476">
        <f t="shared" si="131"/>
        <v>0</v>
      </c>
      <c r="F160" s="436"/>
      <c r="G160" s="502">
        <f t="shared" si="136"/>
        <v>0</v>
      </c>
      <c r="H160" s="476">
        <f t="shared" si="132"/>
        <v>0</v>
      </c>
      <c r="I160" s="436"/>
      <c r="J160" s="525">
        <f>M160+P160+S160+X160</f>
        <v>0</v>
      </c>
      <c r="K160" s="476">
        <f t="shared" si="133"/>
        <v>0</v>
      </c>
      <c r="L160" s="436"/>
      <c r="M160" s="525">
        <f>P160+S160+X160+AA160</f>
        <v>0</v>
      </c>
      <c r="N160" s="476">
        <f t="shared" si="134"/>
        <v>0</v>
      </c>
      <c r="O160" s="436"/>
      <c r="P160" s="525">
        <f>S160+X160+AA160+AD160</f>
        <v>0</v>
      </c>
      <c r="Q160" s="476">
        <f t="shared" si="135"/>
        <v>0</v>
      </c>
      <c r="R160" s="436"/>
      <c r="S160" s="442">
        <f>X160+AA160+AD160+AG160</f>
        <v>0</v>
      </c>
    </row>
    <row r="161" spans="1:23" ht="15.75">
      <c r="B161" s="462" t="s">
        <v>168</v>
      </c>
      <c r="C161" s="512" t="s">
        <v>81</v>
      </c>
      <c r="D161" s="607" t="s">
        <v>25</v>
      </c>
      <c r="E161" s="476" t="e">
        <f t="shared" si="131"/>
        <v>#REF!</v>
      </c>
      <c r="F161" s="436"/>
      <c r="G161" s="532" t="e">
        <f>G154*0.02</f>
        <v>#REF!</v>
      </c>
      <c r="H161" s="476" t="e">
        <f>I161+J161</f>
        <v>#REF!</v>
      </c>
      <c r="I161" s="515"/>
      <c r="J161" s="567" t="e">
        <f>G161/$F$17*$I$17</f>
        <v>#REF!</v>
      </c>
      <c r="K161" s="476" t="e">
        <f t="shared" si="133"/>
        <v>#REF!</v>
      </c>
      <c r="L161" s="515"/>
      <c r="M161" s="514" t="e">
        <f t="shared" ref="M161" si="137">G161/$F$17*L$17</f>
        <v>#REF!</v>
      </c>
      <c r="N161" s="476" t="e">
        <f t="shared" si="134"/>
        <v>#REF!</v>
      </c>
      <c r="O161" s="515"/>
      <c r="P161" s="514" t="e">
        <f t="shared" ref="P161" si="138">G161/$F$17*O$17</f>
        <v>#REF!</v>
      </c>
      <c r="Q161" s="476" t="e">
        <f t="shared" si="135"/>
        <v>#REF!</v>
      </c>
      <c r="R161" s="515"/>
      <c r="S161" s="514" t="e">
        <f t="shared" ref="S161" si="139">G161/$F$17*R$17</f>
        <v>#REF!</v>
      </c>
      <c r="T161" s="455" t="e">
        <f>E161-H161-K161-N161-Q161</f>
        <v>#REF!</v>
      </c>
    </row>
    <row r="162" spans="1:23" ht="26.25" thickBot="1">
      <c r="B162" s="462" t="s">
        <v>140</v>
      </c>
      <c r="C162" s="521" t="s">
        <v>99</v>
      </c>
      <c r="D162" s="463" t="s">
        <v>25</v>
      </c>
      <c r="E162" s="522" t="e">
        <f>E154+E155+E156</f>
        <v>#REF!</v>
      </c>
      <c r="F162" s="566"/>
      <c r="G162" s="564" t="e">
        <f>G154+G155+G156</f>
        <v>#REF!</v>
      </c>
      <c r="H162" s="522" t="e">
        <f t="shared" ref="H162:Q162" si="140">H154+H155+H156</f>
        <v>#REF!</v>
      </c>
      <c r="I162" s="569"/>
      <c r="J162" s="568" t="e">
        <f t="shared" ref="J162" si="141">J154+J155+J156</f>
        <v>#REF!</v>
      </c>
      <c r="K162" s="524" t="e">
        <f>K154+K155+K156</f>
        <v>#REF!</v>
      </c>
      <c r="L162" s="569"/>
      <c r="M162" s="523" t="e">
        <f t="shared" ref="M162" si="142">M154+M155+M156</f>
        <v>#REF!</v>
      </c>
      <c r="N162" s="524" t="e">
        <f t="shared" si="140"/>
        <v>#REF!</v>
      </c>
      <c r="O162" s="569"/>
      <c r="P162" s="523" t="e">
        <f t="shared" ref="P162" si="143">P154+P155+P156</f>
        <v>#REF!</v>
      </c>
      <c r="Q162" s="524" t="e">
        <f t="shared" si="140"/>
        <v>#REF!</v>
      </c>
      <c r="R162" s="569"/>
      <c r="S162" s="570" t="e">
        <f t="shared" ref="S162" si="144">S154+S155+S156</f>
        <v>#REF!</v>
      </c>
      <c r="T162" s="666">
        <f>'Д 4'!G40</f>
        <v>1.6586207306853298</v>
      </c>
      <c r="U162" s="663" t="e">
        <f>E162=T162</f>
        <v>#REF!</v>
      </c>
      <c r="V162" s="663"/>
      <c r="W162" s="663"/>
    </row>
    <row r="163" spans="1:23" ht="40.5" customHeight="1">
      <c r="B163" s="687" t="s">
        <v>141</v>
      </c>
      <c r="C163" s="809" t="s">
        <v>577</v>
      </c>
      <c r="D163" s="810" t="s">
        <v>67</v>
      </c>
      <c r="E163" s="744" t="e">
        <f>E162/E17</f>
        <v>#REF!</v>
      </c>
      <c r="F163" s="729" t="s">
        <v>258</v>
      </c>
      <c r="G163" s="730" t="s">
        <v>258</v>
      </c>
      <c r="H163" s="744" t="e">
        <f>H162/H17</f>
        <v>#REF!</v>
      </c>
      <c r="I163" s="729" t="s">
        <v>258</v>
      </c>
      <c r="J163" s="730" t="s">
        <v>258</v>
      </c>
      <c r="K163" s="744" t="e">
        <f>K162/K17</f>
        <v>#REF!</v>
      </c>
      <c r="L163" s="729" t="s">
        <v>258</v>
      </c>
      <c r="M163" s="730" t="s">
        <v>258</v>
      </c>
      <c r="N163" s="744" t="e">
        <f>N162/N17</f>
        <v>#REF!</v>
      </c>
      <c r="O163" s="729" t="s">
        <v>258</v>
      </c>
      <c r="P163" s="730" t="s">
        <v>258</v>
      </c>
      <c r="Q163" s="744" t="e">
        <f>Q162/Q17</f>
        <v>#REF!</v>
      </c>
      <c r="R163" s="729" t="s">
        <v>258</v>
      </c>
      <c r="S163" s="730" t="s">
        <v>258</v>
      </c>
      <c r="T163" s="666">
        <f>'Д 4'!G41</f>
        <v>4.4460726242258604</v>
      </c>
      <c r="U163" s="663" t="e">
        <f>E163=T163</f>
        <v>#REF!</v>
      </c>
      <c r="V163" s="663"/>
      <c r="W163" s="663"/>
    </row>
    <row r="164" spans="1:23" ht="31.5">
      <c r="B164" s="785" t="s">
        <v>142</v>
      </c>
      <c r="C164" s="786" t="s">
        <v>578</v>
      </c>
      <c r="D164" s="526" t="s">
        <v>67</v>
      </c>
      <c r="E164" s="678" t="e">
        <f>E163*1.2</f>
        <v>#REF!</v>
      </c>
      <c r="F164" s="700" t="s">
        <v>258</v>
      </c>
      <c r="G164" s="701" t="s">
        <v>258</v>
      </c>
      <c r="H164" s="678" t="e">
        <f>H163*1.2</f>
        <v>#REF!</v>
      </c>
      <c r="I164" s="700" t="s">
        <v>258</v>
      </c>
      <c r="J164" s="701" t="s">
        <v>258</v>
      </c>
      <c r="K164" s="678" t="e">
        <f>K163*1.2</f>
        <v>#REF!</v>
      </c>
      <c r="L164" s="700" t="s">
        <v>258</v>
      </c>
      <c r="M164" s="701" t="s">
        <v>258</v>
      </c>
      <c r="N164" s="678" t="e">
        <f>N163*1.2</f>
        <v>#REF!</v>
      </c>
      <c r="O164" s="700" t="s">
        <v>258</v>
      </c>
      <c r="P164" s="701" t="s">
        <v>258</v>
      </c>
      <c r="Q164" s="678" t="e">
        <f>Q163*1.2</f>
        <v>#REF!</v>
      </c>
      <c r="R164" s="700" t="s">
        <v>258</v>
      </c>
      <c r="S164" s="701" t="s">
        <v>258</v>
      </c>
    </row>
    <row r="165" spans="1:23" ht="31.5">
      <c r="B165" s="800" t="s">
        <v>143</v>
      </c>
      <c r="C165" s="801" t="s">
        <v>579</v>
      </c>
      <c r="D165" s="692" t="s">
        <v>392</v>
      </c>
      <c r="E165" s="712" t="s">
        <v>258</v>
      </c>
      <c r="F165" s="711" t="s">
        <v>258</v>
      </c>
      <c r="G165" s="709" t="s">
        <v>258</v>
      </c>
      <c r="H165" s="712" t="s">
        <v>258</v>
      </c>
      <c r="I165" s="711" t="s">
        <v>258</v>
      </c>
      <c r="J165" s="709" t="s">
        <v>258</v>
      </c>
      <c r="K165" s="712" t="s">
        <v>258</v>
      </c>
      <c r="L165" s="711" t="s">
        <v>258</v>
      </c>
      <c r="M165" s="709" t="s">
        <v>258</v>
      </c>
      <c r="N165" s="712" t="s">
        <v>258</v>
      </c>
      <c r="O165" s="711" t="s">
        <v>258</v>
      </c>
      <c r="P165" s="709" t="s">
        <v>258</v>
      </c>
      <c r="Q165" s="712" t="s">
        <v>258</v>
      </c>
      <c r="R165" s="711" t="s">
        <v>258</v>
      </c>
      <c r="S165" s="709" t="s">
        <v>258</v>
      </c>
    </row>
    <row r="166" spans="1:23" ht="15.75">
      <c r="B166" s="812" t="s">
        <v>87</v>
      </c>
      <c r="C166" s="805" t="s">
        <v>564</v>
      </c>
      <c r="D166" s="692" t="s">
        <v>565</v>
      </c>
      <c r="E166" s="712" t="s">
        <v>258</v>
      </c>
      <c r="F166" s="711" t="s">
        <v>258</v>
      </c>
      <c r="G166" s="708" t="s">
        <v>258</v>
      </c>
      <c r="H166" s="712" t="s">
        <v>258</v>
      </c>
      <c r="I166" s="711" t="s">
        <v>258</v>
      </c>
      <c r="J166" s="709" t="s">
        <v>258</v>
      </c>
      <c r="K166" s="712" t="s">
        <v>258</v>
      </c>
      <c r="L166" s="711" t="s">
        <v>258</v>
      </c>
      <c r="M166" s="709" t="s">
        <v>258</v>
      </c>
      <c r="N166" s="712" t="s">
        <v>258</v>
      </c>
      <c r="O166" s="711" t="s">
        <v>258</v>
      </c>
      <c r="P166" s="709" t="s">
        <v>258</v>
      </c>
      <c r="Q166" s="707" t="s">
        <v>258</v>
      </c>
      <c r="R166" s="711" t="s">
        <v>258</v>
      </c>
      <c r="S166" s="709" t="s">
        <v>258</v>
      </c>
    </row>
    <row r="167" spans="1:23" ht="31.5">
      <c r="B167" s="812" t="s">
        <v>88</v>
      </c>
      <c r="C167" s="805" t="s">
        <v>629</v>
      </c>
      <c r="D167" s="692" t="s">
        <v>566</v>
      </c>
      <c r="E167" s="717" t="e">
        <f>G167</f>
        <v>#REF!</v>
      </c>
      <c r="F167" s="718" t="s">
        <v>258</v>
      </c>
      <c r="G167" s="719" t="e">
        <f>G162/G20*1000</f>
        <v>#REF!</v>
      </c>
      <c r="H167" s="717" t="e">
        <f>J167</f>
        <v>#REF!</v>
      </c>
      <c r="I167" s="718" t="s">
        <v>258</v>
      </c>
      <c r="J167" s="719" t="e">
        <f>J162/J20*1000</f>
        <v>#REF!</v>
      </c>
      <c r="K167" s="716" t="e">
        <f>M167</f>
        <v>#REF!</v>
      </c>
      <c r="L167" s="718" t="s">
        <v>258</v>
      </c>
      <c r="M167" s="719" t="e">
        <f>M162/M20*1000</f>
        <v>#REF!</v>
      </c>
      <c r="N167" s="717" t="e">
        <f>P167</f>
        <v>#REF!</v>
      </c>
      <c r="O167" s="718" t="s">
        <v>258</v>
      </c>
      <c r="P167" s="719" t="e">
        <f>P162/P20*1000</f>
        <v>#REF!</v>
      </c>
      <c r="Q167" s="717" t="e">
        <f>S167</f>
        <v>#REF!</v>
      </c>
      <c r="R167" s="718" t="s">
        <v>258</v>
      </c>
      <c r="S167" s="719" t="e">
        <f>S162/S20*1000</f>
        <v>#REF!</v>
      </c>
    </row>
    <row r="168" spans="1:23" ht="32.25" thickBot="1">
      <c r="A168" s="466" t="s">
        <v>630</v>
      </c>
      <c r="B168" s="813" t="s">
        <v>90</v>
      </c>
      <c r="C168" s="694" t="s">
        <v>631</v>
      </c>
      <c r="D168" s="695" t="s">
        <v>566</v>
      </c>
      <c r="E168" s="725" t="str">
        <f t="shared" ref="E168:S168" si="145">IFERROR(E167/12,"х")</f>
        <v>х</v>
      </c>
      <c r="F168" s="723" t="str">
        <f t="shared" si="145"/>
        <v>х</v>
      </c>
      <c r="G168" s="724" t="str">
        <f>IFERROR(G167/12,"х")</f>
        <v>х</v>
      </c>
      <c r="H168" s="725" t="str">
        <f t="shared" si="145"/>
        <v>х</v>
      </c>
      <c r="I168" s="723" t="str">
        <f t="shared" si="145"/>
        <v>х</v>
      </c>
      <c r="J168" s="724" t="str">
        <f t="shared" si="145"/>
        <v>х</v>
      </c>
      <c r="K168" s="724" t="str">
        <f t="shared" si="145"/>
        <v>х</v>
      </c>
      <c r="L168" s="723" t="str">
        <f t="shared" si="145"/>
        <v>х</v>
      </c>
      <c r="M168" s="724" t="str">
        <f t="shared" si="145"/>
        <v>х</v>
      </c>
      <c r="N168" s="725" t="str">
        <f t="shared" si="145"/>
        <v>х</v>
      </c>
      <c r="O168" s="723" t="str">
        <f t="shared" si="145"/>
        <v>х</v>
      </c>
      <c r="P168" s="724" t="str">
        <f t="shared" si="145"/>
        <v>х</v>
      </c>
      <c r="Q168" s="725" t="str">
        <f t="shared" si="145"/>
        <v>х</v>
      </c>
      <c r="R168" s="723" t="str">
        <f t="shared" si="145"/>
        <v>х</v>
      </c>
      <c r="S168" s="724" t="str">
        <f t="shared" si="145"/>
        <v>х</v>
      </c>
    </row>
    <row r="169" spans="1:23" ht="31.5">
      <c r="B169" s="732" t="s">
        <v>144</v>
      </c>
      <c r="C169" s="733" t="s">
        <v>580</v>
      </c>
      <c r="D169" s="734" t="s">
        <v>392</v>
      </c>
      <c r="E169" s="750" t="s">
        <v>258</v>
      </c>
      <c r="F169" s="754" t="s">
        <v>258</v>
      </c>
      <c r="G169" s="752" t="s">
        <v>258</v>
      </c>
      <c r="H169" s="750" t="s">
        <v>258</v>
      </c>
      <c r="I169" s="754" t="s">
        <v>258</v>
      </c>
      <c r="J169" s="752" t="s">
        <v>258</v>
      </c>
      <c r="K169" s="750" t="s">
        <v>258</v>
      </c>
      <c r="L169" s="754" t="s">
        <v>258</v>
      </c>
      <c r="M169" s="752" t="s">
        <v>258</v>
      </c>
      <c r="N169" s="750" t="s">
        <v>258</v>
      </c>
      <c r="O169" s="754" t="s">
        <v>258</v>
      </c>
      <c r="P169" s="752" t="s">
        <v>258</v>
      </c>
      <c r="Q169" s="750" t="s">
        <v>258</v>
      </c>
      <c r="R169" s="754" t="s">
        <v>258</v>
      </c>
      <c r="S169" s="752" t="s">
        <v>258</v>
      </c>
    </row>
    <row r="170" spans="1:23" ht="15.75">
      <c r="B170" s="739" t="s">
        <v>185</v>
      </c>
      <c r="C170" s="740" t="s">
        <v>564</v>
      </c>
      <c r="D170" s="734" t="s">
        <v>565</v>
      </c>
      <c r="E170" s="702" t="s">
        <v>258</v>
      </c>
      <c r="F170" s="703" t="s">
        <v>258</v>
      </c>
      <c r="G170" s="681" t="s">
        <v>258</v>
      </c>
      <c r="H170" s="702" t="s">
        <v>258</v>
      </c>
      <c r="I170" s="703" t="s">
        <v>258</v>
      </c>
      <c r="J170" s="681" t="s">
        <v>258</v>
      </c>
      <c r="K170" s="702" t="s">
        <v>258</v>
      </c>
      <c r="L170" s="703" t="s">
        <v>258</v>
      </c>
      <c r="M170" s="681" t="s">
        <v>258</v>
      </c>
      <c r="N170" s="702" t="s">
        <v>258</v>
      </c>
      <c r="O170" s="703" t="s">
        <v>258</v>
      </c>
      <c r="P170" s="681" t="s">
        <v>258</v>
      </c>
      <c r="Q170" s="702" t="s">
        <v>258</v>
      </c>
      <c r="R170" s="703" t="s">
        <v>258</v>
      </c>
      <c r="S170" s="681" t="s">
        <v>258</v>
      </c>
    </row>
    <row r="171" spans="1:23" ht="31.5">
      <c r="B171" s="739" t="s">
        <v>186</v>
      </c>
      <c r="C171" s="740" t="s">
        <v>624</v>
      </c>
      <c r="D171" s="734" t="s">
        <v>566</v>
      </c>
      <c r="E171" s="702" t="e">
        <f>E167*1.2</f>
        <v>#REF!</v>
      </c>
      <c r="F171" s="680" t="s">
        <v>258</v>
      </c>
      <c r="G171" s="704" t="e">
        <f>G167*1.2</f>
        <v>#REF!</v>
      </c>
      <c r="H171" s="702" t="e">
        <f>H167*1.2</f>
        <v>#REF!</v>
      </c>
      <c r="I171" s="680" t="s">
        <v>258</v>
      </c>
      <c r="J171" s="704" t="e">
        <f>J167*1.2</f>
        <v>#REF!</v>
      </c>
      <c r="K171" s="702" t="e">
        <f>K167*1.2</f>
        <v>#REF!</v>
      </c>
      <c r="L171" s="680" t="s">
        <v>258</v>
      </c>
      <c r="M171" s="704" t="e">
        <f>M167*1.2</f>
        <v>#REF!</v>
      </c>
      <c r="N171" s="702" t="e">
        <f>N167*1.2</f>
        <v>#REF!</v>
      </c>
      <c r="O171" s="680" t="s">
        <v>258</v>
      </c>
      <c r="P171" s="704" t="e">
        <f>P167*1.2</f>
        <v>#REF!</v>
      </c>
      <c r="Q171" s="702" t="e">
        <f>Q167*1.2</f>
        <v>#REF!</v>
      </c>
      <c r="R171" s="680" t="s">
        <v>258</v>
      </c>
      <c r="S171" s="704" t="e">
        <f>S167*1.2</f>
        <v>#REF!</v>
      </c>
    </row>
    <row r="172" spans="1:23" ht="32.25" thickBot="1">
      <c r="A172" s="466" t="s">
        <v>630</v>
      </c>
      <c r="B172" s="741" t="s">
        <v>187</v>
      </c>
      <c r="C172" s="742" t="s">
        <v>625</v>
      </c>
      <c r="D172" s="743" t="s">
        <v>566</v>
      </c>
      <c r="E172" s="769" t="e">
        <f>E168*1.2</f>
        <v>#VALUE!</v>
      </c>
      <c r="F172" s="773" t="s">
        <v>258</v>
      </c>
      <c r="G172" s="771" t="e">
        <f>G168*1.2</f>
        <v>#VALUE!</v>
      </c>
      <c r="H172" s="769" t="e">
        <f>H168*1.2</f>
        <v>#VALUE!</v>
      </c>
      <c r="I172" s="773" t="s">
        <v>258</v>
      </c>
      <c r="J172" s="771" t="e">
        <f>J168*1.2</f>
        <v>#VALUE!</v>
      </c>
      <c r="K172" s="769" t="e">
        <f>K168*1.2</f>
        <v>#VALUE!</v>
      </c>
      <c r="L172" s="773" t="s">
        <v>258</v>
      </c>
      <c r="M172" s="771" t="e">
        <f>M168*1.2</f>
        <v>#VALUE!</v>
      </c>
      <c r="N172" s="769" t="e">
        <f>N168*1.2</f>
        <v>#VALUE!</v>
      </c>
      <c r="O172" s="773" t="s">
        <v>258</v>
      </c>
      <c r="P172" s="771" t="e">
        <f>P168*1.2</f>
        <v>#VALUE!</v>
      </c>
      <c r="Q172" s="769" t="e">
        <f>Q168*1.2</f>
        <v>#VALUE!</v>
      </c>
      <c r="R172" s="773" t="s">
        <v>258</v>
      </c>
      <c r="S172" s="771" t="e">
        <f>S168*1.2</f>
        <v>#VALUE!</v>
      </c>
    </row>
    <row r="173" spans="1:23" s="856" customFormat="1" ht="23.25" hidden="1" customHeight="1" thickBot="1">
      <c r="B173" s="857"/>
      <c r="C173" s="1193" t="s">
        <v>581</v>
      </c>
      <c r="D173" s="1193"/>
      <c r="E173" s="1193"/>
      <c r="F173" s="1193"/>
      <c r="G173" s="1193"/>
      <c r="H173" s="1193"/>
      <c r="I173" s="1193"/>
      <c r="J173" s="1193"/>
      <c r="K173" s="1193"/>
      <c r="L173" s="1193"/>
      <c r="M173" s="1193"/>
      <c r="N173" s="1193"/>
      <c r="O173" s="1193"/>
      <c r="P173" s="1193"/>
      <c r="Q173" s="1193"/>
      <c r="R173" s="1193"/>
      <c r="S173" s="1194"/>
    </row>
    <row r="174" spans="1:23" s="856" customFormat="1" ht="15.75" hidden="1">
      <c r="B174" s="858">
        <v>1</v>
      </c>
      <c r="C174" s="859" t="s">
        <v>160</v>
      </c>
      <c r="D174" s="860" t="s">
        <v>25</v>
      </c>
      <c r="E174" s="861" t="e">
        <f>E175+E188+E189+E193</f>
        <v>#REF!</v>
      </c>
      <c r="F174" s="862" t="e">
        <f t="shared" ref="F174:P174" si="146">F175+F188+F189+F193</f>
        <v>#REF!</v>
      </c>
      <c r="G174" s="863" t="e">
        <f t="shared" si="146"/>
        <v>#REF!</v>
      </c>
      <c r="H174" s="861" t="e">
        <f t="shared" si="146"/>
        <v>#REF!</v>
      </c>
      <c r="I174" s="862" t="e">
        <f t="shared" si="146"/>
        <v>#REF!</v>
      </c>
      <c r="J174" s="863" t="e">
        <f t="shared" si="146"/>
        <v>#REF!</v>
      </c>
      <c r="K174" s="861" t="e">
        <f t="shared" si="146"/>
        <v>#REF!</v>
      </c>
      <c r="L174" s="862" t="e">
        <f t="shared" si="146"/>
        <v>#REF!</v>
      </c>
      <c r="M174" s="863" t="e">
        <f t="shared" si="146"/>
        <v>#REF!</v>
      </c>
      <c r="N174" s="861" t="e">
        <f t="shared" si="146"/>
        <v>#REF!</v>
      </c>
      <c r="O174" s="862" t="e">
        <f t="shared" si="146"/>
        <v>#REF!</v>
      </c>
      <c r="P174" s="863" t="e">
        <f t="shared" si="146"/>
        <v>#REF!</v>
      </c>
      <c r="Q174" s="861" t="e">
        <f t="shared" ref="Q174:S174" si="147">Q175+Q188+Q189+Q193</f>
        <v>#REF!</v>
      </c>
      <c r="R174" s="862" t="e">
        <f t="shared" si="147"/>
        <v>#REF!</v>
      </c>
      <c r="S174" s="863" t="e">
        <f t="shared" si="147"/>
        <v>#REF!</v>
      </c>
      <c r="T174" s="864"/>
      <c r="U174" s="864"/>
      <c r="V174" s="864"/>
      <c r="W174" s="864"/>
    </row>
    <row r="175" spans="1:23" s="856" customFormat="1" ht="15.75" hidden="1">
      <c r="B175" s="865" t="s">
        <v>9</v>
      </c>
      <c r="C175" s="866" t="s">
        <v>161</v>
      </c>
      <c r="D175" s="867" t="s">
        <v>25</v>
      </c>
      <c r="E175" s="868" t="e">
        <f>E176+E180+E181+E185+E186</f>
        <v>#REF!</v>
      </c>
      <c r="F175" s="869" t="e">
        <f t="shared" ref="F175:P175" si="148">F176+F180+F181+F185+F186</f>
        <v>#REF!</v>
      </c>
      <c r="G175" s="870" t="e">
        <f t="shared" si="148"/>
        <v>#REF!</v>
      </c>
      <c r="H175" s="868" t="e">
        <f t="shared" si="148"/>
        <v>#REF!</v>
      </c>
      <c r="I175" s="869" t="e">
        <f t="shared" si="148"/>
        <v>#REF!</v>
      </c>
      <c r="J175" s="870" t="e">
        <f t="shared" si="148"/>
        <v>#REF!</v>
      </c>
      <c r="K175" s="868" t="e">
        <f t="shared" si="148"/>
        <v>#REF!</v>
      </c>
      <c r="L175" s="869" t="e">
        <f t="shared" si="148"/>
        <v>#REF!</v>
      </c>
      <c r="M175" s="870" t="e">
        <f t="shared" si="148"/>
        <v>#REF!</v>
      </c>
      <c r="N175" s="868" t="e">
        <f t="shared" si="148"/>
        <v>#REF!</v>
      </c>
      <c r="O175" s="869" t="e">
        <f t="shared" si="148"/>
        <v>#REF!</v>
      </c>
      <c r="P175" s="870" t="e">
        <f t="shared" si="148"/>
        <v>#REF!</v>
      </c>
      <c r="Q175" s="868" t="e">
        <f t="shared" ref="Q175:S175" si="149">Q176+Q180+Q181+Q185+Q186</f>
        <v>#REF!</v>
      </c>
      <c r="R175" s="869" t="e">
        <f t="shared" si="149"/>
        <v>#REF!</v>
      </c>
      <c r="S175" s="870" t="e">
        <f t="shared" si="149"/>
        <v>#REF!</v>
      </c>
    </row>
    <row r="176" spans="1:23" s="856" customFormat="1" ht="15.75" hidden="1">
      <c r="B176" s="865" t="s">
        <v>26</v>
      </c>
      <c r="C176" s="871" t="s">
        <v>547</v>
      </c>
      <c r="D176" s="867" t="s">
        <v>25</v>
      </c>
      <c r="E176" s="868" t="e">
        <f>E177+E178+E179</f>
        <v>#REF!</v>
      </c>
      <c r="F176" s="869" t="e">
        <f t="shared" ref="F176:P176" si="150">F177+F178+F179</f>
        <v>#REF!</v>
      </c>
      <c r="G176" s="870" t="e">
        <f t="shared" si="150"/>
        <v>#REF!</v>
      </c>
      <c r="H176" s="868" t="e">
        <f t="shared" si="150"/>
        <v>#REF!</v>
      </c>
      <c r="I176" s="869" t="e">
        <f t="shared" si="150"/>
        <v>#REF!</v>
      </c>
      <c r="J176" s="870" t="e">
        <f t="shared" si="150"/>
        <v>#REF!</v>
      </c>
      <c r="K176" s="868" t="e">
        <f t="shared" si="150"/>
        <v>#REF!</v>
      </c>
      <c r="L176" s="869" t="e">
        <f t="shared" si="150"/>
        <v>#REF!</v>
      </c>
      <c r="M176" s="870" t="e">
        <f t="shared" si="150"/>
        <v>#REF!</v>
      </c>
      <c r="N176" s="868" t="e">
        <f t="shared" si="150"/>
        <v>#REF!</v>
      </c>
      <c r="O176" s="869" t="e">
        <f t="shared" si="150"/>
        <v>#REF!</v>
      </c>
      <c r="P176" s="870" t="e">
        <f t="shared" si="150"/>
        <v>#REF!</v>
      </c>
      <c r="Q176" s="868" t="e">
        <f t="shared" ref="Q176:S176" si="151">Q177+Q178+Q179</f>
        <v>#REF!</v>
      </c>
      <c r="R176" s="869" t="e">
        <f t="shared" si="151"/>
        <v>#REF!</v>
      </c>
      <c r="S176" s="870" t="e">
        <f t="shared" si="151"/>
        <v>#REF!</v>
      </c>
      <c r="T176" s="872" t="e">
        <f>E36</f>
        <v>#REF!</v>
      </c>
    </row>
    <row r="177" spans="2:23" s="856" customFormat="1" ht="15.75" hidden="1">
      <c r="B177" s="865" t="s">
        <v>548</v>
      </c>
      <c r="C177" s="873" t="s">
        <v>549</v>
      </c>
      <c r="D177" s="867" t="s">
        <v>25</v>
      </c>
      <c r="E177" s="874" t="e">
        <f t="shared" ref="E177:S177" si="152">E37</f>
        <v>#REF!</v>
      </c>
      <c r="F177" s="875" t="e">
        <f t="shared" si="152"/>
        <v>#REF!</v>
      </c>
      <c r="G177" s="876">
        <f t="shared" si="152"/>
        <v>0</v>
      </c>
      <c r="H177" s="874" t="e">
        <f t="shared" si="152"/>
        <v>#REF!</v>
      </c>
      <c r="I177" s="875" t="e">
        <f t="shared" si="152"/>
        <v>#REF!</v>
      </c>
      <c r="J177" s="876">
        <f t="shared" si="152"/>
        <v>0</v>
      </c>
      <c r="K177" s="874" t="e">
        <f t="shared" si="152"/>
        <v>#REF!</v>
      </c>
      <c r="L177" s="875" t="e">
        <f t="shared" si="152"/>
        <v>#REF!</v>
      </c>
      <c r="M177" s="876">
        <f t="shared" si="152"/>
        <v>0</v>
      </c>
      <c r="N177" s="874" t="e">
        <f t="shared" si="152"/>
        <v>#REF!</v>
      </c>
      <c r="O177" s="875" t="e">
        <f t="shared" si="152"/>
        <v>#REF!</v>
      </c>
      <c r="P177" s="876">
        <f t="shared" si="152"/>
        <v>0</v>
      </c>
      <c r="Q177" s="874" t="e">
        <f t="shared" si="152"/>
        <v>#REF!</v>
      </c>
      <c r="R177" s="875" t="e">
        <f t="shared" si="152"/>
        <v>#REF!</v>
      </c>
      <c r="S177" s="876">
        <f t="shared" si="152"/>
        <v>0</v>
      </c>
    </row>
    <row r="178" spans="2:23" s="856" customFormat="1" ht="15.75" hidden="1">
      <c r="B178" s="865" t="s">
        <v>550</v>
      </c>
      <c r="C178" s="873" t="s">
        <v>551</v>
      </c>
      <c r="D178" s="867" t="s">
        <v>25</v>
      </c>
      <c r="E178" s="874" t="e">
        <f t="shared" ref="E178:S178" si="153">E38</f>
        <v>#REF!</v>
      </c>
      <c r="F178" s="875" t="e">
        <f t="shared" si="153"/>
        <v>#REF!</v>
      </c>
      <c r="G178" s="876">
        <f t="shared" si="153"/>
        <v>0</v>
      </c>
      <c r="H178" s="874" t="e">
        <f t="shared" si="153"/>
        <v>#REF!</v>
      </c>
      <c r="I178" s="875" t="e">
        <f t="shared" si="153"/>
        <v>#REF!</v>
      </c>
      <c r="J178" s="876">
        <f t="shared" si="153"/>
        <v>0</v>
      </c>
      <c r="K178" s="874" t="e">
        <f t="shared" si="153"/>
        <v>#REF!</v>
      </c>
      <c r="L178" s="875" t="e">
        <f t="shared" si="153"/>
        <v>#REF!</v>
      </c>
      <c r="M178" s="876">
        <f t="shared" si="153"/>
        <v>0</v>
      </c>
      <c r="N178" s="874" t="e">
        <f t="shared" si="153"/>
        <v>#REF!</v>
      </c>
      <c r="O178" s="875" t="e">
        <f t="shared" si="153"/>
        <v>#REF!</v>
      </c>
      <c r="P178" s="876">
        <f t="shared" si="153"/>
        <v>0</v>
      </c>
      <c r="Q178" s="874" t="e">
        <f t="shared" si="153"/>
        <v>#REF!</v>
      </c>
      <c r="R178" s="875" t="e">
        <f t="shared" si="153"/>
        <v>#REF!</v>
      </c>
      <c r="S178" s="876">
        <f t="shared" si="153"/>
        <v>0</v>
      </c>
    </row>
    <row r="179" spans="2:23" s="856" customFormat="1" ht="15.75" hidden="1">
      <c r="B179" s="865" t="s">
        <v>552</v>
      </c>
      <c r="C179" s="873" t="s">
        <v>553</v>
      </c>
      <c r="D179" s="867" t="s">
        <v>25</v>
      </c>
      <c r="E179" s="874" t="e">
        <f t="shared" ref="E179:S179" si="154">E39</f>
        <v>#REF!</v>
      </c>
      <c r="F179" s="875">
        <f t="shared" si="154"/>
        <v>0</v>
      </c>
      <c r="G179" s="876" t="e">
        <f t="shared" si="154"/>
        <v>#REF!</v>
      </c>
      <c r="H179" s="874" t="e">
        <f t="shared" si="154"/>
        <v>#REF!</v>
      </c>
      <c r="I179" s="875">
        <f t="shared" si="154"/>
        <v>0</v>
      </c>
      <c r="J179" s="876" t="e">
        <f t="shared" si="154"/>
        <v>#REF!</v>
      </c>
      <c r="K179" s="874" t="e">
        <f t="shared" si="154"/>
        <v>#REF!</v>
      </c>
      <c r="L179" s="875">
        <f t="shared" si="154"/>
        <v>0</v>
      </c>
      <c r="M179" s="876" t="e">
        <f t="shared" si="154"/>
        <v>#REF!</v>
      </c>
      <c r="N179" s="874" t="e">
        <f t="shared" si="154"/>
        <v>#REF!</v>
      </c>
      <c r="O179" s="875">
        <f t="shared" si="154"/>
        <v>0</v>
      </c>
      <c r="P179" s="876" t="e">
        <f t="shared" si="154"/>
        <v>#REF!</v>
      </c>
      <c r="Q179" s="874" t="e">
        <f t="shared" si="154"/>
        <v>#REF!</v>
      </c>
      <c r="R179" s="875">
        <f t="shared" si="154"/>
        <v>0</v>
      </c>
      <c r="S179" s="876" t="e">
        <f t="shared" si="154"/>
        <v>#REF!</v>
      </c>
    </row>
    <row r="180" spans="2:23" s="856" customFormat="1" ht="15.75" hidden="1">
      <c r="B180" s="865" t="s">
        <v>28</v>
      </c>
      <c r="C180" s="871" t="s">
        <v>29</v>
      </c>
      <c r="D180" s="867" t="s">
        <v>25</v>
      </c>
      <c r="E180" s="874" t="e">
        <f t="shared" ref="E180:S180" si="155">E40+E88</f>
        <v>#REF!</v>
      </c>
      <c r="F180" s="875" t="e">
        <f t="shared" si="155"/>
        <v>#REF!</v>
      </c>
      <c r="G180" s="876">
        <f t="shared" si="155"/>
        <v>0</v>
      </c>
      <c r="H180" s="874" t="e">
        <f t="shared" si="155"/>
        <v>#REF!</v>
      </c>
      <c r="I180" s="875" t="e">
        <f t="shared" si="155"/>
        <v>#REF!</v>
      </c>
      <c r="J180" s="876">
        <f t="shared" si="155"/>
        <v>0</v>
      </c>
      <c r="K180" s="874" t="e">
        <f t="shared" si="155"/>
        <v>#REF!</v>
      </c>
      <c r="L180" s="875" t="e">
        <f t="shared" si="155"/>
        <v>#REF!</v>
      </c>
      <c r="M180" s="876">
        <f t="shared" si="155"/>
        <v>0</v>
      </c>
      <c r="N180" s="874" t="e">
        <f t="shared" si="155"/>
        <v>#REF!</v>
      </c>
      <c r="O180" s="875" t="e">
        <f t="shared" si="155"/>
        <v>#REF!</v>
      </c>
      <c r="P180" s="876">
        <f t="shared" si="155"/>
        <v>0</v>
      </c>
      <c r="Q180" s="874" t="e">
        <f t="shared" si="155"/>
        <v>#REF!</v>
      </c>
      <c r="R180" s="875" t="e">
        <f t="shared" si="155"/>
        <v>#REF!</v>
      </c>
      <c r="S180" s="876">
        <f t="shared" si="155"/>
        <v>0</v>
      </c>
      <c r="T180" s="872" t="e">
        <f>E40+E88</f>
        <v>#REF!</v>
      </c>
    </row>
    <row r="181" spans="2:23" s="856" customFormat="1" ht="63.75" hidden="1">
      <c r="B181" s="865" t="s">
        <v>30</v>
      </c>
      <c r="C181" s="871" t="s">
        <v>554</v>
      </c>
      <c r="D181" s="867" t="s">
        <v>25</v>
      </c>
      <c r="E181" s="874">
        <f t="shared" ref="E181:S181" si="156">E41</f>
        <v>0</v>
      </c>
      <c r="F181" s="875">
        <f t="shared" si="156"/>
        <v>0</v>
      </c>
      <c r="G181" s="876">
        <f t="shared" si="156"/>
        <v>0</v>
      </c>
      <c r="H181" s="874">
        <f t="shared" si="156"/>
        <v>0</v>
      </c>
      <c r="I181" s="875">
        <f t="shared" si="156"/>
        <v>0</v>
      </c>
      <c r="J181" s="876">
        <f t="shared" si="156"/>
        <v>0</v>
      </c>
      <c r="K181" s="874">
        <f t="shared" si="156"/>
        <v>0</v>
      </c>
      <c r="L181" s="875">
        <f t="shared" si="156"/>
        <v>0</v>
      </c>
      <c r="M181" s="876">
        <f t="shared" si="156"/>
        <v>0</v>
      </c>
      <c r="N181" s="874">
        <f t="shared" si="156"/>
        <v>0</v>
      </c>
      <c r="O181" s="875">
        <f t="shared" si="156"/>
        <v>0</v>
      </c>
      <c r="P181" s="876">
        <f t="shared" si="156"/>
        <v>0</v>
      </c>
      <c r="Q181" s="874">
        <f t="shared" si="156"/>
        <v>0</v>
      </c>
      <c r="R181" s="875">
        <f t="shared" si="156"/>
        <v>0</v>
      </c>
      <c r="S181" s="876">
        <f t="shared" si="156"/>
        <v>0</v>
      </c>
    </row>
    <row r="182" spans="2:23" s="856" customFormat="1" ht="15.75" hidden="1">
      <c r="B182" s="877" t="s">
        <v>555</v>
      </c>
      <c r="C182" s="871" t="s">
        <v>556</v>
      </c>
      <c r="D182" s="867" t="s">
        <v>25</v>
      </c>
      <c r="E182" s="874">
        <f t="shared" ref="E182:S182" si="157">E42</f>
        <v>0</v>
      </c>
      <c r="F182" s="875">
        <f t="shared" si="157"/>
        <v>0</v>
      </c>
      <c r="G182" s="876">
        <f t="shared" si="157"/>
        <v>0</v>
      </c>
      <c r="H182" s="874">
        <f t="shared" si="157"/>
        <v>0</v>
      </c>
      <c r="I182" s="875">
        <f t="shared" si="157"/>
        <v>0</v>
      </c>
      <c r="J182" s="876">
        <f t="shared" si="157"/>
        <v>0</v>
      </c>
      <c r="K182" s="874">
        <f t="shared" si="157"/>
        <v>0</v>
      </c>
      <c r="L182" s="875">
        <f t="shared" si="157"/>
        <v>0</v>
      </c>
      <c r="M182" s="876">
        <f t="shared" si="157"/>
        <v>0</v>
      </c>
      <c r="N182" s="874">
        <f t="shared" si="157"/>
        <v>0</v>
      </c>
      <c r="O182" s="875">
        <f t="shared" si="157"/>
        <v>0</v>
      </c>
      <c r="P182" s="876">
        <f t="shared" si="157"/>
        <v>0</v>
      </c>
      <c r="Q182" s="874">
        <f t="shared" si="157"/>
        <v>0</v>
      </c>
      <c r="R182" s="875">
        <f t="shared" si="157"/>
        <v>0</v>
      </c>
      <c r="S182" s="876">
        <f t="shared" si="157"/>
        <v>0</v>
      </c>
    </row>
    <row r="183" spans="2:23" s="856" customFormat="1" ht="38.25" hidden="1">
      <c r="B183" s="877" t="s">
        <v>557</v>
      </c>
      <c r="C183" s="871" t="s">
        <v>558</v>
      </c>
      <c r="D183" s="867" t="s">
        <v>25</v>
      </c>
      <c r="E183" s="874">
        <f t="shared" ref="E183:S183" si="158">E43</f>
        <v>0</v>
      </c>
      <c r="F183" s="875">
        <f t="shared" si="158"/>
        <v>0</v>
      </c>
      <c r="G183" s="876">
        <f t="shared" si="158"/>
        <v>0</v>
      </c>
      <c r="H183" s="874">
        <f t="shared" si="158"/>
        <v>0</v>
      </c>
      <c r="I183" s="875">
        <f t="shared" si="158"/>
        <v>0</v>
      </c>
      <c r="J183" s="876">
        <f t="shared" si="158"/>
        <v>0</v>
      </c>
      <c r="K183" s="874">
        <f t="shared" si="158"/>
        <v>0</v>
      </c>
      <c r="L183" s="875">
        <f t="shared" si="158"/>
        <v>0</v>
      </c>
      <c r="M183" s="876">
        <f t="shared" si="158"/>
        <v>0</v>
      </c>
      <c r="N183" s="874">
        <f t="shared" si="158"/>
        <v>0</v>
      </c>
      <c r="O183" s="875">
        <f t="shared" si="158"/>
        <v>0</v>
      </c>
      <c r="P183" s="876">
        <f t="shared" si="158"/>
        <v>0</v>
      </c>
      <c r="Q183" s="874">
        <f t="shared" si="158"/>
        <v>0</v>
      </c>
      <c r="R183" s="875">
        <f t="shared" si="158"/>
        <v>0</v>
      </c>
      <c r="S183" s="876">
        <f t="shared" si="158"/>
        <v>0</v>
      </c>
    </row>
    <row r="184" spans="2:23" s="856" customFormat="1" ht="25.5" hidden="1">
      <c r="B184" s="877" t="s">
        <v>30</v>
      </c>
      <c r="C184" s="866" t="s">
        <v>568</v>
      </c>
      <c r="D184" s="867" t="s">
        <v>25</v>
      </c>
      <c r="E184" s="874">
        <f t="shared" ref="E184:S184" si="159">E89</f>
        <v>0</v>
      </c>
      <c r="F184" s="875">
        <f t="shared" si="159"/>
        <v>0</v>
      </c>
      <c r="G184" s="876">
        <f t="shared" si="159"/>
        <v>0</v>
      </c>
      <c r="H184" s="874">
        <f t="shared" si="159"/>
        <v>0</v>
      </c>
      <c r="I184" s="875">
        <f t="shared" si="159"/>
        <v>0</v>
      </c>
      <c r="J184" s="876" t="e">
        <f t="shared" si="159"/>
        <v>#REF!</v>
      </c>
      <c r="K184" s="874">
        <f t="shared" si="159"/>
        <v>0</v>
      </c>
      <c r="L184" s="875">
        <f t="shared" si="159"/>
        <v>0</v>
      </c>
      <c r="M184" s="876" t="e">
        <f t="shared" si="159"/>
        <v>#REF!</v>
      </c>
      <c r="N184" s="874">
        <f t="shared" si="159"/>
        <v>0</v>
      </c>
      <c r="O184" s="875">
        <f t="shared" si="159"/>
        <v>0</v>
      </c>
      <c r="P184" s="876" t="e">
        <f t="shared" si="159"/>
        <v>#REF!</v>
      </c>
      <c r="Q184" s="874">
        <f t="shared" si="159"/>
        <v>0</v>
      </c>
      <c r="R184" s="875">
        <f t="shared" si="159"/>
        <v>0</v>
      </c>
      <c r="S184" s="876" t="e">
        <f t="shared" si="159"/>
        <v>#REF!</v>
      </c>
    </row>
    <row r="185" spans="2:23" s="856" customFormat="1" ht="25.5" hidden="1">
      <c r="B185" s="877" t="s">
        <v>31</v>
      </c>
      <c r="C185" s="866" t="s">
        <v>559</v>
      </c>
      <c r="D185" s="867" t="s">
        <v>25</v>
      </c>
      <c r="E185" s="874" t="e">
        <f t="shared" ref="E185:S185" si="160">E44+E90</f>
        <v>#REF!</v>
      </c>
      <c r="F185" s="875">
        <f t="shared" si="160"/>
        <v>0</v>
      </c>
      <c r="G185" s="876" t="e">
        <f t="shared" si="160"/>
        <v>#REF!</v>
      </c>
      <c r="H185" s="874" t="e">
        <f t="shared" si="160"/>
        <v>#REF!</v>
      </c>
      <c r="I185" s="875">
        <f t="shared" si="160"/>
        <v>0</v>
      </c>
      <c r="J185" s="876" t="e">
        <f t="shared" si="160"/>
        <v>#REF!</v>
      </c>
      <c r="K185" s="874" t="e">
        <f t="shared" si="160"/>
        <v>#REF!</v>
      </c>
      <c r="L185" s="875">
        <f t="shared" si="160"/>
        <v>0</v>
      </c>
      <c r="M185" s="876" t="e">
        <f t="shared" si="160"/>
        <v>#REF!</v>
      </c>
      <c r="N185" s="874" t="e">
        <f t="shared" si="160"/>
        <v>#REF!</v>
      </c>
      <c r="O185" s="875">
        <f t="shared" si="160"/>
        <v>0</v>
      </c>
      <c r="P185" s="876" t="e">
        <f t="shared" si="160"/>
        <v>#REF!</v>
      </c>
      <c r="Q185" s="874" t="e">
        <f t="shared" si="160"/>
        <v>#REF!</v>
      </c>
      <c r="R185" s="875">
        <f t="shared" si="160"/>
        <v>0</v>
      </c>
      <c r="S185" s="876" t="e">
        <f t="shared" si="160"/>
        <v>#REF!</v>
      </c>
      <c r="T185" s="864"/>
    </row>
    <row r="186" spans="2:23" s="856" customFormat="1" ht="15.75" hidden="1">
      <c r="B186" s="877" t="s">
        <v>33</v>
      </c>
      <c r="C186" s="866" t="s">
        <v>395</v>
      </c>
      <c r="D186" s="867" t="s">
        <v>25</v>
      </c>
      <c r="E186" s="874" t="e">
        <f t="shared" ref="E186:S186" si="161">E45+E91+E134</f>
        <v>#REF!</v>
      </c>
      <c r="F186" s="875">
        <f t="shared" si="161"/>
        <v>0</v>
      </c>
      <c r="G186" s="876" t="e">
        <f t="shared" si="161"/>
        <v>#REF!</v>
      </c>
      <c r="H186" s="874" t="e">
        <f t="shared" si="161"/>
        <v>#REF!</v>
      </c>
      <c r="I186" s="875">
        <f t="shared" si="161"/>
        <v>0</v>
      </c>
      <c r="J186" s="876" t="e">
        <f t="shared" si="161"/>
        <v>#REF!</v>
      </c>
      <c r="K186" s="874" t="e">
        <f t="shared" si="161"/>
        <v>#REF!</v>
      </c>
      <c r="L186" s="875">
        <f t="shared" si="161"/>
        <v>0</v>
      </c>
      <c r="M186" s="876" t="e">
        <f t="shared" si="161"/>
        <v>#REF!</v>
      </c>
      <c r="N186" s="874" t="e">
        <f t="shared" si="161"/>
        <v>#REF!</v>
      </c>
      <c r="O186" s="875">
        <f t="shared" si="161"/>
        <v>0</v>
      </c>
      <c r="P186" s="876" t="e">
        <f t="shared" si="161"/>
        <v>#REF!</v>
      </c>
      <c r="Q186" s="874" t="e">
        <f t="shared" si="161"/>
        <v>#REF!</v>
      </c>
      <c r="R186" s="875">
        <f t="shared" si="161"/>
        <v>0</v>
      </c>
      <c r="S186" s="876" t="e">
        <f t="shared" si="161"/>
        <v>#REF!</v>
      </c>
      <c r="T186" s="864"/>
    </row>
    <row r="187" spans="2:23" s="856" customFormat="1" ht="25.5" hidden="1">
      <c r="B187" s="878" t="s">
        <v>582</v>
      </c>
      <c r="C187" s="879" t="s">
        <v>571</v>
      </c>
      <c r="D187" s="880" t="s">
        <v>25</v>
      </c>
      <c r="E187" s="881" t="e">
        <f t="shared" ref="E187:S187" si="162">E92</f>
        <v>#REF!</v>
      </c>
      <c r="F187" s="882">
        <f t="shared" si="162"/>
        <v>0</v>
      </c>
      <c r="G187" s="883" t="e">
        <f t="shared" si="162"/>
        <v>#REF!</v>
      </c>
      <c r="H187" s="881" t="e">
        <f t="shared" si="162"/>
        <v>#REF!</v>
      </c>
      <c r="I187" s="882">
        <f t="shared" si="162"/>
        <v>0</v>
      </c>
      <c r="J187" s="883" t="e">
        <f t="shared" si="162"/>
        <v>#REF!</v>
      </c>
      <c r="K187" s="881" t="e">
        <f t="shared" si="162"/>
        <v>#REF!</v>
      </c>
      <c r="L187" s="882">
        <f t="shared" si="162"/>
        <v>0</v>
      </c>
      <c r="M187" s="883" t="e">
        <f t="shared" si="162"/>
        <v>#REF!</v>
      </c>
      <c r="N187" s="881" t="e">
        <f t="shared" si="162"/>
        <v>#REF!</v>
      </c>
      <c r="O187" s="882">
        <f t="shared" si="162"/>
        <v>0</v>
      </c>
      <c r="P187" s="883" t="e">
        <f t="shared" si="162"/>
        <v>#REF!</v>
      </c>
      <c r="Q187" s="881" t="e">
        <f t="shared" si="162"/>
        <v>#REF!</v>
      </c>
      <c r="R187" s="882">
        <f t="shared" si="162"/>
        <v>0</v>
      </c>
      <c r="S187" s="883" t="e">
        <f t="shared" si="162"/>
        <v>#REF!</v>
      </c>
    </row>
    <row r="188" spans="2:23" s="856" customFormat="1" ht="15.75" hidden="1">
      <c r="B188" s="884" t="s">
        <v>10</v>
      </c>
      <c r="C188" s="866" t="s">
        <v>35</v>
      </c>
      <c r="D188" s="867" t="s">
        <v>25</v>
      </c>
      <c r="E188" s="874" t="e">
        <f t="shared" ref="E188:S188" si="163">E46+E93+E135</f>
        <v>#REF!</v>
      </c>
      <c r="F188" s="875">
        <f t="shared" si="163"/>
        <v>0</v>
      </c>
      <c r="G188" s="876" t="e">
        <f t="shared" si="163"/>
        <v>#REF!</v>
      </c>
      <c r="H188" s="874" t="e">
        <f t="shared" si="163"/>
        <v>#REF!</v>
      </c>
      <c r="I188" s="875">
        <f t="shared" si="163"/>
        <v>0</v>
      </c>
      <c r="J188" s="876" t="e">
        <f t="shared" si="163"/>
        <v>#REF!</v>
      </c>
      <c r="K188" s="874" t="e">
        <f t="shared" si="163"/>
        <v>#REF!</v>
      </c>
      <c r="L188" s="875">
        <f t="shared" si="163"/>
        <v>0</v>
      </c>
      <c r="M188" s="876" t="e">
        <f t="shared" si="163"/>
        <v>#REF!</v>
      </c>
      <c r="N188" s="874" t="e">
        <f t="shared" si="163"/>
        <v>#REF!</v>
      </c>
      <c r="O188" s="875">
        <f t="shared" si="163"/>
        <v>0</v>
      </c>
      <c r="P188" s="876" t="e">
        <f t="shared" si="163"/>
        <v>#REF!</v>
      </c>
      <c r="Q188" s="874" t="e">
        <f t="shared" si="163"/>
        <v>#REF!</v>
      </c>
      <c r="R188" s="875">
        <f t="shared" si="163"/>
        <v>0</v>
      </c>
      <c r="S188" s="876" t="e">
        <f t="shared" si="163"/>
        <v>#REF!</v>
      </c>
      <c r="T188" s="864"/>
    </row>
    <row r="189" spans="2:23" s="856" customFormat="1" ht="15.75" hidden="1">
      <c r="B189" s="884" t="s">
        <v>36</v>
      </c>
      <c r="C189" s="866" t="s">
        <v>162</v>
      </c>
      <c r="D189" s="867" t="s">
        <v>25</v>
      </c>
      <c r="E189" s="874" t="e">
        <f t="shared" ref="E189:S189" si="164">E47+E94+E136</f>
        <v>#REF!</v>
      </c>
      <c r="F189" s="875">
        <f t="shared" si="164"/>
        <v>0</v>
      </c>
      <c r="G189" s="876" t="e">
        <f t="shared" si="164"/>
        <v>#REF!</v>
      </c>
      <c r="H189" s="874" t="e">
        <f t="shared" si="164"/>
        <v>#REF!</v>
      </c>
      <c r="I189" s="875">
        <f t="shared" si="164"/>
        <v>0</v>
      </c>
      <c r="J189" s="876" t="e">
        <f t="shared" si="164"/>
        <v>#REF!</v>
      </c>
      <c r="K189" s="874" t="e">
        <f t="shared" si="164"/>
        <v>#REF!</v>
      </c>
      <c r="L189" s="875">
        <f t="shared" si="164"/>
        <v>0</v>
      </c>
      <c r="M189" s="876" t="e">
        <f t="shared" si="164"/>
        <v>#REF!</v>
      </c>
      <c r="N189" s="874" t="e">
        <f t="shared" si="164"/>
        <v>#REF!</v>
      </c>
      <c r="O189" s="875">
        <f t="shared" si="164"/>
        <v>0</v>
      </c>
      <c r="P189" s="876" t="e">
        <f t="shared" si="164"/>
        <v>#REF!</v>
      </c>
      <c r="Q189" s="874" t="e">
        <f t="shared" si="164"/>
        <v>#REF!</v>
      </c>
      <c r="R189" s="875">
        <f t="shared" si="164"/>
        <v>0</v>
      </c>
      <c r="S189" s="876" t="e">
        <f t="shared" si="164"/>
        <v>#REF!</v>
      </c>
      <c r="T189" s="864"/>
    </row>
    <row r="190" spans="2:23" s="856" customFormat="1" ht="25.5" hidden="1">
      <c r="B190" s="884" t="s">
        <v>37</v>
      </c>
      <c r="C190" s="871" t="s">
        <v>560</v>
      </c>
      <c r="D190" s="867" t="s">
        <v>25</v>
      </c>
      <c r="E190" s="874" t="e">
        <f t="shared" ref="E190:S190" si="165">E48+E95+E137</f>
        <v>#REF!</v>
      </c>
      <c r="F190" s="875">
        <f t="shared" si="165"/>
        <v>0</v>
      </c>
      <c r="G190" s="876" t="e">
        <f t="shared" si="165"/>
        <v>#REF!</v>
      </c>
      <c r="H190" s="874" t="e">
        <f t="shared" si="165"/>
        <v>#REF!</v>
      </c>
      <c r="I190" s="875">
        <f t="shared" si="165"/>
        <v>0</v>
      </c>
      <c r="J190" s="876" t="e">
        <f t="shared" si="165"/>
        <v>#REF!</v>
      </c>
      <c r="K190" s="874" t="e">
        <f t="shared" si="165"/>
        <v>#REF!</v>
      </c>
      <c r="L190" s="875">
        <f t="shared" si="165"/>
        <v>0</v>
      </c>
      <c r="M190" s="876" t="e">
        <f t="shared" si="165"/>
        <v>#REF!</v>
      </c>
      <c r="N190" s="874" t="e">
        <f t="shared" si="165"/>
        <v>#REF!</v>
      </c>
      <c r="O190" s="875">
        <f t="shared" si="165"/>
        <v>0</v>
      </c>
      <c r="P190" s="876" t="e">
        <f t="shared" si="165"/>
        <v>#REF!</v>
      </c>
      <c r="Q190" s="874" t="e">
        <f t="shared" si="165"/>
        <v>#REF!</v>
      </c>
      <c r="R190" s="875">
        <f t="shared" si="165"/>
        <v>0</v>
      </c>
      <c r="S190" s="876" t="e">
        <f t="shared" si="165"/>
        <v>#REF!</v>
      </c>
      <c r="T190" s="864"/>
    </row>
    <row r="191" spans="2:23" s="856" customFormat="1" ht="15.75" hidden="1">
      <c r="B191" s="884" t="s">
        <v>39</v>
      </c>
      <c r="C191" s="871" t="s">
        <v>400</v>
      </c>
      <c r="D191" s="867" t="s">
        <v>25</v>
      </c>
      <c r="E191" s="874" t="e">
        <f t="shared" ref="E191:S191" si="166">E49+E96+E138</f>
        <v>#REF!</v>
      </c>
      <c r="F191" s="875">
        <f t="shared" si="166"/>
        <v>0</v>
      </c>
      <c r="G191" s="876" t="e">
        <f t="shared" si="166"/>
        <v>#REF!</v>
      </c>
      <c r="H191" s="874" t="e">
        <f t="shared" si="166"/>
        <v>#REF!</v>
      </c>
      <c r="I191" s="875">
        <f t="shared" si="166"/>
        <v>0</v>
      </c>
      <c r="J191" s="876" t="e">
        <f t="shared" si="166"/>
        <v>#REF!</v>
      </c>
      <c r="K191" s="874" t="e">
        <f t="shared" si="166"/>
        <v>#REF!</v>
      </c>
      <c r="L191" s="875">
        <f t="shared" si="166"/>
        <v>0</v>
      </c>
      <c r="M191" s="876" t="e">
        <f t="shared" si="166"/>
        <v>#REF!</v>
      </c>
      <c r="N191" s="874" t="e">
        <f t="shared" si="166"/>
        <v>#REF!</v>
      </c>
      <c r="O191" s="875">
        <f t="shared" si="166"/>
        <v>0</v>
      </c>
      <c r="P191" s="876" t="e">
        <f t="shared" si="166"/>
        <v>#REF!</v>
      </c>
      <c r="Q191" s="874" t="e">
        <f t="shared" si="166"/>
        <v>#REF!</v>
      </c>
      <c r="R191" s="875">
        <f t="shared" si="166"/>
        <v>0</v>
      </c>
      <c r="S191" s="876" t="e">
        <f t="shared" si="166"/>
        <v>#REF!</v>
      </c>
      <c r="T191" s="864"/>
    </row>
    <row r="192" spans="2:23" s="856" customFormat="1" ht="15.75" hidden="1">
      <c r="B192" s="884" t="s">
        <v>41</v>
      </c>
      <c r="C192" s="871" t="s">
        <v>42</v>
      </c>
      <c r="D192" s="867" t="s">
        <v>25</v>
      </c>
      <c r="E192" s="874" t="e">
        <f t="shared" ref="E192:S192" si="167">E50+E97+E139</f>
        <v>#REF!</v>
      </c>
      <c r="F192" s="875">
        <f t="shared" si="167"/>
        <v>0</v>
      </c>
      <c r="G192" s="876" t="e">
        <f t="shared" si="167"/>
        <v>#REF!</v>
      </c>
      <c r="H192" s="874" t="e">
        <f t="shared" si="167"/>
        <v>#REF!</v>
      </c>
      <c r="I192" s="875">
        <f t="shared" si="167"/>
        <v>0</v>
      </c>
      <c r="J192" s="876" t="e">
        <f t="shared" si="167"/>
        <v>#REF!</v>
      </c>
      <c r="K192" s="874" t="e">
        <f t="shared" si="167"/>
        <v>#REF!</v>
      </c>
      <c r="L192" s="875">
        <f t="shared" si="167"/>
        <v>0</v>
      </c>
      <c r="M192" s="876" t="e">
        <f t="shared" si="167"/>
        <v>#REF!</v>
      </c>
      <c r="N192" s="874" t="e">
        <f t="shared" si="167"/>
        <v>#REF!</v>
      </c>
      <c r="O192" s="875">
        <f t="shared" si="167"/>
        <v>0</v>
      </c>
      <c r="P192" s="876" t="e">
        <f t="shared" si="167"/>
        <v>#REF!</v>
      </c>
      <c r="Q192" s="874" t="e">
        <f t="shared" si="167"/>
        <v>#REF!</v>
      </c>
      <c r="R192" s="875">
        <f t="shared" si="167"/>
        <v>0</v>
      </c>
      <c r="S192" s="876" t="e">
        <f t="shared" si="167"/>
        <v>#REF!</v>
      </c>
      <c r="T192" s="864"/>
      <c r="U192" s="864"/>
      <c r="V192" s="864"/>
      <c r="W192" s="864"/>
    </row>
    <row r="193" spans="2:24" s="856" customFormat="1" ht="15.75" hidden="1">
      <c r="B193" s="884" t="s">
        <v>43</v>
      </c>
      <c r="C193" s="871" t="s">
        <v>163</v>
      </c>
      <c r="D193" s="867" t="s">
        <v>25</v>
      </c>
      <c r="E193" s="874" t="e">
        <f t="shared" ref="E193:S193" si="168">E51+E98+E140</f>
        <v>#REF!</v>
      </c>
      <c r="F193" s="875">
        <f t="shared" si="168"/>
        <v>0</v>
      </c>
      <c r="G193" s="876" t="e">
        <f t="shared" si="168"/>
        <v>#REF!</v>
      </c>
      <c r="H193" s="874" t="e">
        <f t="shared" si="168"/>
        <v>#REF!</v>
      </c>
      <c r="I193" s="875">
        <f t="shared" si="168"/>
        <v>0</v>
      </c>
      <c r="J193" s="876" t="e">
        <f t="shared" si="168"/>
        <v>#REF!</v>
      </c>
      <c r="K193" s="874" t="e">
        <f t="shared" si="168"/>
        <v>#REF!</v>
      </c>
      <c r="L193" s="875">
        <f t="shared" si="168"/>
        <v>0</v>
      </c>
      <c r="M193" s="876" t="e">
        <f t="shared" si="168"/>
        <v>#REF!</v>
      </c>
      <c r="N193" s="874" t="e">
        <f t="shared" si="168"/>
        <v>#REF!</v>
      </c>
      <c r="O193" s="875">
        <f t="shared" si="168"/>
        <v>0</v>
      </c>
      <c r="P193" s="876" t="e">
        <f t="shared" si="168"/>
        <v>#REF!</v>
      </c>
      <c r="Q193" s="874" t="e">
        <f t="shared" si="168"/>
        <v>#REF!</v>
      </c>
      <c r="R193" s="875">
        <f t="shared" si="168"/>
        <v>0</v>
      </c>
      <c r="S193" s="876" t="e">
        <f t="shared" si="168"/>
        <v>#REF!</v>
      </c>
      <c r="T193" s="872"/>
    </row>
    <row r="194" spans="2:24" s="856" customFormat="1" ht="15.75" hidden="1">
      <c r="B194" s="884" t="s">
        <v>44</v>
      </c>
      <c r="C194" s="871" t="s">
        <v>45</v>
      </c>
      <c r="D194" s="867" t="s">
        <v>25</v>
      </c>
      <c r="E194" s="874" t="e">
        <f t="shared" ref="E194:S194" si="169">E52+E99+E141</f>
        <v>#REF!</v>
      </c>
      <c r="F194" s="875">
        <f t="shared" si="169"/>
        <v>0</v>
      </c>
      <c r="G194" s="876" t="e">
        <f t="shared" si="169"/>
        <v>#REF!</v>
      </c>
      <c r="H194" s="874" t="e">
        <f t="shared" si="169"/>
        <v>#REF!</v>
      </c>
      <c r="I194" s="875">
        <f t="shared" si="169"/>
        <v>0</v>
      </c>
      <c r="J194" s="876" t="e">
        <f t="shared" si="169"/>
        <v>#REF!</v>
      </c>
      <c r="K194" s="874" t="e">
        <f t="shared" si="169"/>
        <v>#REF!</v>
      </c>
      <c r="L194" s="875">
        <f t="shared" si="169"/>
        <v>0</v>
      </c>
      <c r="M194" s="876" t="e">
        <f t="shared" si="169"/>
        <v>#REF!</v>
      </c>
      <c r="N194" s="874" t="e">
        <f t="shared" si="169"/>
        <v>#REF!</v>
      </c>
      <c r="O194" s="875">
        <f t="shared" si="169"/>
        <v>0</v>
      </c>
      <c r="P194" s="876" t="e">
        <f t="shared" si="169"/>
        <v>#REF!</v>
      </c>
      <c r="Q194" s="874" t="e">
        <f t="shared" si="169"/>
        <v>#REF!</v>
      </c>
      <c r="R194" s="875">
        <f t="shared" si="169"/>
        <v>0</v>
      </c>
      <c r="S194" s="876" t="e">
        <f t="shared" si="169"/>
        <v>#REF!</v>
      </c>
      <c r="T194" s="872"/>
    </row>
    <row r="195" spans="2:24" s="856" customFormat="1" ht="25.5" hidden="1">
      <c r="B195" s="884" t="s">
        <v>46</v>
      </c>
      <c r="C195" s="871" t="s">
        <v>560</v>
      </c>
      <c r="D195" s="867" t="s">
        <v>25</v>
      </c>
      <c r="E195" s="874" t="e">
        <f t="shared" ref="E195:S195" si="170">E53+E100+E142</f>
        <v>#REF!</v>
      </c>
      <c r="F195" s="875">
        <f t="shared" si="170"/>
        <v>0</v>
      </c>
      <c r="G195" s="876" t="e">
        <f t="shared" si="170"/>
        <v>#REF!</v>
      </c>
      <c r="H195" s="874" t="e">
        <f t="shared" si="170"/>
        <v>#REF!</v>
      </c>
      <c r="I195" s="875">
        <f t="shared" si="170"/>
        <v>0</v>
      </c>
      <c r="J195" s="876" t="e">
        <f t="shared" si="170"/>
        <v>#REF!</v>
      </c>
      <c r="K195" s="874" t="e">
        <f t="shared" si="170"/>
        <v>#REF!</v>
      </c>
      <c r="L195" s="875">
        <f t="shared" si="170"/>
        <v>0</v>
      </c>
      <c r="M195" s="876" t="e">
        <f t="shared" si="170"/>
        <v>#REF!</v>
      </c>
      <c r="N195" s="874" t="e">
        <f t="shared" si="170"/>
        <v>#REF!</v>
      </c>
      <c r="O195" s="875">
        <f t="shared" si="170"/>
        <v>0</v>
      </c>
      <c r="P195" s="876" t="e">
        <f t="shared" si="170"/>
        <v>#REF!</v>
      </c>
      <c r="Q195" s="874" t="e">
        <f t="shared" si="170"/>
        <v>#REF!</v>
      </c>
      <c r="R195" s="875">
        <f t="shared" si="170"/>
        <v>0</v>
      </c>
      <c r="S195" s="876" t="e">
        <f t="shared" si="170"/>
        <v>#REF!</v>
      </c>
    </row>
    <row r="196" spans="2:24" s="856" customFormat="1" ht="15.75" hidden="1">
      <c r="B196" s="884" t="s">
        <v>48</v>
      </c>
      <c r="C196" s="871" t="s">
        <v>49</v>
      </c>
      <c r="D196" s="867" t="s">
        <v>25</v>
      </c>
      <c r="E196" s="874" t="e">
        <f t="shared" ref="E196:S196" si="171">E54+E101+E143</f>
        <v>#REF!</v>
      </c>
      <c r="F196" s="875">
        <f t="shared" si="171"/>
        <v>0</v>
      </c>
      <c r="G196" s="876" t="e">
        <f t="shared" si="171"/>
        <v>#REF!</v>
      </c>
      <c r="H196" s="874" t="e">
        <f t="shared" si="171"/>
        <v>#REF!</v>
      </c>
      <c r="I196" s="875">
        <f t="shared" si="171"/>
        <v>0</v>
      </c>
      <c r="J196" s="876" t="e">
        <f t="shared" si="171"/>
        <v>#REF!</v>
      </c>
      <c r="K196" s="874" t="e">
        <f t="shared" si="171"/>
        <v>#REF!</v>
      </c>
      <c r="L196" s="875">
        <f t="shared" si="171"/>
        <v>0</v>
      </c>
      <c r="M196" s="876" t="e">
        <f t="shared" si="171"/>
        <v>#REF!</v>
      </c>
      <c r="N196" s="874" t="e">
        <f t="shared" si="171"/>
        <v>#REF!</v>
      </c>
      <c r="O196" s="875">
        <f t="shared" si="171"/>
        <v>0</v>
      </c>
      <c r="P196" s="876" t="e">
        <f t="shared" si="171"/>
        <v>#REF!</v>
      </c>
      <c r="Q196" s="874" t="e">
        <f t="shared" si="171"/>
        <v>#REF!</v>
      </c>
      <c r="R196" s="875">
        <f t="shared" si="171"/>
        <v>0</v>
      </c>
      <c r="S196" s="876" t="e">
        <f t="shared" si="171"/>
        <v>#REF!</v>
      </c>
    </row>
    <row r="197" spans="2:24" s="856" customFormat="1" ht="15.75" hidden="1">
      <c r="B197" s="884">
        <v>2</v>
      </c>
      <c r="C197" s="885" t="s">
        <v>164</v>
      </c>
      <c r="D197" s="867" t="s">
        <v>25</v>
      </c>
      <c r="E197" s="874" t="e">
        <f t="shared" ref="E197:S197" si="172">E55+E102+E144</f>
        <v>#REF!</v>
      </c>
      <c r="F197" s="875">
        <f t="shared" si="172"/>
        <v>0</v>
      </c>
      <c r="G197" s="876" t="e">
        <f t="shared" si="172"/>
        <v>#REF!</v>
      </c>
      <c r="H197" s="874" t="e">
        <f t="shared" si="172"/>
        <v>#REF!</v>
      </c>
      <c r="I197" s="875">
        <f t="shared" si="172"/>
        <v>0</v>
      </c>
      <c r="J197" s="876" t="e">
        <f t="shared" si="172"/>
        <v>#REF!</v>
      </c>
      <c r="K197" s="874" t="e">
        <f t="shared" si="172"/>
        <v>#REF!</v>
      </c>
      <c r="L197" s="875">
        <f t="shared" si="172"/>
        <v>0</v>
      </c>
      <c r="M197" s="876" t="e">
        <f t="shared" si="172"/>
        <v>#REF!</v>
      </c>
      <c r="N197" s="874" t="e">
        <f t="shared" si="172"/>
        <v>#REF!</v>
      </c>
      <c r="O197" s="875">
        <f t="shared" si="172"/>
        <v>0</v>
      </c>
      <c r="P197" s="876" t="e">
        <f t="shared" si="172"/>
        <v>#REF!</v>
      </c>
      <c r="Q197" s="874" t="e">
        <f t="shared" si="172"/>
        <v>#REF!</v>
      </c>
      <c r="R197" s="875">
        <f t="shared" si="172"/>
        <v>0</v>
      </c>
      <c r="S197" s="876" t="e">
        <f t="shared" si="172"/>
        <v>#REF!</v>
      </c>
    </row>
    <row r="198" spans="2:24" s="856" customFormat="1" ht="15.75" hidden="1">
      <c r="B198" s="884" t="s">
        <v>11</v>
      </c>
      <c r="C198" s="871" t="s">
        <v>45</v>
      </c>
      <c r="D198" s="867" t="s">
        <v>25</v>
      </c>
      <c r="E198" s="874" t="e">
        <f t="shared" ref="E198:S198" si="173">E56+E103+E145</f>
        <v>#REF!</v>
      </c>
      <c r="F198" s="875">
        <f t="shared" si="173"/>
        <v>0</v>
      </c>
      <c r="G198" s="876" t="e">
        <f t="shared" si="173"/>
        <v>#REF!</v>
      </c>
      <c r="H198" s="874" t="e">
        <f t="shared" si="173"/>
        <v>#REF!</v>
      </c>
      <c r="I198" s="875">
        <f t="shared" si="173"/>
        <v>0</v>
      </c>
      <c r="J198" s="876" t="e">
        <f t="shared" si="173"/>
        <v>#REF!</v>
      </c>
      <c r="K198" s="874" t="e">
        <f t="shared" si="173"/>
        <v>#REF!</v>
      </c>
      <c r="L198" s="875">
        <f t="shared" si="173"/>
        <v>0</v>
      </c>
      <c r="M198" s="876" t="e">
        <f t="shared" si="173"/>
        <v>#REF!</v>
      </c>
      <c r="N198" s="874" t="e">
        <f t="shared" si="173"/>
        <v>#REF!</v>
      </c>
      <c r="O198" s="875">
        <f t="shared" si="173"/>
        <v>0</v>
      </c>
      <c r="P198" s="876" t="e">
        <f t="shared" si="173"/>
        <v>#REF!</v>
      </c>
      <c r="Q198" s="874" t="e">
        <f t="shared" si="173"/>
        <v>#REF!</v>
      </c>
      <c r="R198" s="875">
        <f t="shared" si="173"/>
        <v>0</v>
      </c>
      <c r="S198" s="876" t="e">
        <f t="shared" si="173"/>
        <v>#REF!</v>
      </c>
    </row>
    <row r="199" spans="2:24" s="856" customFormat="1" ht="29.25" hidden="1" customHeight="1">
      <c r="B199" s="884" t="s">
        <v>12</v>
      </c>
      <c r="C199" s="871" t="s">
        <v>560</v>
      </c>
      <c r="D199" s="867" t="s">
        <v>25</v>
      </c>
      <c r="E199" s="874" t="e">
        <f t="shared" ref="E199:S199" si="174">E57+E104+E146</f>
        <v>#REF!</v>
      </c>
      <c r="F199" s="875">
        <f t="shared" si="174"/>
        <v>0</v>
      </c>
      <c r="G199" s="876" t="e">
        <f t="shared" si="174"/>
        <v>#REF!</v>
      </c>
      <c r="H199" s="874" t="e">
        <f t="shared" si="174"/>
        <v>#REF!</v>
      </c>
      <c r="I199" s="875">
        <f t="shared" si="174"/>
        <v>0</v>
      </c>
      <c r="J199" s="876" t="e">
        <f t="shared" si="174"/>
        <v>#REF!</v>
      </c>
      <c r="K199" s="874" t="e">
        <f t="shared" si="174"/>
        <v>#REF!</v>
      </c>
      <c r="L199" s="875">
        <f t="shared" si="174"/>
        <v>0</v>
      </c>
      <c r="M199" s="876" t="e">
        <f t="shared" si="174"/>
        <v>#REF!</v>
      </c>
      <c r="N199" s="874" t="e">
        <f t="shared" si="174"/>
        <v>#REF!</v>
      </c>
      <c r="O199" s="875">
        <f t="shared" si="174"/>
        <v>0</v>
      </c>
      <c r="P199" s="876" t="e">
        <f t="shared" si="174"/>
        <v>#REF!</v>
      </c>
      <c r="Q199" s="874" t="e">
        <f t="shared" si="174"/>
        <v>#REF!</v>
      </c>
      <c r="R199" s="875">
        <f t="shared" si="174"/>
        <v>0</v>
      </c>
      <c r="S199" s="876" t="e">
        <f t="shared" si="174"/>
        <v>#REF!</v>
      </c>
    </row>
    <row r="200" spans="2:24" s="856" customFormat="1" ht="15.75" hidden="1">
      <c r="B200" s="884" t="s">
        <v>51</v>
      </c>
      <c r="C200" s="871" t="s">
        <v>49</v>
      </c>
      <c r="D200" s="867" t="s">
        <v>25</v>
      </c>
      <c r="E200" s="874" t="e">
        <f t="shared" ref="E200:S200" si="175">E58+E105+E147</f>
        <v>#REF!</v>
      </c>
      <c r="F200" s="875">
        <f t="shared" si="175"/>
        <v>0</v>
      </c>
      <c r="G200" s="876" t="e">
        <f t="shared" si="175"/>
        <v>#REF!</v>
      </c>
      <c r="H200" s="874" t="e">
        <f t="shared" si="175"/>
        <v>#REF!</v>
      </c>
      <c r="I200" s="875">
        <f t="shared" si="175"/>
        <v>0</v>
      </c>
      <c r="J200" s="876" t="e">
        <f t="shared" si="175"/>
        <v>#REF!</v>
      </c>
      <c r="K200" s="874" t="e">
        <f t="shared" si="175"/>
        <v>#REF!</v>
      </c>
      <c r="L200" s="875">
        <f t="shared" si="175"/>
        <v>0</v>
      </c>
      <c r="M200" s="876" t="e">
        <f t="shared" si="175"/>
        <v>#REF!</v>
      </c>
      <c r="N200" s="874" t="e">
        <f t="shared" si="175"/>
        <v>#REF!</v>
      </c>
      <c r="O200" s="875">
        <f t="shared" si="175"/>
        <v>0</v>
      </c>
      <c r="P200" s="876" t="e">
        <f t="shared" si="175"/>
        <v>#REF!</v>
      </c>
      <c r="Q200" s="874" t="e">
        <f t="shared" si="175"/>
        <v>#REF!</v>
      </c>
      <c r="R200" s="875">
        <f t="shared" si="175"/>
        <v>0</v>
      </c>
      <c r="S200" s="876" t="e">
        <f t="shared" si="175"/>
        <v>#REF!</v>
      </c>
    </row>
    <row r="201" spans="2:24" s="856" customFormat="1" ht="15.75" hidden="1">
      <c r="B201" s="884" t="s">
        <v>134</v>
      </c>
      <c r="C201" s="886" t="s">
        <v>165</v>
      </c>
      <c r="D201" s="867" t="s">
        <v>25</v>
      </c>
      <c r="E201" s="874" t="e">
        <f t="shared" ref="E201:S201" si="176">E59+E106+E148</f>
        <v>#REF!</v>
      </c>
      <c r="F201" s="875">
        <f t="shared" si="176"/>
        <v>0</v>
      </c>
      <c r="G201" s="876" t="e">
        <f t="shared" si="176"/>
        <v>#REF!</v>
      </c>
      <c r="H201" s="874" t="e">
        <f t="shared" si="176"/>
        <v>#REF!</v>
      </c>
      <c r="I201" s="875">
        <f t="shared" si="176"/>
        <v>0</v>
      </c>
      <c r="J201" s="876" t="e">
        <f t="shared" si="176"/>
        <v>#REF!</v>
      </c>
      <c r="K201" s="874" t="e">
        <f t="shared" si="176"/>
        <v>#REF!</v>
      </c>
      <c r="L201" s="875">
        <f t="shared" si="176"/>
        <v>0</v>
      </c>
      <c r="M201" s="876" t="e">
        <f t="shared" si="176"/>
        <v>#REF!</v>
      </c>
      <c r="N201" s="874" t="e">
        <f t="shared" si="176"/>
        <v>#REF!</v>
      </c>
      <c r="O201" s="875">
        <f t="shared" si="176"/>
        <v>0</v>
      </c>
      <c r="P201" s="876" t="e">
        <f t="shared" si="176"/>
        <v>#REF!</v>
      </c>
      <c r="Q201" s="874" t="e">
        <f t="shared" si="176"/>
        <v>#REF!</v>
      </c>
      <c r="R201" s="875">
        <f t="shared" si="176"/>
        <v>0</v>
      </c>
      <c r="S201" s="876" t="e">
        <f t="shared" si="176"/>
        <v>#REF!</v>
      </c>
    </row>
    <row r="202" spans="2:24" s="856" customFormat="1" ht="15.75" hidden="1">
      <c r="B202" s="884" t="s">
        <v>52</v>
      </c>
      <c r="C202" s="866" t="s">
        <v>45</v>
      </c>
      <c r="D202" s="867" t="s">
        <v>25</v>
      </c>
      <c r="E202" s="874" t="e">
        <f t="shared" ref="E202:S202" si="177">E60+E107+E149</f>
        <v>#REF!</v>
      </c>
      <c r="F202" s="875">
        <f t="shared" si="177"/>
        <v>0</v>
      </c>
      <c r="G202" s="876" t="e">
        <f t="shared" si="177"/>
        <v>#REF!</v>
      </c>
      <c r="H202" s="874" t="e">
        <f t="shared" si="177"/>
        <v>#REF!</v>
      </c>
      <c r="I202" s="875">
        <f t="shared" si="177"/>
        <v>0</v>
      </c>
      <c r="J202" s="876" t="e">
        <f t="shared" si="177"/>
        <v>#REF!</v>
      </c>
      <c r="K202" s="874" t="e">
        <f t="shared" si="177"/>
        <v>#REF!</v>
      </c>
      <c r="L202" s="875">
        <f t="shared" si="177"/>
        <v>0</v>
      </c>
      <c r="M202" s="876" t="e">
        <f t="shared" si="177"/>
        <v>#REF!</v>
      </c>
      <c r="N202" s="874" t="e">
        <f t="shared" si="177"/>
        <v>#REF!</v>
      </c>
      <c r="O202" s="875">
        <f t="shared" si="177"/>
        <v>0</v>
      </c>
      <c r="P202" s="876" t="e">
        <f t="shared" si="177"/>
        <v>#REF!</v>
      </c>
      <c r="Q202" s="874" t="e">
        <f t="shared" si="177"/>
        <v>#REF!</v>
      </c>
      <c r="R202" s="875">
        <f t="shared" si="177"/>
        <v>0</v>
      </c>
      <c r="S202" s="876" t="e">
        <f t="shared" si="177"/>
        <v>#REF!</v>
      </c>
    </row>
    <row r="203" spans="2:24" s="856" customFormat="1" ht="25.5" hidden="1">
      <c r="B203" s="884" t="s">
        <v>53</v>
      </c>
      <c r="C203" s="871" t="s">
        <v>560</v>
      </c>
      <c r="D203" s="867" t="s">
        <v>25</v>
      </c>
      <c r="E203" s="874" t="e">
        <f t="shared" ref="E203:S203" si="178">E61+E108+E150</f>
        <v>#REF!</v>
      </c>
      <c r="F203" s="875">
        <f t="shared" si="178"/>
        <v>0</v>
      </c>
      <c r="G203" s="876" t="e">
        <f t="shared" si="178"/>
        <v>#REF!</v>
      </c>
      <c r="H203" s="874" t="e">
        <f t="shared" si="178"/>
        <v>#REF!</v>
      </c>
      <c r="I203" s="875">
        <f t="shared" si="178"/>
        <v>0</v>
      </c>
      <c r="J203" s="876" t="e">
        <f t="shared" si="178"/>
        <v>#REF!</v>
      </c>
      <c r="K203" s="874" t="e">
        <f t="shared" si="178"/>
        <v>#REF!</v>
      </c>
      <c r="L203" s="875">
        <f t="shared" si="178"/>
        <v>0</v>
      </c>
      <c r="M203" s="876" t="e">
        <f t="shared" si="178"/>
        <v>#REF!</v>
      </c>
      <c r="N203" s="874" t="e">
        <f t="shared" si="178"/>
        <v>#REF!</v>
      </c>
      <c r="O203" s="875">
        <f t="shared" si="178"/>
        <v>0</v>
      </c>
      <c r="P203" s="876" t="e">
        <f t="shared" si="178"/>
        <v>#REF!</v>
      </c>
      <c r="Q203" s="874" t="e">
        <f t="shared" si="178"/>
        <v>#REF!</v>
      </c>
      <c r="R203" s="875">
        <f t="shared" si="178"/>
        <v>0</v>
      </c>
      <c r="S203" s="876" t="e">
        <f t="shared" si="178"/>
        <v>#REF!</v>
      </c>
    </row>
    <row r="204" spans="2:24" s="856" customFormat="1" ht="15.75" hidden="1">
      <c r="B204" s="884" t="s">
        <v>54</v>
      </c>
      <c r="C204" s="866" t="s">
        <v>49</v>
      </c>
      <c r="D204" s="867" t="s">
        <v>25</v>
      </c>
      <c r="E204" s="874" t="e">
        <f t="shared" ref="E204:S204" si="179">E62+E109+E151</f>
        <v>#REF!</v>
      </c>
      <c r="F204" s="875">
        <f t="shared" si="179"/>
        <v>0</v>
      </c>
      <c r="G204" s="876" t="e">
        <f t="shared" si="179"/>
        <v>#REF!</v>
      </c>
      <c r="H204" s="874" t="e">
        <f t="shared" si="179"/>
        <v>#REF!</v>
      </c>
      <c r="I204" s="875">
        <f t="shared" si="179"/>
        <v>0</v>
      </c>
      <c r="J204" s="876" t="e">
        <f t="shared" si="179"/>
        <v>#REF!</v>
      </c>
      <c r="K204" s="874" t="e">
        <f t="shared" si="179"/>
        <v>#REF!</v>
      </c>
      <c r="L204" s="875">
        <f t="shared" si="179"/>
        <v>0</v>
      </c>
      <c r="M204" s="876" t="e">
        <f t="shared" si="179"/>
        <v>#REF!</v>
      </c>
      <c r="N204" s="874" t="e">
        <f t="shared" si="179"/>
        <v>#REF!</v>
      </c>
      <c r="O204" s="875">
        <f t="shared" si="179"/>
        <v>0</v>
      </c>
      <c r="P204" s="876" t="e">
        <f t="shared" si="179"/>
        <v>#REF!</v>
      </c>
      <c r="Q204" s="874" t="e">
        <f t="shared" si="179"/>
        <v>#REF!</v>
      </c>
      <c r="R204" s="875">
        <f t="shared" si="179"/>
        <v>0</v>
      </c>
      <c r="S204" s="876" t="e">
        <f t="shared" si="179"/>
        <v>#REF!</v>
      </c>
    </row>
    <row r="205" spans="2:24" s="856" customFormat="1" ht="15.75" hidden="1">
      <c r="B205" s="884" t="s">
        <v>135</v>
      </c>
      <c r="C205" s="871" t="s">
        <v>136</v>
      </c>
      <c r="D205" s="867" t="s">
        <v>25</v>
      </c>
      <c r="E205" s="874">
        <f t="shared" ref="E205:S205" si="180">E63+E110+E152</f>
        <v>0</v>
      </c>
      <c r="F205" s="875">
        <f t="shared" si="180"/>
        <v>0</v>
      </c>
      <c r="G205" s="876">
        <f t="shared" si="180"/>
        <v>0</v>
      </c>
      <c r="H205" s="874" t="e">
        <f t="shared" si="180"/>
        <v>#REF!</v>
      </c>
      <c r="I205" s="875">
        <f t="shared" si="180"/>
        <v>0</v>
      </c>
      <c r="J205" s="876" t="e">
        <f t="shared" si="180"/>
        <v>#REF!</v>
      </c>
      <c r="K205" s="874" t="e">
        <f t="shared" si="180"/>
        <v>#REF!</v>
      </c>
      <c r="L205" s="875">
        <f t="shared" si="180"/>
        <v>0</v>
      </c>
      <c r="M205" s="876" t="e">
        <f t="shared" si="180"/>
        <v>#REF!</v>
      </c>
      <c r="N205" s="874" t="e">
        <f t="shared" si="180"/>
        <v>#REF!</v>
      </c>
      <c r="O205" s="875">
        <f t="shared" si="180"/>
        <v>0</v>
      </c>
      <c r="P205" s="876" t="e">
        <f t="shared" si="180"/>
        <v>#REF!</v>
      </c>
      <c r="Q205" s="874" t="e">
        <f t="shared" si="180"/>
        <v>#REF!</v>
      </c>
      <c r="R205" s="875">
        <f t="shared" si="180"/>
        <v>0</v>
      </c>
      <c r="S205" s="876" t="e">
        <f t="shared" si="180"/>
        <v>#REF!</v>
      </c>
    </row>
    <row r="206" spans="2:24" s="856" customFormat="1" ht="15.75" hidden="1">
      <c r="B206" s="884" t="s">
        <v>129</v>
      </c>
      <c r="C206" s="871" t="s">
        <v>4</v>
      </c>
      <c r="D206" s="867" t="s">
        <v>25</v>
      </c>
      <c r="E206" s="874">
        <f t="shared" ref="E206:S206" si="181">E64+E111+E153</f>
        <v>0</v>
      </c>
      <c r="F206" s="875">
        <f t="shared" si="181"/>
        <v>0</v>
      </c>
      <c r="G206" s="876">
        <f t="shared" si="181"/>
        <v>0</v>
      </c>
      <c r="H206" s="874" t="e">
        <f t="shared" si="181"/>
        <v>#REF!</v>
      </c>
      <c r="I206" s="875">
        <f t="shared" si="181"/>
        <v>0</v>
      </c>
      <c r="J206" s="876" t="e">
        <f t="shared" si="181"/>
        <v>#REF!</v>
      </c>
      <c r="K206" s="874" t="e">
        <f t="shared" si="181"/>
        <v>#REF!</v>
      </c>
      <c r="L206" s="875">
        <f t="shared" si="181"/>
        <v>0</v>
      </c>
      <c r="M206" s="876" t="e">
        <f t="shared" si="181"/>
        <v>#REF!</v>
      </c>
      <c r="N206" s="874" t="e">
        <f t="shared" si="181"/>
        <v>#REF!</v>
      </c>
      <c r="O206" s="875">
        <f t="shared" si="181"/>
        <v>0</v>
      </c>
      <c r="P206" s="876" t="e">
        <f t="shared" si="181"/>
        <v>#REF!</v>
      </c>
      <c r="Q206" s="874" t="e">
        <f t="shared" si="181"/>
        <v>#REF!</v>
      </c>
      <c r="R206" s="875">
        <f t="shared" si="181"/>
        <v>0</v>
      </c>
      <c r="S206" s="876" t="e">
        <f t="shared" si="181"/>
        <v>#REF!</v>
      </c>
    </row>
    <row r="207" spans="2:24" s="856" customFormat="1" ht="15.75" hidden="1">
      <c r="B207" s="884" t="s">
        <v>130</v>
      </c>
      <c r="C207" s="885" t="s">
        <v>137</v>
      </c>
      <c r="D207" s="887" t="s">
        <v>25</v>
      </c>
      <c r="E207" s="888" t="e">
        <f>E206+E205+E201+E197+E174</f>
        <v>#REF!</v>
      </c>
      <c r="F207" s="889" t="e">
        <f t="shared" ref="F207:P207" si="182">F206+F205+F201+F197+F174</f>
        <v>#REF!</v>
      </c>
      <c r="G207" s="890" t="e">
        <f t="shared" si="182"/>
        <v>#REF!</v>
      </c>
      <c r="H207" s="888" t="e">
        <f t="shared" si="182"/>
        <v>#REF!</v>
      </c>
      <c r="I207" s="889" t="e">
        <f t="shared" si="182"/>
        <v>#REF!</v>
      </c>
      <c r="J207" s="890" t="e">
        <f t="shared" si="182"/>
        <v>#REF!</v>
      </c>
      <c r="K207" s="888" t="e">
        <f t="shared" si="182"/>
        <v>#REF!</v>
      </c>
      <c r="L207" s="889" t="e">
        <f t="shared" si="182"/>
        <v>#REF!</v>
      </c>
      <c r="M207" s="890" t="e">
        <f t="shared" si="182"/>
        <v>#REF!</v>
      </c>
      <c r="N207" s="888" t="e">
        <f t="shared" si="182"/>
        <v>#REF!</v>
      </c>
      <c r="O207" s="889" t="e">
        <f t="shared" si="182"/>
        <v>#REF!</v>
      </c>
      <c r="P207" s="890" t="e">
        <f t="shared" si="182"/>
        <v>#REF!</v>
      </c>
      <c r="Q207" s="888" t="e">
        <f t="shared" ref="Q207:S207" si="183">Q206+Q205+Q201+Q197+Q174</f>
        <v>#REF!</v>
      </c>
      <c r="R207" s="889" t="e">
        <f t="shared" si="183"/>
        <v>#REF!</v>
      </c>
      <c r="S207" s="890" t="e">
        <f t="shared" si="183"/>
        <v>#REF!</v>
      </c>
      <c r="T207" s="864">
        <f>'Д 5'!D27</f>
        <v>1490.885886840543</v>
      </c>
      <c r="U207" s="864"/>
      <c r="V207" s="864"/>
      <c r="W207" s="864"/>
      <c r="X207" s="891" t="e">
        <f>E207-T207</f>
        <v>#REF!</v>
      </c>
    </row>
    <row r="208" spans="2:24" s="856" customFormat="1" ht="15.75" hidden="1">
      <c r="B208" s="884" t="s">
        <v>131</v>
      </c>
      <c r="C208" s="885" t="s">
        <v>166</v>
      </c>
      <c r="D208" s="887" t="s">
        <v>25</v>
      </c>
      <c r="E208" s="874">
        <f t="shared" ref="E208:S208" si="184">E155+E114+E66</f>
        <v>0</v>
      </c>
      <c r="F208" s="875">
        <f t="shared" si="184"/>
        <v>0</v>
      </c>
      <c r="G208" s="876">
        <f t="shared" si="184"/>
        <v>0</v>
      </c>
      <c r="H208" s="874">
        <f t="shared" si="184"/>
        <v>0</v>
      </c>
      <c r="I208" s="875">
        <f t="shared" si="184"/>
        <v>0</v>
      </c>
      <c r="J208" s="876" t="e">
        <f t="shared" si="184"/>
        <v>#REF!</v>
      </c>
      <c r="K208" s="874">
        <f t="shared" si="184"/>
        <v>0</v>
      </c>
      <c r="L208" s="875">
        <f t="shared" si="184"/>
        <v>0</v>
      </c>
      <c r="M208" s="876">
        <f t="shared" si="184"/>
        <v>0</v>
      </c>
      <c r="N208" s="874">
        <f t="shared" si="184"/>
        <v>0</v>
      </c>
      <c r="O208" s="875">
        <f t="shared" si="184"/>
        <v>0</v>
      </c>
      <c r="P208" s="876">
        <f t="shared" si="184"/>
        <v>0</v>
      </c>
      <c r="Q208" s="874">
        <f t="shared" si="184"/>
        <v>0</v>
      </c>
      <c r="R208" s="875">
        <f t="shared" si="184"/>
        <v>0</v>
      </c>
      <c r="S208" s="876">
        <f t="shared" si="184"/>
        <v>0</v>
      </c>
      <c r="T208" s="872"/>
      <c r="X208" s="892"/>
    </row>
    <row r="209" spans="1:26" s="856" customFormat="1" ht="15.75" hidden="1">
      <c r="B209" s="884" t="s">
        <v>132</v>
      </c>
      <c r="C209" s="893" t="s">
        <v>167</v>
      </c>
      <c r="D209" s="887" t="s">
        <v>25</v>
      </c>
      <c r="E209" s="894" t="e">
        <f t="shared" ref="E209:S209" si="185">E156+E115+E67</f>
        <v>#REF!</v>
      </c>
      <c r="F209" s="895">
        <f t="shared" si="185"/>
        <v>0</v>
      </c>
      <c r="G209" s="896" t="e">
        <f t="shared" si="185"/>
        <v>#REF!</v>
      </c>
      <c r="H209" s="894" t="e">
        <f t="shared" si="185"/>
        <v>#REF!</v>
      </c>
      <c r="I209" s="895">
        <f t="shared" si="185"/>
        <v>0</v>
      </c>
      <c r="J209" s="896" t="e">
        <f t="shared" si="185"/>
        <v>#REF!</v>
      </c>
      <c r="K209" s="894" t="e">
        <f t="shared" si="185"/>
        <v>#REF!</v>
      </c>
      <c r="L209" s="895">
        <f t="shared" si="185"/>
        <v>0</v>
      </c>
      <c r="M209" s="896" t="e">
        <f t="shared" si="185"/>
        <v>#REF!</v>
      </c>
      <c r="N209" s="894" t="e">
        <f t="shared" si="185"/>
        <v>#REF!</v>
      </c>
      <c r="O209" s="895">
        <f t="shared" si="185"/>
        <v>0</v>
      </c>
      <c r="P209" s="896" t="e">
        <f t="shared" si="185"/>
        <v>#REF!</v>
      </c>
      <c r="Q209" s="894" t="e">
        <f t="shared" si="185"/>
        <v>#REF!</v>
      </c>
      <c r="R209" s="895">
        <f t="shared" si="185"/>
        <v>0</v>
      </c>
      <c r="S209" s="896" t="e">
        <f t="shared" si="185"/>
        <v>#REF!</v>
      </c>
      <c r="T209" s="872">
        <f>'Д 5'!D29</f>
        <v>36.361250640013246</v>
      </c>
      <c r="X209" s="891" t="e">
        <f>E209-T209</f>
        <v>#REF!</v>
      </c>
    </row>
    <row r="210" spans="1:26" s="856" customFormat="1" ht="15.75" hidden="1">
      <c r="B210" s="884" t="s">
        <v>113</v>
      </c>
      <c r="C210" s="871" t="s">
        <v>57</v>
      </c>
      <c r="D210" s="867" t="s">
        <v>25</v>
      </c>
      <c r="E210" s="874" t="e">
        <f t="shared" ref="E210:S210" si="186">E157+E116+E68</f>
        <v>#REF!</v>
      </c>
      <c r="F210" s="875">
        <f t="shared" si="186"/>
        <v>0</v>
      </c>
      <c r="G210" s="876" t="e">
        <f t="shared" si="186"/>
        <v>#REF!</v>
      </c>
      <c r="H210" s="874" t="e">
        <f t="shared" si="186"/>
        <v>#REF!</v>
      </c>
      <c r="I210" s="875">
        <f t="shared" si="186"/>
        <v>0</v>
      </c>
      <c r="J210" s="876" t="e">
        <f t="shared" si="186"/>
        <v>#REF!</v>
      </c>
      <c r="K210" s="874" t="e">
        <f t="shared" si="186"/>
        <v>#REF!</v>
      </c>
      <c r="L210" s="875">
        <f t="shared" si="186"/>
        <v>0</v>
      </c>
      <c r="M210" s="876" t="e">
        <f t="shared" si="186"/>
        <v>#REF!</v>
      </c>
      <c r="N210" s="874" t="e">
        <f t="shared" si="186"/>
        <v>#REF!</v>
      </c>
      <c r="O210" s="875">
        <f t="shared" si="186"/>
        <v>0</v>
      </c>
      <c r="P210" s="876" t="e">
        <f t="shared" si="186"/>
        <v>#REF!</v>
      </c>
      <c r="Q210" s="874" t="e">
        <f t="shared" si="186"/>
        <v>#REF!</v>
      </c>
      <c r="R210" s="875">
        <f t="shared" si="186"/>
        <v>0</v>
      </c>
      <c r="S210" s="876" t="e">
        <f t="shared" si="186"/>
        <v>#REF!</v>
      </c>
      <c r="X210" s="892"/>
    </row>
    <row r="211" spans="1:26" s="856" customFormat="1" ht="15.75" hidden="1">
      <c r="B211" s="884" t="s">
        <v>115</v>
      </c>
      <c r="C211" s="871" t="s">
        <v>59</v>
      </c>
      <c r="D211" s="867" t="s">
        <v>25</v>
      </c>
      <c r="E211" s="874">
        <f t="shared" ref="E211:S211" si="187">E158+E117+E69</f>
        <v>0</v>
      </c>
      <c r="F211" s="875">
        <f t="shared" si="187"/>
        <v>0</v>
      </c>
      <c r="G211" s="876">
        <f t="shared" si="187"/>
        <v>0</v>
      </c>
      <c r="H211" s="874" t="e">
        <f t="shared" si="187"/>
        <v>#REF!</v>
      </c>
      <c r="I211" s="875">
        <f t="shared" si="187"/>
        <v>0</v>
      </c>
      <c r="J211" s="876" t="e">
        <f t="shared" si="187"/>
        <v>#REF!</v>
      </c>
      <c r="K211" s="874" t="e">
        <f t="shared" si="187"/>
        <v>#REF!</v>
      </c>
      <c r="L211" s="875">
        <f t="shared" si="187"/>
        <v>0</v>
      </c>
      <c r="M211" s="876" t="e">
        <f t="shared" si="187"/>
        <v>#REF!</v>
      </c>
      <c r="N211" s="874" t="e">
        <f t="shared" si="187"/>
        <v>#REF!</v>
      </c>
      <c r="O211" s="875">
        <f t="shared" si="187"/>
        <v>0</v>
      </c>
      <c r="P211" s="876" t="e">
        <f t="shared" si="187"/>
        <v>#REF!</v>
      </c>
      <c r="Q211" s="874" t="e">
        <f t="shared" si="187"/>
        <v>#REF!</v>
      </c>
      <c r="R211" s="875">
        <f t="shared" si="187"/>
        <v>0</v>
      </c>
      <c r="S211" s="876" t="e">
        <f t="shared" si="187"/>
        <v>#REF!</v>
      </c>
      <c r="X211" s="892"/>
    </row>
    <row r="212" spans="1:26" s="856" customFormat="1" ht="15.75" hidden="1">
      <c r="B212" s="884" t="s">
        <v>117</v>
      </c>
      <c r="C212" s="871" t="s">
        <v>61</v>
      </c>
      <c r="D212" s="867" t="s">
        <v>25</v>
      </c>
      <c r="E212" s="874">
        <f t="shared" ref="E212:S212" si="188">E159+E118+E70</f>
        <v>0</v>
      </c>
      <c r="F212" s="875">
        <f t="shared" si="188"/>
        <v>0</v>
      </c>
      <c r="G212" s="876">
        <f t="shared" si="188"/>
        <v>0</v>
      </c>
      <c r="H212" s="874" t="e">
        <f t="shared" si="188"/>
        <v>#REF!</v>
      </c>
      <c r="I212" s="875">
        <f t="shared" si="188"/>
        <v>0</v>
      </c>
      <c r="J212" s="876" t="e">
        <f t="shared" si="188"/>
        <v>#REF!</v>
      </c>
      <c r="K212" s="874" t="e">
        <f t="shared" si="188"/>
        <v>#REF!</v>
      </c>
      <c r="L212" s="875">
        <f t="shared" si="188"/>
        <v>0</v>
      </c>
      <c r="M212" s="876" t="e">
        <f t="shared" si="188"/>
        <v>#REF!</v>
      </c>
      <c r="N212" s="874" t="e">
        <f t="shared" si="188"/>
        <v>#REF!</v>
      </c>
      <c r="O212" s="875">
        <f t="shared" si="188"/>
        <v>0</v>
      </c>
      <c r="P212" s="876" t="e">
        <f t="shared" si="188"/>
        <v>#REF!</v>
      </c>
      <c r="Q212" s="874" t="e">
        <f t="shared" si="188"/>
        <v>#REF!</v>
      </c>
      <c r="R212" s="875">
        <f t="shared" si="188"/>
        <v>0</v>
      </c>
      <c r="S212" s="876" t="e">
        <f t="shared" si="188"/>
        <v>#REF!</v>
      </c>
    </row>
    <row r="213" spans="1:26" s="856" customFormat="1" ht="31.5" hidden="1" customHeight="1">
      <c r="B213" s="884" t="s">
        <v>119</v>
      </c>
      <c r="C213" s="871" t="s">
        <v>63</v>
      </c>
      <c r="D213" s="867" t="s">
        <v>25</v>
      </c>
      <c r="E213" s="874">
        <f t="shared" ref="E213:S213" si="189">E160+E119+E71</f>
        <v>0</v>
      </c>
      <c r="F213" s="875">
        <f t="shared" si="189"/>
        <v>0</v>
      </c>
      <c r="G213" s="876">
        <f t="shared" si="189"/>
        <v>0</v>
      </c>
      <c r="H213" s="874" t="e">
        <f t="shared" si="189"/>
        <v>#REF!</v>
      </c>
      <c r="I213" s="875">
        <f t="shared" si="189"/>
        <v>0</v>
      </c>
      <c r="J213" s="876" t="e">
        <f t="shared" si="189"/>
        <v>#REF!</v>
      </c>
      <c r="K213" s="874" t="e">
        <f t="shared" si="189"/>
        <v>#REF!</v>
      </c>
      <c r="L213" s="875">
        <f t="shared" si="189"/>
        <v>0</v>
      </c>
      <c r="M213" s="876" t="e">
        <f t="shared" si="189"/>
        <v>#REF!</v>
      </c>
      <c r="N213" s="874" t="e">
        <f t="shared" si="189"/>
        <v>#REF!</v>
      </c>
      <c r="O213" s="875">
        <f t="shared" si="189"/>
        <v>0</v>
      </c>
      <c r="P213" s="876" t="e">
        <f t="shared" si="189"/>
        <v>#REF!</v>
      </c>
      <c r="Q213" s="874" t="e">
        <f t="shared" si="189"/>
        <v>#REF!</v>
      </c>
      <c r="R213" s="875">
        <f t="shared" si="189"/>
        <v>0</v>
      </c>
      <c r="S213" s="876" t="e">
        <f t="shared" si="189"/>
        <v>#REF!</v>
      </c>
    </row>
    <row r="214" spans="1:26" s="856" customFormat="1" ht="15.75" hidden="1">
      <c r="B214" s="884" t="s">
        <v>168</v>
      </c>
      <c r="C214" s="871" t="s">
        <v>81</v>
      </c>
      <c r="D214" s="867" t="s">
        <v>25</v>
      </c>
      <c r="E214" s="874" t="e">
        <f t="shared" ref="E214:S214" si="190">E161+E120+E72</f>
        <v>#REF!</v>
      </c>
      <c r="F214" s="875">
        <f t="shared" si="190"/>
        <v>0</v>
      </c>
      <c r="G214" s="876" t="e">
        <f t="shared" si="190"/>
        <v>#REF!</v>
      </c>
      <c r="H214" s="874" t="e">
        <f t="shared" si="190"/>
        <v>#REF!</v>
      </c>
      <c r="I214" s="875">
        <f t="shared" si="190"/>
        <v>0</v>
      </c>
      <c r="J214" s="876" t="e">
        <f t="shared" si="190"/>
        <v>#REF!</v>
      </c>
      <c r="K214" s="874" t="e">
        <f t="shared" si="190"/>
        <v>#REF!</v>
      </c>
      <c r="L214" s="875">
        <f t="shared" si="190"/>
        <v>0</v>
      </c>
      <c r="M214" s="876" t="e">
        <f t="shared" si="190"/>
        <v>#REF!</v>
      </c>
      <c r="N214" s="874" t="e">
        <f t="shared" si="190"/>
        <v>#REF!</v>
      </c>
      <c r="O214" s="875">
        <f t="shared" si="190"/>
        <v>0</v>
      </c>
      <c r="P214" s="876" t="e">
        <f t="shared" si="190"/>
        <v>#REF!</v>
      </c>
      <c r="Q214" s="874" t="e">
        <f t="shared" si="190"/>
        <v>#REF!</v>
      </c>
      <c r="R214" s="875">
        <f t="shared" si="190"/>
        <v>0</v>
      </c>
      <c r="S214" s="876" t="e">
        <f t="shared" si="190"/>
        <v>#REF!</v>
      </c>
    </row>
    <row r="215" spans="1:26" ht="43.5" hidden="1" customHeight="1" thickBot="1">
      <c r="A215"/>
      <c r="B215" s="658" t="s">
        <v>140</v>
      </c>
      <c r="C215" s="528" t="s">
        <v>583</v>
      </c>
      <c r="D215" s="529" t="s">
        <v>25</v>
      </c>
      <c r="E215" s="459" t="e">
        <f t="shared" ref="E215:S215" si="191">E209+E208+E207</f>
        <v>#REF!</v>
      </c>
      <c r="F215" s="460" t="e">
        <f t="shared" si="191"/>
        <v>#REF!</v>
      </c>
      <c r="G215" s="461" t="e">
        <f t="shared" si="191"/>
        <v>#REF!</v>
      </c>
      <c r="H215" s="459" t="e">
        <f t="shared" si="191"/>
        <v>#REF!</v>
      </c>
      <c r="I215" s="460" t="e">
        <f t="shared" si="191"/>
        <v>#REF!</v>
      </c>
      <c r="J215" s="461" t="e">
        <f t="shared" si="191"/>
        <v>#REF!</v>
      </c>
      <c r="K215" s="459" t="e">
        <f t="shared" si="191"/>
        <v>#REF!</v>
      </c>
      <c r="L215" s="460" t="e">
        <f t="shared" si="191"/>
        <v>#REF!</v>
      </c>
      <c r="M215" s="461" t="e">
        <f t="shared" si="191"/>
        <v>#REF!</v>
      </c>
      <c r="N215" s="459" t="e">
        <f t="shared" si="191"/>
        <v>#REF!</v>
      </c>
      <c r="O215" s="460" t="e">
        <f t="shared" si="191"/>
        <v>#REF!</v>
      </c>
      <c r="P215" s="461" t="e">
        <f t="shared" si="191"/>
        <v>#REF!</v>
      </c>
      <c r="Q215" s="459" t="e">
        <f t="shared" si="191"/>
        <v>#REF!</v>
      </c>
      <c r="R215" s="460" t="e">
        <f t="shared" si="191"/>
        <v>#REF!</v>
      </c>
      <c r="S215" s="461" t="e">
        <f t="shared" si="191"/>
        <v>#REF!</v>
      </c>
      <c r="T215" s="138">
        <f>T207+T209</f>
        <v>1527.2471374805561</v>
      </c>
      <c r="U215" s="138">
        <f>'Д 5'!D26</f>
        <v>1527.2471374805561</v>
      </c>
      <c r="V215" s="138"/>
      <c r="W215" s="138"/>
      <c r="X215" s="455" t="e">
        <f>E215-U215</f>
        <v>#REF!</v>
      </c>
    </row>
    <row r="216" spans="1:26" ht="31.5" hidden="1">
      <c r="A216"/>
      <c r="B216" s="774" t="s">
        <v>141</v>
      </c>
      <c r="C216" s="814" t="s">
        <v>584</v>
      </c>
      <c r="D216" s="810" t="s">
        <v>67</v>
      </c>
      <c r="E216" s="530" t="e">
        <f>E75+E122+E163</f>
        <v>#REF!</v>
      </c>
      <c r="F216" s="815" t="s">
        <v>258</v>
      </c>
      <c r="G216" s="816" t="s">
        <v>258</v>
      </c>
      <c r="H216" s="578" t="e">
        <f>H75+H122+H163</f>
        <v>#REF!</v>
      </c>
      <c r="I216" s="815" t="s">
        <v>258</v>
      </c>
      <c r="J216" s="817" t="s">
        <v>258</v>
      </c>
      <c r="K216" s="577" t="e">
        <f>K75+K122+K163</f>
        <v>#REF!</v>
      </c>
      <c r="L216" s="815" t="s">
        <v>258</v>
      </c>
      <c r="M216" s="817" t="s">
        <v>258</v>
      </c>
      <c r="N216" s="530" t="e">
        <f>N75+N122+N163</f>
        <v>#REF!</v>
      </c>
      <c r="O216" s="815" t="s">
        <v>258</v>
      </c>
      <c r="P216" s="817" t="s">
        <v>258</v>
      </c>
      <c r="Q216" s="530" t="e">
        <f>Q75+Q122+Q163</f>
        <v>#REF!</v>
      </c>
      <c r="R216" s="815" t="s">
        <v>258</v>
      </c>
      <c r="S216" s="817" t="s">
        <v>258</v>
      </c>
      <c r="T216" s="324">
        <f>'Д 5'!D22</f>
        <v>4093.9196380824073</v>
      </c>
      <c r="U216" s="139" t="e">
        <f>T216=E216</f>
        <v>#REF!</v>
      </c>
      <c r="V216" s="139"/>
      <c r="W216" s="139"/>
    </row>
    <row r="217" spans="1:26" ht="32.25" hidden="1" thickBot="1">
      <c r="A217"/>
      <c r="B217" s="574" t="s">
        <v>142</v>
      </c>
      <c r="C217" s="531" t="s">
        <v>585</v>
      </c>
      <c r="D217" s="463" t="s">
        <v>67</v>
      </c>
      <c r="E217" s="502" t="e">
        <f>E216*1.2</f>
        <v>#REF!</v>
      </c>
      <c r="F217" s="499" t="s">
        <v>258</v>
      </c>
      <c r="G217" s="667" t="s">
        <v>258</v>
      </c>
      <c r="H217" s="579" t="e">
        <f>H216*1.2</f>
        <v>#REF!</v>
      </c>
      <c r="I217" s="668" t="s">
        <v>258</v>
      </c>
      <c r="J217" s="669" t="s">
        <v>258</v>
      </c>
      <c r="K217" s="502" t="e">
        <f>K216*1.2</f>
        <v>#REF!</v>
      </c>
      <c r="L217" s="499" t="s">
        <v>258</v>
      </c>
      <c r="M217" s="489" t="s">
        <v>258</v>
      </c>
      <c r="N217" s="502" t="e">
        <f>N216*1.2</f>
        <v>#REF!</v>
      </c>
      <c r="O217" s="499" t="s">
        <v>258</v>
      </c>
      <c r="P217" s="489" t="s">
        <v>258</v>
      </c>
      <c r="Q217" s="502" t="e">
        <f>Q216*1.2</f>
        <v>#REF!</v>
      </c>
      <c r="R217" s="499" t="s">
        <v>258</v>
      </c>
      <c r="S217" s="489" t="s">
        <v>258</v>
      </c>
      <c r="T217"/>
      <c r="U217" s="137" t="e">
        <f>T216=H216</f>
        <v>#REF!</v>
      </c>
      <c r="V217" s="137"/>
      <c r="W217" s="137"/>
      <c r="X217" s="580" t="e">
        <f>T216=K216</f>
        <v>#REF!</v>
      </c>
      <c r="Y217" s="580" t="e">
        <f>N216=T216</f>
        <v>#REF!</v>
      </c>
      <c r="Z217" s="580" t="e">
        <f>Q216=T216</f>
        <v>#REF!</v>
      </c>
    </row>
    <row r="218" spans="1:26" ht="31.5" hidden="1">
      <c r="A218"/>
      <c r="B218" s="774" t="s">
        <v>143</v>
      </c>
      <c r="C218" s="822" t="s">
        <v>586</v>
      </c>
      <c r="D218" s="818" t="s">
        <v>392</v>
      </c>
      <c r="E218" s="776" t="s">
        <v>258</v>
      </c>
      <c r="F218" s="729" t="s">
        <v>258</v>
      </c>
      <c r="G218" s="730" t="s">
        <v>258</v>
      </c>
      <c r="H218" s="776" t="s">
        <v>258</v>
      </c>
      <c r="I218" s="729" t="s">
        <v>258</v>
      </c>
      <c r="J218" s="730" t="s">
        <v>258</v>
      </c>
      <c r="K218" s="776" t="s">
        <v>258</v>
      </c>
      <c r="L218" s="729" t="s">
        <v>258</v>
      </c>
      <c r="M218" s="730" t="s">
        <v>258</v>
      </c>
      <c r="N218" s="776" t="s">
        <v>258</v>
      </c>
      <c r="O218" s="729" t="s">
        <v>258</v>
      </c>
      <c r="P218" s="730" t="s">
        <v>258</v>
      </c>
      <c r="Q218" s="776" t="s">
        <v>258</v>
      </c>
      <c r="R218" s="729" t="s">
        <v>258</v>
      </c>
      <c r="S218" s="730" t="s">
        <v>258</v>
      </c>
    </row>
    <row r="219" spans="1:26" ht="15.75" hidden="1">
      <c r="A219"/>
      <c r="B219" s="777" t="s">
        <v>87</v>
      </c>
      <c r="C219" s="823" t="s">
        <v>564</v>
      </c>
      <c r="D219" s="819" t="s">
        <v>565</v>
      </c>
      <c r="E219" s="745" t="e">
        <f>F219</f>
        <v>#REF!</v>
      </c>
      <c r="F219" s="711" t="e">
        <f>F78+F125</f>
        <v>#REF!</v>
      </c>
      <c r="G219" s="709" t="s">
        <v>258</v>
      </c>
      <c r="H219" s="712" t="e">
        <f>I219</f>
        <v>#REF!</v>
      </c>
      <c r="I219" s="711" t="e">
        <f>I78+I125</f>
        <v>#REF!</v>
      </c>
      <c r="J219" s="709" t="s">
        <v>258</v>
      </c>
      <c r="K219" s="712" t="e">
        <f>L219</f>
        <v>#REF!</v>
      </c>
      <c r="L219" s="711" t="e">
        <f>L78+L125</f>
        <v>#REF!</v>
      </c>
      <c r="M219" s="709" t="s">
        <v>258</v>
      </c>
      <c r="N219" s="712" t="e">
        <f>O219</f>
        <v>#REF!</v>
      </c>
      <c r="O219" s="711" t="e">
        <f>O78+O125</f>
        <v>#REF!</v>
      </c>
      <c r="P219" s="709" t="s">
        <v>258</v>
      </c>
      <c r="Q219" s="712" t="e">
        <f>R219</f>
        <v>#REF!</v>
      </c>
      <c r="R219" s="711" t="e">
        <f>R78+R125</f>
        <v>#REF!</v>
      </c>
      <c r="S219" s="709" t="s">
        <v>258</v>
      </c>
    </row>
    <row r="220" spans="1:26" ht="31.5" hidden="1">
      <c r="A220"/>
      <c r="B220" s="777" t="s">
        <v>88</v>
      </c>
      <c r="C220" s="823" t="s">
        <v>629</v>
      </c>
      <c r="D220" s="819" t="s">
        <v>566</v>
      </c>
      <c r="E220" s="745" t="e">
        <f>G220</f>
        <v>#REF!</v>
      </c>
      <c r="F220" s="711" t="s">
        <v>258</v>
      </c>
      <c r="G220" s="709" t="e">
        <f>G215*1000/G20</f>
        <v>#REF!</v>
      </c>
      <c r="H220" s="712" t="e">
        <f>J220</f>
        <v>#REF!</v>
      </c>
      <c r="I220" s="711" t="s">
        <v>258</v>
      </c>
      <c r="J220" s="709" t="e">
        <f>J215*1000/J20</f>
        <v>#REF!</v>
      </c>
      <c r="K220" s="897" t="e">
        <f>M220</f>
        <v>#REF!</v>
      </c>
      <c r="L220" s="711" t="s">
        <v>258</v>
      </c>
      <c r="M220" s="709" t="e">
        <f>M215*1000/M20</f>
        <v>#REF!</v>
      </c>
      <c r="N220" s="712" t="e">
        <f>P220</f>
        <v>#REF!</v>
      </c>
      <c r="O220" s="711" t="s">
        <v>258</v>
      </c>
      <c r="P220" s="709" t="e">
        <f>P215*1000/P20</f>
        <v>#REF!</v>
      </c>
      <c r="Q220" s="712" t="e">
        <f>S220</f>
        <v>#REF!</v>
      </c>
      <c r="R220" s="711" t="s">
        <v>258</v>
      </c>
      <c r="S220" s="709" t="e">
        <f>S215*1000/S20</f>
        <v>#REF!</v>
      </c>
    </row>
    <row r="221" spans="1:26" ht="49.9" hidden="1" customHeight="1">
      <c r="A221" s="466" t="s">
        <v>630</v>
      </c>
      <c r="B221" s="777" t="s">
        <v>90</v>
      </c>
      <c r="C221" s="823" t="s">
        <v>631</v>
      </c>
      <c r="D221" s="819" t="s">
        <v>566</v>
      </c>
      <c r="E221" s="717" t="str">
        <f t="shared" ref="E221:S221" si="192">IFERROR(E220/12,"х")</f>
        <v>х</v>
      </c>
      <c r="F221" s="715" t="str">
        <f t="shared" si="192"/>
        <v>х</v>
      </c>
      <c r="G221" s="716" t="str">
        <f t="shared" si="192"/>
        <v>х</v>
      </c>
      <c r="H221" s="717" t="str">
        <f t="shared" si="192"/>
        <v>х</v>
      </c>
      <c r="I221" s="715" t="str">
        <f t="shared" si="192"/>
        <v>х</v>
      </c>
      <c r="J221" s="716" t="str">
        <f t="shared" si="192"/>
        <v>х</v>
      </c>
      <c r="K221" s="720" t="str">
        <f t="shared" si="192"/>
        <v>х</v>
      </c>
      <c r="L221" s="715" t="str">
        <f t="shared" si="192"/>
        <v>х</v>
      </c>
      <c r="M221" s="716" t="str">
        <f t="shared" si="192"/>
        <v>х</v>
      </c>
      <c r="N221" s="717" t="str">
        <f t="shared" si="192"/>
        <v>х</v>
      </c>
      <c r="O221" s="715" t="str">
        <f t="shared" si="192"/>
        <v>х</v>
      </c>
      <c r="P221" s="716" t="str">
        <f t="shared" si="192"/>
        <v>х</v>
      </c>
      <c r="Q221" s="717" t="str">
        <f t="shared" si="192"/>
        <v>х</v>
      </c>
      <c r="R221" s="715" t="str">
        <f t="shared" si="192"/>
        <v>х</v>
      </c>
      <c r="S221" s="716" t="str">
        <f t="shared" si="192"/>
        <v>х</v>
      </c>
      <c r="U221"/>
      <c r="V221"/>
      <c r="W221"/>
      <c r="X221"/>
    </row>
    <row r="222" spans="1:26" ht="31.5" hidden="1">
      <c r="A222"/>
      <c r="B222" s="824" t="s">
        <v>144</v>
      </c>
      <c r="C222" s="825" t="s">
        <v>587</v>
      </c>
      <c r="D222" s="820" t="s">
        <v>392</v>
      </c>
      <c r="E222" s="678" t="s">
        <v>258</v>
      </c>
      <c r="F222" s="679" t="s">
        <v>258</v>
      </c>
      <c r="G222" s="681" t="s">
        <v>258</v>
      </c>
      <c r="H222" s="678" t="s">
        <v>258</v>
      </c>
      <c r="I222" s="679" t="s">
        <v>258</v>
      </c>
      <c r="J222" s="681" t="s">
        <v>258</v>
      </c>
      <c r="K222" s="678" t="s">
        <v>258</v>
      </c>
      <c r="L222" s="679" t="s">
        <v>258</v>
      </c>
      <c r="M222" s="681" t="s">
        <v>258</v>
      </c>
      <c r="N222" s="678" t="s">
        <v>258</v>
      </c>
      <c r="O222" s="679" t="s">
        <v>258</v>
      </c>
      <c r="P222" s="681" t="s">
        <v>258</v>
      </c>
      <c r="Q222" s="678" t="s">
        <v>258</v>
      </c>
      <c r="R222" s="679" t="s">
        <v>258</v>
      </c>
      <c r="S222" s="681" t="s">
        <v>258</v>
      </c>
    </row>
    <row r="223" spans="1:26" ht="15.75" hidden="1">
      <c r="A223"/>
      <c r="B223" s="824" t="s">
        <v>185</v>
      </c>
      <c r="C223" s="826" t="s">
        <v>564</v>
      </c>
      <c r="D223" s="820" t="s">
        <v>565</v>
      </c>
      <c r="E223" s="678" t="e">
        <f>E219*1.2</f>
        <v>#REF!</v>
      </c>
      <c r="F223" s="679" t="e">
        <f>F219*1.2</f>
        <v>#REF!</v>
      </c>
      <c r="G223" s="681" t="s">
        <v>258</v>
      </c>
      <c r="H223" s="678" t="e">
        <f>H219*1.2</f>
        <v>#REF!</v>
      </c>
      <c r="I223" s="679" t="e">
        <f>I219*1.2</f>
        <v>#REF!</v>
      </c>
      <c r="J223" s="681" t="s">
        <v>258</v>
      </c>
      <c r="K223" s="678" t="e">
        <f>K219*1.2</f>
        <v>#REF!</v>
      </c>
      <c r="L223" s="679" t="e">
        <f>L219*1.2</f>
        <v>#REF!</v>
      </c>
      <c r="M223" s="681" t="s">
        <v>258</v>
      </c>
      <c r="N223" s="678" t="e">
        <f>N219*1.2</f>
        <v>#REF!</v>
      </c>
      <c r="O223" s="679" t="e">
        <f>O219*1.2</f>
        <v>#REF!</v>
      </c>
      <c r="P223" s="681" t="s">
        <v>258</v>
      </c>
      <c r="Q223" s="678" t="e">
        <f>Q219*1.2</f>
        <v>#REF!</v>
      </c>
      <c r="R223" s="679" t="e">
        <f>R219*1.2</f>
        <v>#REF!</v>
      </c>
      <c r="S223" s="681" t="s">
        <v>258</v>
      </c>
    </row>
    <row r="224" spans="1:26" ht="31.5" hidden="1">
      <c r="A224"/>
      <c r="B224" s="824" t="s">
        <v>186</v>
      </c>
      <c r="C224" s="826" t="s">
        <v>624</v>
      </c>
      <c r="D224" s="820" t="s">
        <v>566</v>
      </c>
      <c r="E224" s="678" t="e">
        <f>E220*1.2</f>
        <v>#REF!</v>
      </c>
      <c r="F224" s="679" t="s">
        <v>258</v>
      </c>
      <c r="G224" s="681" t="e">
        <f>G220*1.2</f>
        <v>#REF!</v>
      </c>
      <c r="H224" s="678" t="e">
        <f>H220*1.2</f>
        <v>#REF!</v>
      </c>
      <c r="I224" s="679" t="s">
        <v>258</v>
      </c>
      <c r="J224" s="681" t="e">
        <f>J220*1.2</f>
        <v>#REF!</v>
      </c>
      <c r="K224" s="913" t="e">
        <f>K220*1.2</f>
        <v>#REF!</v>
      </c>
      <c r="L224" s="679" t="s">
        <v>258</v>
      </c>
      <c r="M224" s="681" t="e">
        <f>M220*1.2</f>
        <v>#REF!</v>
      </c>
      <c r="N224" s="678" t="e">
        <f>N220*1.2</f>
        <v>#REF!</v>
      </c>
      <c r="O224" s="679" t="s">
        <v>258</v>
      </c>
      <c r="P224" s="681" t="e">
        <f>P220*1.2</f>
        <v>#REF!</v>
      </c>
      <c r="Q224" s="678" t="e">
        <f>Q220*1.2</f>
        <v>#REF!</v>
      </c>
      <c r="R224" s="679" t="s">
        <v>258</v>
      </c>
      <c r="S224" s="681" t="e">
        <f>S220*1.2</f>
        <v>#REF!</v>
      </c>
    </row>
    <row r="225" spans="1:33" ht="32.25" hidden="1" thickBot="1">
      <c r="A225" s="466" t="s">
        <v>630</v>
      </c>
      <c r="B225" s="827" t="s">
        <v>187</v>
      </c>
      <c r="C225" s="828" t="s">
        <v>625</v>
      </c>
      <c r="D225" s="821" t="s">
        <v>566</v>
      </c>
      <c r="E225" s="769" t="e">
        <f>E221*1.2</f>
        <v>#VALUE!</v>
      </c>
      <c r="F225" s="770" t="s">
        <v>258</v>
      </c>
      <c r="G225" s="771" t="e">
        <f>G221*1.2</f>
        <v>#VALUE!</v>
      </c>
      <c r="H225" s="769" t="e">
        <f>H221*1.2</f>
        <v>#VALUE!</v>
      </c>
      <c r="I225" s="770" t="s">
        <v>258</v>
      </c>
      <c r="J225" s="771" t="e">
        <f>J221*1.2</f>
        <v>#VALUE!</v>
      </c>
      <c r="K225" s="914" t="e">
        <f>K221*1.2</f>
        <v>#VALUE!</v>
      </c>
      <c r="L225" s="770" t="s">
        <v>258</v>
      </c>
      <c r="M225" s="771" t="e">
        <f>M221*1.2</f>
        <v>#VALUE!</v>
      </c>
      <c r="N225" s="769" t="e">
        <f>N221*1.2</f>
        <v>#VALUE!</v>
      </c>
      <c r="O225" s="770" t="s">
        <v>258</v>
      </c>
      <c r="P225" s="771" t="e">
        <f>P221*1.2</f>
        <v>#VALUE!</v>
      </c>
      <c r="Q225" s="769" t="e">
        <f>Q221*1.2</f>
        <v>#VALUE!</v>
      </c>
      <c r="R225" s="770" t="s">
        <v>258</v>
      </c>
      <c r="S225" s="771" t="e">
        <f>S221*1.2</f>
        <v>#VALUE!</v>
      </c>
    </row>
    <row r="226" spans="1:33" ht="21" customHeight="1" thickBot="1">
      <c r="A226"/>
      <c r="B226" s="573"/>
      <c r="C226" s="1195" t="s">
        <v>682</v>
      </c>
      <c r="D226" s="1195"/>
      <c r="E226" s="1196"/>
      <c r="F226" s="1196"/>
      <c r="G226" s="1196"/>
      <c r="H226" s="1196"/>
      <c r="I226" s="1196"/>
      <c r="J226" s="1196"/>
      <c r="K226" s="1196"/>
      <c r="L226" s="1196"/>
      <c r="M226" s="1196"/>
      <c r="N226" s="1196"/>
      <c r="O226" s="1196"/>
      <c r="P226" s="1196"/>
      <c r="Q226" s="1196"/>
      <c r="R226" s="1196"/>
      <c r="S226" s="1196"/>
    </row>
    <row r="227" spans="1:33" ht="31.5">
      <c r="A227"/>
      <c r="B227" s="774" t="s">
        <v>145</v>
      </c>
      <c r="C227" s="775" t="s">
        <v>588</v>
      </c>
      <c r="D227" s="688" t="s">
        <v>67</v>
      </c>
      <c r="E227" s="744" t="e">
        <f>E216</f>
        <v>#REF!</v>
      </c>
      <c r="F227" s="729" t="s">
        <v>258</v>
      </c>
      <c r="G227" s="730" t="s">
        <v>258</v>
      </c>
      <c r="H227" s="776" t="e">
        <f>H216</f>
        <v>#REF!</v>
      </c>
      <c r="I227" s="729" t="s">
        <v>258</v>
      </c>
      <c r="J227" s="730" t="s">
        <v>258</v>
      </c>
      <c r="K227" s="776" t="e">
        <f>K216</f>
        <v>#REF!</v>
      </c>
      <c r="L227" s="729" t="s">
        <v>258</v>
      </c>
      <c r="M227" s="730" t="s">
        <v>258</v>
      </c>
      <c r="N227" s="776" t="e">
        <f>N216</f>
        <v>#REF!</v>
      </c>
      <c r="O227" s="729" t="s">
        <v>258</v>
      </c>
      <c r="P227" s="730" t="s">
        <v>258</v>
      </c>
      <c r="Q227" s="776" t="e">
        <f>Q216</f>
        <v>#REF!</v>
      </c>
      <c r="R227" s="729" t="s">
        <v>258</v>
      </c>
      <c r="S227" s="730" t="s">
        <v>258</v>
      </c>
      <c r="T227" s="630" t="s">
        <v>683</v>
      </c>
      <c r="U227" s="348"/>
      <c r="V227" s="348"/>
      <c r="W227" s="348"/>
      <c r="X227" s="348"/>
      <c r="Y227" s="348"/>
      <c r="Z227" s="348"/>
      <c r="AA227" s="348"/>
      <c r="AB227" s="348"/>
      <c r="AC227" s="348"/>
      <c r="AD227" s="348"/>
      <c r="AE227" s="348"/>
      <c r="AF227" s="348"/>
      <c r="AG227" s="348"/>
    </row>
    <row r="228" spans="1:33" ht="15.75">
      <c r="A228"/>
      <c r="B228" s="777"/>
      <c r="C228" s="778" t="s">
        <v>674</v>
      </c>
      <c r="D228" s="779" t="s">
        <v>565</v>
      </c>
      <c r="E228" s="745" t="e">
        <f>E75</f>
        <v>#REF!</v>
      </c>
      <c r="F228" s="711" t="s">
        <v>258</v>
      </c>
      <c r="G228" s="709" t="s">
        <v>258</v>
      </c>
      <c r="H228" s="745" t="e">
        <f>H75</f>
        <v>#REF!</v>
      </c>
      <c r="I228" s="711" t="s">
        <v>258</v>
      </c>
      <c r="J228" s="709" t="s">
        <v>258</v>
      </c>
      <c r="K228" s="745" t="e">
        <f>K75</f>
        <v>#REF!</v>
      </c>
      <c r="L228" s="711" t="s">
        <v>258</v>
      </c>
      <c r="M228" s="709" t="s">
        <v>258</v>
      </c>
      <c r="N228" s="745" t="e">
        <f>N75</f>
        <v>#REF!</v>
      </c>
      <c r="O228" s="711" t="s">
        <v>258</v>
      </c>
      <c r="P228" s="709" t="s">
        <v>258</v>
      </c>
      <c r="Q228" s="745" t="e">
        <f>Q75</f>
        <v>#REF!</v>
      </c>
      <c r="R228" s="711" t="s">
        <v>258</v>
      </c>
      <c r="S228" s="709" t="s">
        <v>258</v>
      </c>
      <c r="U228" s="348"/>
      <c r="V228" s="348"/>
      <c r="W228" s="348"/>
      <c r="X228" s="348"/>
      <c r="Y228" s="348"/>
      <c r="Z228" s="348"/>
      <c r="AA228" s="348"/>
      <c r="AB228" s="348"/>
      <c r="AC228" s="348"/>
      <c r="AD228" s="348"/>
      <c r="AE228" s="348"/>
      <c r="AF228" s="348"/>
      <c r="AG228" s="348"/>
    </row>
    <row r="229" spans="1:33" ht="15.75">
      <c r="A229"/>
      <c r="B229" s="777"/>
      <c r="C229" s="778" t="s">
        <v>675</v>
      </c>
      <c r="D229" s="779" t="s">
        <v>565</v>
      </c>
      <c r="E229" s="745" t="e">
        <f>E122</f>
        <v>#REF!</v>
      </c>
      <c r="F229" s="711" t="s">
        <v>258</v>
      </c>
      <c r="G229" s="709" t="s">
        <v>258</v>
      </c>
      <c r="H229" s="745" t="e">
        <f>H122</f>
        <v>#REF!</v>
      </c>
      <c r="I229" s="711" t="s">
        <v>258</v>
      </c>
      <c r="J229" s="709" t="s">
        <v>258</v>
      </c>
      <c r="K229" s="745" t="e">
        <f>K122</f>
        <v>#REF!</v>
      </c>
      <c r="L229" s="711" t="s">
        <v>258</v>
      </c>
      <c r="M229" s="709" t="s">
        <v>258</v>
      </c>
      <c r="N229" s="745" t="e">
        <f>N122</f>
        <v>#REF!</v>
      </c>
      <c r="O229" s="711" t="s">
        <v>258</v>
      </c>
      <c r="P229" s="709" t="s">
        <v>258</v>
      </c>
      <c r="Q229" s="745" t="e">
        <f>Q122</f>
        <v>#REF!</v>
      </c>
      <c r="R229" s="711" t="s">
        <v>258</v>
      </c>
      <c r="S229" s="709" t="s">
        <v>258</v>
      </c>
      <c r="U229" s="348"/>
      <c r="V229" s="348"/>
      <c r="W229" s="348"/>
      <c r="X229" s="348"/>
      <c r="Y229" s="348"/>
      <c r="Z229" s="348"/>
      <c r="AA229" s="348"/>
      <c r="AB229" s="348"/>
      <c r="AC229" s="348"/>
      <c r="AD229" s="348"/>
      <c r="AE229" s="348"/>
      <c r="AF229" s="348"/>
      <c r="AG229" s="348"/>
    </row>
    <row r="230" spans="1:33" ht="15.75">
      <c r="A230"/>
      <c r="B230" s="777"/>
      <c r="C230" s="778" t="s">
        <v>676</v>
      </c>
      <c r="D230" s="779" t="s">
        <v>565</v>
      </c>
      <c r="E230" s="745" t="e">
        <f>E163</f>
        <v>#REF!</v>
      </c>
      <c r="F230" s="711" t="s">
        <v>258</v>
      </c>
      <c r="G230" s="709" t="s">
        <v>258</v>
      </c>
      <c r="H230" s="745" t="e">
        <f>H163</f>
        <v>#REF!</v>
      </c>
      <c r="I230" s="711" t="s">
        <v>258</v>
      </c>
      <c r="J230" s="709" t="s">
        <v>258</v>
      </c>
      <c r="K230" s="745" t="e">
        <f>K163</f>
        <v>#REF!</v>
      </c>
      <c r="L230" s="711" t="s">
        <v>258</v>
      </c>
      <c r="M230" s="709" t="s">
        <v>258</v>
      </c>
      <c r="N230" s="745" t="e">
        <f>N163</f>
        <v>#REF!</v>
      </c>
      <c r="O230" s="711" t="s">
        <v>258</v>
      </c>
      <c r="P230" s="709" t="s">
        <v>258</v>
      </c>
      <c r="Q230" s="745" t="e">
        <f>Q163</f>
        <v>#REF!</v>
      </c>
      <c r="R230" s="711" t="s">
        <v>258</v>
      </c>
      <c r="S230" s="709" t="s">
        <v>258</v>
      </c>
      <c r="U230" s="348"/>
      <c r="V230" s="348"/>
      <c r="W230" s="348"/>
      <c r="X230" s="348"/>
      <c r="Y230" s="348"/>
      <c r="Z230" s="348"/>
      <c r="AA230" s="348"/>
      <c r="AB230" s="348"/>
      <c r="AC230" s="348"/>
      <c r="AD230" s="348"/>
      <c r="AE230" s="348"/>
      <c r="AF230" s="348"/>
      <c r="AG230" s="348"/>
    </row>
    <row r="231" spans="1:33" ht="31.5">
      <c r="A231"/>
      <c r="B231" s="763" t="s">
        <v>146</v>
      </c>
      <c r="C231" s="829" t="s">
        <v>589</v>
      </c>
      <c r="D231" s="797" t="s">
        <v>67</v>
      </c>
      <c r="E231" s="678" t="e">
        <f>E227*1.2</f>
        <v>#REF!</v>
      </c>
      <c r="F231" s="679" t="s">
        <v>258</v>
      </c>
      <c r="G231" s="681" t="s">
        <v>258</v>
      </c>
      <c r="H231" s="678" t="e">
        <f>H227*1.2</f>
        <v>#REF!</v>
      </c>
      <c r="I231" s="679" t="s">
        <v>258</v>
      </c>
      <c r="J231" s="681" t="s">
        <v>258</v>
      </c>
      <c r="K231" s="678" t="e">
        <f>K227*1.2</f>
        <v>#REF!</v>
      </c>
      <c r="L231" s="679" t="s">
        <v>258</v>
      </c>
      <c r="M231" s="681" t="s">
        <v>258</v>
      </c>
      <c r="N231" s="678" t="e">
        <f>N227*1.2</f>
        <v>#REF!</v>
      </c>
      <c r="O231" s="679" t="s">
        <v>258</v>
      </c>
      <c r="P231" s="681" t="s">
        <v>258</v>
      </c>
      <c r="Q231" s="678" t="e">
        <f>Q227*1.2</f>
        <v>#REF!</v>
      </c>
      <c r="R231" s="679" t="s">
        <v>258</v>
      </c>
      <c r="S231" s="681" t="s">
        <v>258</v>
      </c>
      <c r="U231" s="348"/>
      <c r="V231" s="348"/>
      <c r="W231" s="348"/>
      <c r="X231" s="348"/>
      <c r="Y231" s="348"/>
      <c r="Z231" s="348"/>
      <c r="AA231" s="348"/>
      <c r="AB231" s="348"/>
      <c r="AC231" s="348"/>
      <c r="AD231" s="348"/>
      <c r="AE231" s="348"/>
      <c r="AF231" s="348"/>
      <c r="AG231" s="348"/>
    </row>
    <row r="232" spans="1:33" ht="15.75">
      <c r="A232"/>
      <c r="B232" s="763"/>
      <c r="C232" s="764" t="s">
        <v>674</v>
      </c>
      <c r="D232" s="765" t="s">
        <v>565</v>
      </c>
      <c r="E232" s="678" t="e">
        <f>E228*1.2</f>
        <v>#REF!</v>
      </c>
      <c r="F232" s="679" t="s">
        <v>258</v>
      </c>
      <c r="G232" s="681" t="s">
        <v>258</v>
      </c>
      <c r="H232" s="678" t="e">
        <f t="shared" ref="H232:H234" si="193">H228*1.2</f>
        <v>#REF!</v>
      </c>
      <c r="I232" s="679" t="s">
        <v>258</v>
      </c>
      <c r="J232" s="681" t="s">
        <v>258</v>
      </c>
      <c r="K232" s="678" t="e">
        <f t="shared" ref="K232:K234" si="194">K228*1.2</f>
        <v>#REF!</v>
      </c>
      <c r="L232" s="679" t="s">
        <v>258</v>
      </c>
      <c r="M232" s="681" t="s">
        <v>258</v>
      </c>
      <c r="N232" s="678" t="e">
        <f t="shared" ref="N232:N234" si="195">N228*1.2</f>
        <v>#REF!</v>
      </c>
      <c r="O232" s="679" t="s">
        <v>258</v>
      </c>
      <c r="P232" s="681" t="s">
        <v>258</v>
      </c>
      <c r="Q232" s="678" t="e">
        <f t="shared" ref="Q232:Q234" si="196">Q228*1.2</f>
        <v>#REF!</v>
      </c>
      <c r="R232" s="679" t="s">
        <v>258</v>
      </c>
      <c r="S232" s="681" t="s">
        <v>258</v>
      </c>
      <c r="U232" s="348"/>
      <c r="V232" s="348"/>
      <c r="W232" s="348"/>
    </row>
    <row r="233" spans="1:33" ht="15.75">
      <c r="A233"/>
      <c r="B233" s="763"/>
      <c r="C233" s="764" t="s">
        <v>675</v>
      </c>
      <c r="D233" s="765" t="s">
        <v>565</v>
      </c>
      <c r="E233" s="678" t="e">
        <f>E229*1.2</f>
        <v>#REF!</v>
      </c>
      <c r="F233" s="679" t="s">
        <v>258</v>
      </c>
      <c r="G233" s="681" t="s">
        <v>258</v>
      </c>
      <c r="H233" s="678" t="e">
        <f t="shared" si="193"/>
        <v>#REF!</v>
      </c>
      <c r="I233" s="679" t="s">
        <v>258</v>
      </c>
      <c r="J233" s="681" t="s">
        <v>258</v>
      </c>
      <c r="K233" s="678" t="e">
        <f t="shared" si="194"/>
        <v>#REF!</v>
      </c>
      <c r="L233" s="679" t="s">
        <v>258</v>
      </c>
      <c r="M233" s="681" t="s">
        <v>258</v>
      </c>
      <c r="N233" s="678" t="e">
        <f t="shared" si="195"/>
        <v>#REF!</v>
      </c>
      <c r="O233" s="679" t="s">
        <v>258</v>
      </c>
      <c r="P233" s="681" t="s">
        <v>258</v>
      </c>
      <c r="Q233" s="678" t="e">
        <f t="shared" si="196"/>
        <v>#REF!</v>
      </c>
      <c r="R233" s="679" t="s">
        <v>258</v>
      </c>
      <c r="S233" s="681" t="s">
        <v>258</v>
      </c>
    </row>
    <row r="234" spans="1:33" ht="16.5" thickBot="1">
      <c r="A234"/>
      <c r="B234" s="766"/>
      <c r="C234" s="767" t="s">
        <v>676</v>
      </c>
      <c r="D234" s="768" t="s">
        <v>565</v>
      </c>
      <c r="E234" s="769" t="e">
        <f>E230*1.2</f>
        <v>#REF!</v>
      </c>
      <c r="F234" s="770" t="s">
        <v>258</v>
      </c>
      <c r="G234" s="771" t="s">
        <v>258</v>
      </c>
      <c r="H234" s="769" t="e">
        <f t="shared" si="193"/>
        <v>#REF!</v>
      </c>
      <c r="I234" s="770" t="s">
        <v>258</v>
      </c>
      <c r="J234" s="771" t="s">
        <v>258</v>
      </c>
      <c r="K234" s="769" t="e">
        <f t="shared" si="194"/>
        <v>#REF!</v>
      </c>
      <c r="L234" s="770" t="s">
        <v>258</v>
      </c>
      <c r="M234" s="771" t="s">
        <v>258</v>
      </c>
      <c r="N234" s="769" t="e">
        <f t="shared" si="195"/>
        <v>#REF!</v>
      </c>
      <c r="O234" s="770" t="s">
        <v>258</v>
      </c>
      <c r="P234" s="771" t="s">
        <v>258</v>
      </c>
      <c r="Q234" s="769" t="e">
        <f t="shared" si="196"/>
        <v>#REF!</v>
      </c>
      <c r="R234" s="770" t="s">
        <v>258</v>
      </c>
      <c r="S234" s="771" t="s">
        <v>258</v>
      </c>
    </row>
    <row r="235" spans="1:33" ht="36" customHeight="1">
      <c r="A235"/>
      <c r="B235" s="774" t="s">
        <v>590</v>
      </c>
      <c r="C235" s="775" t="s">
        <v>591</v>
      </c>
      <c r="D235" s="688" t="s">
        <v>392</v>
      </c>
      <c r="E235" s="744" t="str">
        <f t="shared" ref="E235:S235" si="197">E218</f>
        <v>х</v>
      </c>
      <c r="F235" s="729" t="str">
        <f t="shared" si="197"/>
        <v>х</v>
      </c>
      <c r="G235" s="730" t="str">
        <f t="shared" si="197"/>
        <v>х</v>
      </c>
      <c r="H235" s="776" t="str">
        <f t="shared" si="197"/>
        <v>х</v>
      </c>
      <c r="I235" s="729" t="str">
        <f t="shared" si="197"/>
        <v>х</v>
      </c>
      <c r="J235" s="730" t="str">
        <f t="shared" si="197"/>
        <v>х</v>
      </c>
      <c r="K235" s="776" t="str">
        <f t="shared" si="197"/>
        <v>х</v>
      </c>
      <c r="L235" s="729" t="str">
        <f t="shared" si="197"/>
        <v>х</v>
      </c>
      <c r="M235" s="730" t="str">
        <f t="shared" si="197"/>
        <v>х</v>
      </c>
      <c r="N235" s="776" t="str">
        <f t="shared" si="197"/>
        <v>х</v>
      </c>
      <c r="O235" s="729" t="str">
        <f t="shared" si="197"/>
        <v>х</v>
      </c>
      <c r="P235" s="730" t="str">
        <f t="shared" si="197"/>
        <v>х</v>
      </c>
      <c r="Q235" s="776" t="str">
        <f t="shared" si="197"/>
        <v>х</v>
      </c>
      <c r="R235" s="729" t="str">
        <f t="shared" si="197"/>
        <v>х</v>
      </c>
      <c r="S235" s="730" t="str">
        <f t="shared" si="197"/>
        <v>х</v>
      </c>
      <c r="U235" s="431">
        <f>U236+U237</f>
        <v>704.59</v>
      </c>
    </row>
    <row r="236" spans="1:33" ht="15.75">
      <c r="A236"/>
      <c r="B236" s="777" t="s">
        <v>147</v>
      </c>
      <c r="C236" s="915" t="s">
        <v>564</v>
      </c>
      <c r="D236" s="916" t="s">
        <v>565</v>
      </c>
      <c r="E236" s="717" t="e">
        <f>E219</f>
        <v>#REF!</v>
      </c>
      <c r="F236" s="917" t="e">
        <f t="shared" ref="F236:S236" si="198">F219</f>
        <v>#REF!</v>
      </c>
      <c r="G236" s="918" t="str">
        <f t="shared" si="198"/>
        <v>х</v>
      </c>
      <c r="H236" s="717" t="e">
        <f t="shared" si="198"/>
        <v>#REF!</v>
      </c>
      <c r="I236" s="715" t="e">
        <f t="shared" si="198"/>
        <v>#REF!</v>
      </c>
      <c r="J236" s="716" t="str">
        <f t="shared" si="198"/>
        <v>х</v>
      </c>
      <c r="K236" s="717" t="e">
        <f t="shared" si="198"/>
        <v>#REF!</v>
      </c>
      <c r="L236" s="715" t="e">
        <f t="shared" si="198"/>
        <v>#REF!</v>
      </c>
      <c r="M236" s="716" t="str">
        <f t="shared" si="198"/>
        <v>х</v>
      </c>
      <c r="N236" s="717" t="e">
        <f t="shared" si="198"/>
        <v>#REF!</v>
      </c>
      <c r="O236" s="715" t="e">
        <f t="shared" si="198"/>
        <v>#REF!</v>
      </c>
      <c r="P236" s="716" t="str">
        <f t="shared" si="198"/>
        <v>х</v>
      </c>
      <c r="Q236" s="717" t="e">
        <f t="shared" si="198"/>
        <v>#REF!</v>
      </c>
      <c r="R236" s="715" t="e">
        <f t="shared" si="198"/>
        <v>#REF!</v>
      </c>
      <c r="S236" s="716" t="str">
        <f t="shared" si="198"/>
        <v>х</v>
      </c>
      <c r="U236" s="347">
        <v>597.86</v>
      </c>
    </row>
    <row r="237" spans="1:33" ht="15.75">
      <c r="A237"/>
      <c r="B237" s="777"/>
      <c r="C237" s="778" t="s">
        <v>674</v>
      </c>
      <c r="D237" s="779" t="s">
        <v>565</v>
      </c>
      <c r="E237" s="745" t="e">
        <f t="shared" ref="E237:S237" si="199">E78</f>
        <v>#REF!</v>
      </c>
      <c r="F237" s="711" t="e">
        <f t="shared" si="199"/>
        <v>#REF!</v>
      </c>
      <c r="G237" s="709" t="str">
        <f t="shared" si="199"/>
        <v>х</v>
      </c>
      <c r="H237" s="745" t="e">
        <f t="shared" si="199"/>
        <v>#REF!</v>
      </c>
      <c r="I237" s="718" t="e">
        <f t="shared" si="199"/>
        <v>#REF!</v>
      </c>
      <c r="J237" s="719" t="str">
        <f t="shared" si="199"/>
        <v>х</v>
      </c>
      <c r="K237" s="745" t="e">
        <f t="shared" si="199"/>
        <v>#REF!</v>
      </c>
      <c r="L237" s="718" t="e">
        <f t="shared" si="199"/>
        <v>#REF!</v>
      </c>
      <c r="M237" s="719" t="str">
        <f t="shared" si="199"/>
        <v>х</v>
      </c>
      <c r="N237" s="745" t="e">
        <f t="shared" si="199"/>
        <v>#REF!</v>
      </c>
      <c r="O237" s="718" t="e">
        <f t="shared" si="199"/>
        <v>#REF!</v>
      </c>
      <c r="P237" s="719" t="str">
        <f t="shared" si="199"/>
        <v>х</v>
      </c>
      <c r="Q237" s="745" t="e">
        <f t="shared" si="199"/>
        <v>#REF!</v>
      </c>
      <c r="R237" s="718" t="e">
        <f t="shared" si="199"/>
        <v>#REF!</v>
      </c>
      <c r="S237" s="719" t="str">
        <f t="shared" si="199"/>
        <v>х</v>
      </c>
      <c r="U237" s="347">
        <v>106.73</v>
      </c>
    </row>
    <row r="238" spans="1:33" ht="15.75">
      <c r="A238"/>
      <c r="B238" s="777"/>
      <c r="C238" s="778" t="s">
        <v>675</v>
      </c>
      <c r="D238" s="779" t="s">
        <v>565</v>
      </c>
      <c r="E238" s="745" t="e">
        <f t="shared" ref="E238:S238" si="200">E125</f>
        <v>#REF!</v>
      </c>
      <c r="F238" s="711" t="e">
        <f t="shared" si="200"/>
        <v>#REF!</v>
      </c>
      <c r="G238" s="709" t="str">
        <f t="shared" si="200"/>
        <v>х</v>
      </c>
      <c r="H238" s="745" t="e">
        <f t="shared" si="200"/>
        <v>#REF!</v>
      </c>
      <c r="I238" s="718" t="e">
        <f t="shared" si="200"/>
        <v>#REF!</v>
      </c>
      <c r="J238" s="719" t="str">
        <f t="shared" si="200"/>
        <v>х</v>
      </c>
      <c r="K238" s="745" t="e">
        <f t="shared" si="200"/>
        <v>#REF!</v>
      </c>
      <c r="L238" s="718" t="e">
        <f t="shared" si="200"/>
        <v>#REF!</v>
      </c>
      <c r="M238" s="719" t="str">
        <f t="shared" si="200"/>
        <v>х</v>
      </c>
      <c r="N238" s="745" t="e">
        <f t="shared" si="200"/>
        <v>#REF!</v>
      </c>
      <c r="O238" s="718" t="e">
        <f t="shared" si="200"/>
        <v>#REF!</v>
      </c>
      <c r="P238" s="719" t="str">
        <f t="shared" si="200"/>
        <v>х</v>
      </c>
      <c r="Q238" s="745" t="e">
        <f t="shared" si="200"/>
        <v>#REF!</v>
      </c>
      <c r="R238" s="718" t="e">
        <f t="shared" si="200"/>
        <v>#REF!</v>
      </c>
      <c r="S238" s="719" t="str">
        <f t="shared" si="200"/>
        <v>х</v>
      </c>
    </row>
    <row r="239" spans="1:33" ht="15.75">
      <c r="A239"/>
      <c r="B239" s="777"/>
      <c r="C239" s="778" t="s">
        <v>676</v>
      </c>
      <c r="D239" s="779" t="s">
        <v>565</v>
      </c>
      <c r="E239" s="745" t="str">
        <f t="shared" ref="E239:S239" si="201">E166</f>
        <v>х</v>
      </c>
      <c r="F239" s="711" t="str">
        <f t="shared" si="201"/>
        <v>х</v>
      </c>
      <c r="G239" s="709" t="str">
        <f t="shared" si="201"/>
        <v>х</v>
      </c>
      <c r="H239" s="745" t="str">
        <f t="shared" si="201"/>
        <v>х</v>
      </c>
      <c r="I239" s="718" t="str">
        <f t="shared" si="201"/>
        <v>х</v>
      </c>
      <c r="J239" s="719" t="str">
        <f t="shared" si="201"/>
        <v>х</v>
      </c>
      <c r="K239" s="745" t="str">
        <f t="shared" si="201"/>
        <v>х</v>
      </c>
      <c r="L239" s="718" t="str">
        <f t="shared" si="201"/>
        <v>х</v>
      </c>
      <c r="M239" s="719" t="str">
        <f t="shared" si="201"/>
        <v>х</v>
      </c>
      <c r="N239" s="745" t="str">
        <f t="shared" si="201"/>
        <v>х</v>
      </c>
      <c r="O239" s="718" t="str">
        <f t="shared" si="201"/>
        <v>х</v>
      </c>
      <c r="P239" s="719" t="str">
        <f t="shared" si="201"/>
        <v>х</v>
      </c>
      <c r="Q239" s="745" t="str">
        <f t="shared" si="201"/>
        <v>х</v>
      </c>
      <c r="R239" s="718" t="str">
        <f t="shared" si="201"/>
        <v>х</v>
      </c>
      <c r="S239" s="719" t="str">
        <f t="shared" si="201"/>
        <v>х</v>
      </c>
    </row>
    <row r="240" spans="1:33" ht="31.5">
      <c r="A240"/>
      <c r="B240" s="777" t="s">
        <v>148</v>
      </c>
      <c r="C240" s="915" t="s">
        <v>680</v>
      </c>
      <c r="D240" s="916" t="s">
        <v>566</v>
      </c>
      <c r="E240" s="717" t="e">
        <f>E220</f>
        <v>#REF!</v>
      </c>
      <c r="F240" s="917" t="s">
        <v>258</v>
      </c>
      <c r="G240" s="918" t="e">
        <f>G220</f>
        <v>#REF!</v>
      </c>
      <c r="H240" s="919" t="e">
        <f>H220</f>
        <v>#REF!</v>
      </c>
      <c r="I240" s="917" t="s">
        <v>258</v>
      </c>
      <c r="J240" s="918" t="e">
        <f>J220</f>
        <v>#REF!</v>
      </c>
      <c r="K240" s="720" t="e">
        <f>K220</f>
        <v>#REF!</v>
      </c>
      <c r="L240" s="917" t="s">
        <v>258</v>
      </c>
      <c r="M240" s="918" t="e">
        <f>M220</f>
        <v>#REF!</v>
      </c>
      <c r="N240" s="919" t="e">
        <f>N220</f>
        <v>#REF!</v>
      </c>
      <c r="O240" s="917" t="s">
        <v>258</v>
      </c>
      <c r="P240" s="918" t="e">
        <f>P220</f>
        <v>#REF!</v>
      </c>
      <c r="Q240" s="919" t="e">
        <f>Q220</f>
        <v>#REF!</v>
      </c>
      <c r="R240" s="917" t="s">
        <v>258</v>
      </c>
      <c r="S240" s="918" t="e">
        <f>S220</f>
        <v>#REF!</v>
      </c>
    </row>
    <row r="241" spans="1:26" ht="15.75">
      <c r="A241"/>
      <c r="B241" s="777"/>
      <c r="C241" s="778" t="s">
        <v>674</v>
      </c>
      <c r="D241" s="779" t="s">
        <v>566</v>
      </c>
      <c r="E241" s="745" t="e">
        <f>E79</f>
        <v>#REF!</v>
      </c>
      <c r="F241" s="711" t="str">
        <f t="shared" ref="F241:S241" si="202">F79</f>
        <v>х</v>
      </c>
      <c r="G241" s="709" t="e">
        <f t="shared" si="202"/>
        <v>#REF!</v>
      </c>
      <c r="H241" s="712" t="e">
        <f t="shared" si="202"/>
        <v>#REF!</v>
      </c>
      <c r="I241" s="711" t="str">
        <f t="shared" si="202"/>
        <v>х</v>
      </c>
      <c r="J241" s="709" t="e">
        <f t="shared" si="202"/>
        <v>#REF!</v>
      </c>
      <c r="K241" s="712" t="e">
        <f t="shared" si="202"/>
        <v>#REF!</v>
      </c>
      <c r="L241" s="711" t="str">
        <f t="shared" si="202"/>
        <v>х</v>
      </c>
      <c r="M241" s="709" t="e">
        <f t="shared" si="202"/>
        <v>#REF!</v>
      </c>
      <c r="N241" s="712" t="e">
        <f t="shared" si="202"/>
        <v>#REF!</v>
      </c>
      <c r="O241" s="711" t="str">
        <f t="shared" si="202"/>
        <v>х</v>
      </c>
      <c r="P241" s="709" t="e">
        <f t="shared" si="202"/>
        <v>#REF!</v>
      </c>
      <c r="Q241" s="712" t="e">
        <f t="shared" si="202"/>
        <v>#REF!</v>
      </c>
      <c r="R241" s="711" t="str">
        <f t="shared" si="202"/>
        <v>х</v>
      </c>
      <c r="S241" s="709" t="e">
        <f t="shared" si="202"/>
        <v>#REF!</v>
      </c>
    </row>
    <row r="242" spans="1:26" ht="15.75">
      <c r="A242"/>
      <c r="B242" s="777"/>
      <c r="C242" s="778" t="s">
        <v>675</v>
      </c>
      <c r="D242" s="779" t="s">
        <v>566</v>
      </c>
      <c r="E242" s="745" t="e">
        <f t="shared" ref="E242:S242" si="203">E126</f>
        <v>#REF!</v>
      </c>
      <c r="F242" s="711" t="str">
        <f t="shared" si="203"/>
        <v>х</v>
      </c>
      <c r="G242" s="709" t="e">
        <f t="shared" si="203"/>
        <v>#REF!</v>
      </c>
      <c r="H242" s="712" t="e">
        <f t="shared" si="203"/>
        <v>#REF!</v>
      </c>
      <c r="I242" s="711" t="str">
        <f t="shared" si="203"/>
        <v>х</v>
      </c>
      <c r="J242" s="709" t="e">
        <f t="shared" si="203"/>
        <v>#REF!</v>
      </c>
      <c r="K242" s="712" t="e">
        <f t="shared" si="203"/>
        <v>#REF!</v>
      </c>
      <c r="L242" s="711" t="str">
        <f t="shared" si="203"/>
        <v>х</v>
      </c>
      <c r="M242" s="709" t="e">
        <f t="shared" si="203"/>
        <v>#REF!</v>
      </c>
      <c r="N242" s="712" t="e">
        <f t="shared" si="203"/>
        <v>#REF!</v>
      </c>
      <c r="O242" s="711" t="str">
        <f t="shared" si="203"/>
        <v>х</v>
      </c>
      <c r="P242" s="709" t="e">
        <f t="shared" si="203"/>
        <v>#REF!</v>
      </c>
      <c r="Q242" s="712" t="e">
        <f t="shared" si="203"/>
        <v>#REF!</v>
      </c>
      <c r="R242" s="711" t="str">
        <f t="shared" si="203"/>
        <v>х</v>
      </c>
      <c r="S242" s="709" t="e">
        <f t="shared" si="203"/>
        <v>#REF!</v>
      </c>
    </row>
    <row r="243" spans="1:26" ht="15.75">
      <c r="A243"/>
      <c r="B243" s="777"/>
      <c r="C243" s="778" t="s">
        <v>676</v>
      </c>
      <c r="D243" s="779" t="s">
        <v>566</v>
      </c>
      <c r="E243" s="745" t="e">
        <f t="shared" ref="E243:S243" si="204">E167</f>
        <v>#REF!</v>
      </c>
      <c r="F243" s="711" t="str">
        <f t="shared" si="204"/>
        <v>х</v>
      </c>
      <c r="G243" s="709" t="e">
        <f t="shared" si="204"/>
        <v>#REF!</v>
      </c>
      <c r="H243" s="712" t="e">
        <f t="shared" si="204"/>
        <v>#REF!</v>
      </c>
      <c r="I243" s="711" t="str">
        <f t="shared" si="204"/>
        <v>х</v>
      </c>
      <c r="J243" s="709" t="e">
        <f t="shared" si="204"/>
        <v>#REF!</v>
      </c>
      <c r="K243" s="897" t="e">
        <f t="shared" si="204"/>
        <v>#REF!</v>
      </c>
      <c r="L243" s="711" t="str">
        <f t="shared" si="204"/>
        <v>х</v>
      </c>
      <c r="M243" s="920" t="e">
        <f t="shared" si="204"/>
        <v>#REF!</v>
      </c>
      <c r="N243" s="897" t="e">
        <f t="shared" si="204"/>
        <v>#REF!</v>
      </c>
      <c r="O243" s="711" t="str">
        <f t="shared" si="204"/>
        <v>х</v>
      </c>
      <c r="P243" s="709" t="e">
        <f t="shared" si="204"/>
        <v>#REF!</v>
      </c>
      <c r="Q243" s="897" t="e">
        <f t="shared" si="204"/>
        <v>#REF!</v>
      </c>
      <c r="R243" s="711" t="str">
        <f t="shared" si="204"/>
        <v>х</v>
      </c>
      <c r="S243" s="709" t="e">
        <f t="shared" si="204"/>
        <v>#REF!</v>
      </c>
    </row>
    <row r="244" spans="1:26" ht="31.5">
      <c r="A244"/>
      <c r="B244" s="777" t="s">
        <v>636</v>
      </c>
      <c r="C244" s="915" t="s">
        <v>681</v>
      </c>
      <c r="D244" s="916" t="s">
        <v>566</v>
      </c>
      <c r="E244" s="717" t="str">
        <f>IFERROR(E240/12,"х")</f>
        <v>х</v>
      </c>
      <c r="F244" s="917" t="s">
        <v>258</v>
      </c>
      <c r="G244" s="918" t="str">
        <f>IFERROR(G240/12,"х")</f>
        <v>х</v>
      </c>
      <c r="H244" s="717" t="str">
        <f>IFERROR(H240/12,"х")</f>
        <v>х</v>
      </c>
      <c r="I244" s="715" t="s">
        <v>258</v>
      </c>
      <c r="J244" s="716" t="str">
        <f>IFERROR(J240/12,"х")</f>
        <v>х</v>
      </c>
      <c r="K244" s="720" t="str">
        <f>IFERROR(K240/12,"х")</f>
        <v>х</v>
      </c>
      <c r="L244" s="715" t="s">
        <v>258</v>
      </c>
      <c r="M244" s="716" t="str">
        <f>IFERROR(M240/12,"х")</f>
        <v>х</v>
      </c>
      <c r="N244" s="717" t="str">
        <f>IFERROR(N240/12,"х")</f>
        <v>х</v>
      </c>
      <c r="O244" s="715" t="s">
        <v>258</v>
      </c>
      <c r="P244" s="716" t="str">
        <f>IFERROR(P240/12,"х")</f>
        <v>х</v>
      </c>
      <c r="Q244" s="717" t="str">
        <f>IFERROR(Q240/12,"х")</f>
        <v>х</v>
      </c>
      <c r="R244" s="715" t="s">
        <v>258</v>
      </c>
      <c r="S244" s="716" t="str">
        <f>IFERROR(S240/12,"х")</f>
        <v>х</v>
      </c>
    </row>
    <row r="245" spans="1:26" ht="15.75">
      <c r="A245"/>
      <c r="B245" s="777"/>
      <c r="C245" s="778" t="s">
        <v>674</v>
      </c>
      <c r="D245" s="779" t="s">
        <v>566</v>
      </c>
      <c r="E245" s="745" t="str">
        <f t="shared" ref="E245:S245" si="205">E80</f>
        <v>х</v>
      </c>
      <c r="F245" s="711" t="str">
        <f t="shared" si="205"/>
        <v>х</v>
      </c>
      <c r="G245" s="709" t="str">
        <f t="shared" si="205"/>
        <v>х</v>
      </c>
      <c r="H245" s="717" t="str">
        <f t="shared" si="205"/>
        <v>х</v>
      </c>
      <c r="I245" s="715" t="str">
        <f t="shared" si="205"/>
        <v>х</v>
      </c>
      <c r="J245" s="716" t="str">
        <f t="shared" si="205"/>
        <v>х</v>
      </c>
      <c r="K245" s="717" t="str">
        <f t="shared" si="205"/>
        <v>х</v>
      </c>
      <c r="L245" s="715" t="str">
        <f t="shared" si="205"/>
        <v>х</v>
      </c>
      <c r="M245" s="716" t="str">
        <f t="shared" si="205"/>
        <v>х</v>
      </c>
      <c r="N245" s="717" t="str">
        <f t="shared" si="205"/>
        <v>х</v>
      </c>
      <c r="O245" s="715" t="str">
        <f t="shared" si="205"/>
        <v>х</v>
      </c>
      <c r="P245" s="716" t="str">
        <f t="shared" si="205"/>
        <v>х</v>
      </c>
      <c r="Q245" s="717" t="str">
        <f t="shared" si="205"/>
        <v>х</v>
      </c>
      <c r="R245" s="715" t="str">
        <f t="shared" si="205"/>
        <v>х</v>
      </c>
      <c r="S245" s="716" t="str">
        <f t="shared" si="205"/>
        <v>х</v>
      </c>
    </row>
    <row r="246" spans="1:26" ht="15.75">
      <c r="A246"/>
      <c r="B246" s="777"/>
      <c r="C246" s="778" t="s">
        <v>675</v>
      </c>
      <c r="D246" s="779" t="s">
        <v>566</v>
      </c>
      <c r="E246" s="745" t="e">
        <f t="shared" ref="E246:S246" si="206">E131</f>
        <v>#VALUE!</v>
      </c>
      <c r="F246" s="711" t="str">
        <f t="shared" si="206"/>
        <v>х</v>
      </c>
      <c r="G246" s="709" t="e">
        <f t="shared" si="206"/>
        <v>#VALUE!</v>
      </c>
      <c r="H246" s="717" t="e">
        <f t="shared" si="206"/>
        <v>#VALUE!</v>
      </c>
      <c r="I246" s="715" t="str">
        <f t="shared" si="206"/>
        <v>х</v>
      </c>
      <c r="J246" s="716" t="e">
        <f t="shared" si="206"/>
        <v>#VALUE!</v>
      </c>
      <c r="K246" s="717" t="e">
        <f t="shared" si="206"/>
        <v>#VALUE!</v>
      </c>
      <c r="L246" s="715" t="str">
        <f t="shared" si="206"/>
        <v>х</v>
      </c>
      <c r="M246" s="716" t="e">
        <f t="shared" si="206"/>
        <v>#VALUE!</v>
      </c>
      <c r="N246" s="717" t="e">
        <f t="shared" si="206"/>
        <v>#VALUE!</v>
      </c>
      <c r="O246" s="715" t="str">
        <f t="shared" si="206"/>
        <v>х</v>
      </c>
      <c r="P246" s="716" t="e">
        <f t="shared" si="206"/>
        <v>#VALUE!</v>
      </c>
      <c r="Q246" s="717" t="e">
        <f t="shared" si="206"/>
        <v>#VALUE!</v>
      </c>
      <c r="R246" s="715" t="str">
        <f t="shared" si="206"/>
        <v>х</v>
      </c>
      <c r="S246" s="716" t="e">
        <f t="shared" si="206"/>
        <v>#VALUE!</v>
      </c>
    </row>
    <row r="247" spans="1:26" ht="16.5" thickBot="1">
      <c r="A247"/>
      <c r="B247" s="780"/>
      <c r="C247" s="781" t="s">
        <v>676</v>
      </c>
      <c r="D247" s="782" t="s">
        <v>566</v>
      </c>
      <c r="E247" s="746" t="str">
        <f t="shared" ref="E247:S247" si="207">E168</f>
        <v>х</v>
      </c>
      <c r="F247" s="783" t="str">
        <f t="shared" si="207"/>
        <v>х</v>
      </c>
      <c r="G247" s="784" t="str">
        <f t="shared" si="207"/>
        <v>х</v>
      </c>
      <c r="H247" s="725" t="str">
        <f t="shared" si="207"/>
        <v>х</v>
      </c>
      <c r="I247" s="723" t="str">
        <f t="shared" si="207"/>
        <v>х</v>
      </c>
      <c r="J247" s="724" t="str">
        <f t="shared" si="207"/>
        <v>х</v>
      </c>
      <c r="K247" s="725" t="str">
        <f t="shared" si="207"/>
        <v>х</v>
      </c>
      <c r="L247" s="723" t="str">
        <f t="shared" si="207"/>
        <v>х</v>
      </c>
      <c r="M247" s="724" t="str">
        <f t="shared" si="207"/>
        <v>х</v>
      </c>
      <c r="N247" s="725" t="str">
        <f t="shared" si="207"/>
        <v>х</v>
      </c>
      <c r="O247" s="723" t="str">
        <f t="shared" si="207"/>
        <v>х</v>
      </c>
      <c r="P247" s="724" t="str">
        <f t="shared" si="207"/>
        <v>х</v>
      </c>
      <c r="Q247" s="725" t="str">
        <f t="shared" si="207"/>
        <v>х</v>
      </c>
      <c r="R247" s="723" t="str">
        <f t="shared" si="207"/>
        <v>х</v>
      </c>
      <c r="S247" s="724" t="str">
        <f t="shared" si="207"/>
        <v>х</v>
      </c>
    </row>
    <row r="248" spans="1:26" ht="33" customHeight="1">
      <c r="A248"/>
      <c r="B248" s="747" t="s">
        <v>592</v>
      </c>
      <c r="C248" s="748" t="s">
        <v>593</v>
      </c>
      <c r="D248" s="749" t="s">
        <v>392</v>
      </c>
      <c r="E248" s="750" t="str">
        <f t="shared" ref="E248:S248" si="208">E222</f>
        <v>х</v>
      </c>
      <c r="F248" s="751" t="str">
        <f t="shared" si="208"/>
        <v>х</v>
      </c>
      <c r="G248" s="752" t="str">
        <f t="shared" si="208"/>
        <v>х</v>
      </c>
      <c r="H248" s="753" t="str">
        <f t="shared" si="208"/>
        <v>х</v>
      </c>
      <c r="I248" s="751" t="str">
        <f t="shared" si="208"/>
        <v>х</v>
      </c>
      <c r="J248" s="754" t="str">
        <f t="shared" si="208"/>
        <v>х</v>
      </c>
      <c r="K248" s="750" t="str">
        <f t="shared" si="208"/>
        <v>х</v>
      </c>
      <c r="L248" s="751" t="str">
        <f t="shared" si="208"/>
        <v>х</v>
      </c>
      <c r="M248" s="752" t="str">
        <f t="shared" si="208"/>
        <v>х</v>
      </c>
      <c r="N248" s="753" t="str">
        <f t="shared" si="208"/>
        <v>х</v>
      </c>
      <c r="O248" s="751" t="str">
        <f t="shared" si="208"/>
        <v>х</v>
      </c>
      <c r="P248" s="754" t="str">
        <f t="shared" si="208"/>
        <v>х</v>
      </c>
      <c r="Q248" s="750" t="str">
        <f t="shared" si="208"/>
        <v>х</v>
      </c>
      <c r="R248" s="751" t="str">
        <f t="shared" si="208"/>
        <v>х</v>
      </c>
      <c r="S248" s="752" t="str">
        <f t="shared" si="208"/>
        <v>х</v>
      </c>
    </row>
    <row r="249" spans="1:26" ht="15.75">
      <c r="A249"/>
      <c r="B249" s="755" t="s">
        <v>594</v>
      </c>
      <c r="C249" s="756" t="s">
        <v>564</v>
      </c>
      <c r="D249" s="757" t="s">
        <v>565</v>
      </c>
      <c r="E249" s="758" t="e">
        <f t="shared" ref="E249:S249" si="209">E223</f>
        <v>#REF!</v>
      </c>
      <c r="F249" s="759" t="e">
        <f t="shared" si="209"/>
        <v>#REF!</v>
      </c>
      <c r="G249" s="760" t="str">
        <f t="shared" si="209"/>
        <v>х</v>
      </c>
      <c r="H249" s="761" t="e">
        <f t="shared" si="209"/>
        <v>#REF!</v>
      </c>
      <c r="I249" s="759" t="e">
        <f t="shared" si="209"/>
        <v>#REF!</v>
      </c>
      <c r="J249" s="762" t="str">
        <f t="shared" si="209"/>
        <v>х</v>
      </c>
      <c r="K249" s="758" t="e">
        <f t="shared" si="209"/>
        <v>#REF!</v>
      </c>
      <c r="L249" s="759" t="e">
        <f t="shared" si="209"/>
        <v>#REF!</v>
      </c>
      <c r="M249" s="760" t="str">
        <f t="shared" si="209"/>
        <v>х</v>
      </c>
      <c r="N249" s="761" t="e">
        <f t="shared" si="209"/>
        <v>#REF!</v>
      </c>
      <c r="O249" s="759" t="e">
        <f t="shared" si="209"/>
        <v>#REF!</v>
      </c>
      <c r="P249" s="762" t="str">
        <f t="shared" si="209"/>
        <v>х</v>
      </c>
      <c r="Q249" s="758" t="e">
        <f t="shared" si="209"/>
        <v>#REF!</v>
      </c>
      <c r="R249" s="759" t="e">
        <f t="shared" si="209"/>
        <v>#REF!</v>
      </c>
      <c r="S249" s="760" t="str">
        <f t="shared" si="209"/>
        <v>х</v>
      </c>
      <c r="U249" s="348">
        <f>U235*1.2</f>
        <v>845.50800000000004</v>
      </c>
    </row>
    <row r="250" spans="1:26" ht="15.75">
      <c r="A250"/>
      <c r="B250" s="763"/>
      <c r="C250" s="764" t="s">
        <v>674</v>
      </c>
      <c r="D250" s="765" t="s">
        <v>565</v>
      </c>
      <c r="E250" s="678" t="str">
        <f>IFERROR(E237*1.2,"х")</f>
        <v>х</v>
      </c>
      <c r="F250" s="679" t="str">
        <f t="shared" ref="F250" si="210">IFERROR(F237*1.2,"х")</f>
        <v>х</v>
      </c>
      <c r="G250" s="681" t="str">
        <f>IFERROR(G237*1.2,"х")</f>
        <v>х</v>
      </c>
      <c r="H250" s="682" t="str">
        <f t="shared" ref="H250:S250" si="211">IFERROR(H237*1.2,"х")</f>
        <v>х</v>
      </c>
      <c r="I250" s="679" t="str">
        <f t="shared" si="211"/>
        <v>х</v>
      </c>
      <c r="J250" s="680" t="str">
        <f t="shared" si="211"/>
        <v>х</v>
      </c>
      <c r="K250" s="678" t="str">
        <f t="shared" si="211"/>
        <v>х</v>
      </c>
      <c r="L250" s="679" t="str">
        <f t="shared" si="211"/>
        <v>х</v>
      </c>
      <c r="M250" s="681" t="str">
        <f t="shared" si="211"/>
        <v>х</v>
      </c>
      <c r="N250" s="682" t="str">
        <f t="shared" si="211"/>
        <v>х</v>
      </c>
      <c r="O250" s="679" t="str">
        <f t="shared" si="211"/>
        <v>х</v>
      </c>
      <c r="P250" s="680" t="str">
        <f t="shared" si="211"/>
        <v>х</v>
      </c>
      <c r="Q250" s="678" t="str">
        <f t="shared" si="211"/>
        <v>х</v>
      </c>
      <c r="R250" s="679" t="str">
        <f t="shared" si="211"/>
        <v>х</v>
      </c>
      <c r="S250" s="681" t="str">
        <f t="shared" si="211"/>
        <v>х</v>
      </c>
      <c r="U250" s="348">
        <f>U236*1.2</f>
        <v>717.43200000000002</v>
      </c>
    </row>
    <row r="251" spans="1:26" ht="15.75">
      <c r="A251"/>
      <c r="B251" s="763"/>
      <c r="C251" s="764" t="s">
        <v>675</v>
      </c>
      <c r="D251" s="765" t="s">
        <v>565</v>
      </c>
      <c r="E251" s="678" t="str">
        <f t="shared" ref="E251:G252" si="212">IFERROR(E238*1.2,"х")</f>
        <v>х</v>
      </c>
      <c r="F251" s="679" t="str">
        <f t="shared" si="212"/>
        <v>х</v>
      </c>
      <c r="G251" s="681" t="str">
        <f t="shared" si="212"/>
        <v>х</v>
      </c>
      <c r="H251" s="682" t="str">
        <f t="shared" ref="H251:S251" si="213">IFERROR(H238*1.2,"х")</f>
        <v>х</v>
      </c>
      <c r="I251" s="679" t="str">
        <f t="shared" si="213"/>
        <v>х</v>
      </c>
      <c r="J251" s="680" t="str">
        <f t="shared" si="213"/>
        <v>х</v>
      </c>
      <c r="K251" s="678" t="str">
        <f t="shared" si="213"/>
        <v>х</v>
      </c>
      <c r="L251" s="679" t="str">
        <f t="shared" si="213"/>
        <v>х</v>
      </c>
      <c r="M251" s="681" t="str">
        <f t="shared" si="213"/>
        <v>х</v>
      </c>
      <c r="N251" s="682" t="str">
        <f t="shared" si="213"/>
        <v>х</v>
      </c>
      <c r="O251" s="679" t="str">
        <f t="shared" si="213"/>
        <v>х</v>
      </c>
      <c r="P251" s="680" t="str">
        <f t="shared" si="213"/>
        <v>х</v>
      </c>
      <c r="Q251" s="678" t="str">
        <f t="shared" si="213"/>
        <v>х</v>
      </c>
      <c r="R251" s="679" t="str">
        <f t="shared" si="213"/>
        <v>х</v>
      </c>
      <c r="S251" s="681" t="str">
        <f t="shared" si="213"/>
        <v>х</v>
      </c>
      <c r="U251" s="348">
        <f>U237*1.2</f>
        <v>128.07599999999999</v>
      </c>
    </row>
    <row r="252" spans="1:26" ht="15.75">
      <c r="A252"/>
      <c r="B252" s="763"/>
      <c r="C252" s="764" t="s">
        <v>676</v>
      </c>
      <c r="D252" s="765" t="s">
        <v>565</v>
      </c>
      <c r="E252" s="678" t="str">
        <f t="shared" si="212"/>
        <v>х</v>
      </c>
      <c r="F252" s="679" t="str">
        <f t="shared" si="212"/>
        <v>х</v>
      </c>
      <c r="G252" s="681" t="str">
        <f t="shared" si="212"/>
        <v>х</v>
      </c>
      <c r="H252" s="682" t="str">
        <f t="shared" ref="H252:S252" si="214">IFERROR(H239*1.2,"х")</f>
        <v>х</v>
      </c>
      <c r="I252" s="679" t="str">
        <f t="shared" si="214"/>
        <v>х</v>
      </c>
      <c r="J252" s="680" t="str">
        <f t="shared" si="214"/>
        <v>х</v>
      </c>
      <c r="K252" s="678" t="str">
        <f t="shared" si="214"/>
        <v>х</v>
      </c>
      <c r="L252" s="679" t="str">
        <f t="shared" si="214"/>
        <v>х</v>
      </c>
      <c r="M252" s="681" t="str">
        <f t="shared" si="214"/>
        <v>х</v>
      </c>
      <c r="N252" s="682" t="str">
        <f t="shared" si="214"/>
        <v>х</v>
      </c>
      <c r="O252" s="679" t="str">
        <f t="shared" si="214"/>
        <v>х</v>
      </c>
      <c r="P252" s="680" t="str">
        <f t="shared" si="214"/>
        <v>х</v>
      </c>
      <c r="Q252" s="678" t="str">
        <f t="shared" si="214"/>
        <v>х</v>
      </c>
      <c r="R252" s="679" t="str">
        <f t="shared" si="214"/>
        <v>х</v>
      </c>
      <c r="S252" s="681" t="str">
        <f t="shared" si="214"/>
        <v>х</v>
      </c>
      <c r="T252"/>
      <c r="U252"/>
      <c r="V252"/>
      <c r="W252"/>
      <c r="X252"/>
      <c r="Y252"/>
      <c r="Z252"/>
    </row>
    <row r="253" spans="1:26" s="533" customFormat="1" ht="31.5">
      <c r="A253"/>
      <c r="B253" s="755" t="s">
        <v>595</v>
      </c>
      <c r="C253" s="756" t="s">
        <v>624</v>
      </c>
      <c r="D253" s="757" t="s">
        <v>566</v>
      </c>
      <c r="E253" s="758" t="e">
        <f t="shared" ref="E253:S253" si="215">E224</f>
        <v>#REF!</v>
      </c>
      <c r="F253" s="759" t="str">
        <f t="shared" si="215"/>
        <v>х</v>
      </c>
      <c r="G253" s="760" t="e">
        <f t="shared" si="215"/>
        <v>#REF!</v>
      </c>
      <c r="H253" s="761" t="e">
        <f t="shared" si="215"/>
        <v>#REF!</v>
      </c>
      <c r="I253" s="759" t="str">
        <f t="shared" si="215"/>
        <v>х</v>
      </c>
      <c r="J253" s="762" t="e">
        <f t="shared" si="215"/>
        <v>#REF!</v>
      </c>
      <c r="K253" s="758" t="e">
        <f t="shared" si="215"/>
        <v>#REF!</v>
      </c>
      <c r="L253" s="759" t="str">
        <f t="shared" si="215"/>
        <v>х</v>
      </c>
      <c r="M253" s="760" t="e">
        <f t="shared" si="215"/>
        <v>#REF!</v>
      </c>
      <c r="N253" s="761" t="e">
        <f t="shared" si="215"/>
        <v>#REF!</v>
      </c>
      <c r="O253" s="759" t="str">
        <f t="shared" si="215"/>
        <v>х</v>
      </c>
      <c r="P253" s="762" t="e">
        <f t="shared" si="215"/>
        <v>#REF!</v>
      </c>
      <c r="Q253" s="758" t="e">
        <f t="shared" si="215"/>
        <v>#REF!</v>
      </c>
      <c r="R253" s="759" t="str">
        <f t="shared" si="215"/>
        <v>х</v>
      </c>
      <c r="S253" s="760" t="e">
        <f t="shared" si="215"/>
        <v>#REF!</v>
      </c>
      <c r="T253"/>
      <c r="U253"/>
      <c r="V253"/>
      <c r="W253"/>
      <c r="X253"/>
      <c r="Y253"/>
      <c r="Z253"/>
    </row>
    <row r="254" spans="1:26" s="533" customFormat="1" ht="15.75">
      <c r="A254"/>
      <c r="B254" s="763"/>
      <c r="C254" s="764" t="s">
        <v>674</v>
      </c>
      <c r="D254" s="765" t="s">
        <v>566</v>
      </c>
      <c r="E254" s="678" t="str">
        <f>IFERROR(E241*1.2,"х")</f>
        <v>х</v>
      </c>
      <c r="F254" s="679" t="str">
        <f t="shared" ref="F254" si="216">IFERROR(F241*1.2,"х")</f>
        <v>х</v>
      </c>
      <c r="G254" s="681" t="str">
        <f>IFERROR(G241*1.2,"х")</f>
        <v>х</v>
      </c>
      <c r="H254" s="682" t="str">
        <f t="shared" ref="H254:S254" si="217">IFERROR(H241*1.2,"х")</f>
        <v>х</v>
      </c>
      <c r="I254" s="679" t="str">
        <f t="shared" si="217"/>
        <v>х</v>
      </c>
      <c r="J254" s="680" t="str">
        <f t="shared" si="217"/>
        <v>х</v>
      </c>
      <c r="K254" s="678" t="str">
        <f t="shared" si="217"/>
        <v>х</v>
      </c>
      <c r="L254" s="679" t="str">
        <f t="shared" si="217"/>
        <v>х</v>
      </c>
      <c r="M254" s="681" t="str">
        <f t="shared" si="217"/>
        <v>х</v>
      </c>
      <c r="N254" s="682" t="str">
        <f t="shared" si="217"/>
        <v>х</v>
      </c>
      <c r="O254" s="679" t="str">
        <f t="shared" si="217"/>
        <v>х</v>
      </c>
      <c r="P254" s="680" t="str">
        <f t="shared" si="217"/>
        <v>х</v>
      </c>
      <c r="Q254" s="678" t="str">
        <f t="shared" si="217"/>
        <v>х</v>
      </c>
      <c r="R254" s="679" t="str">
        <f t="shared" si="217"/>
        <v>х</v>
      </c>
      <c r="S254" s="681" t="str">
        <f t="shared" si="217"/>
        <v>х</v>
      </c>
      <c r="T254"/>
      <c r="U254"/>
      <c r="V254"/>
      <c r="W254"/>
      <c r="X254"/>
      <c r="Y254"/>
      <c r="Z254"/>
    </row>
    <row r="255" spans="1:26" s="533" customFormat="1" ht="15.75">
      <c r="A255"/>
      <c r="B255" s="763"/>
      <c r="C255" s="764" t="s">
        <v>675</v>
      </c>
      <c r="D255" s="765" t="s">
        <v>566</v>
      </c>
      <c r="E255" s="678" t="str">
        <f t="shared" ref="E255:S255" si="218">IFERROR(E242*1.2,"х")</f>
        <v>х</v>
      </c>
      <c r="F255" s="679" t="str">
        <f t="shared" si="218"/>
        <v>х</v>
      </c>
      <c r="G255" s="681" t="str">
        <f t="shared" si="218"/>
        <v>х</v>
      </c>
      <c r="H255" s="682" t="str">
        <f t="shared" si="218"/>
        <v>х</v>
      </c>
      <c r="I255" s="679" t="str">
        <f t="shared" si="218"/>
        <v>х</v>
      </c>
      <c r="J255" s="680" t="str">
        <f t="shared" si="218"/>
        <v>х</v>
      </c>
      <c r="K255" s="678" t="str">
        <f t="shared" si="218"/>
        <v>х</v>
      </c>
      <c r="L255" s="679" t="str">
        <f t="shared" si="218"/>
        <v>х</v>
      </c>
      <c r="M255" s="681" t="str">
        <f t="shared" si="218"/>
        <v>х</v>
      </c>
      <c r="N255" s="682" t="str">
        <f t="shared" si="218"/>
        <v>х</v>
      </c>
      <c r="O255" s="679" t="str">
        <f t="shared" si="218"/>
        <v>х</v>
      </c>
      <c r="P255" s="680" t="str">
        <f t="shared" si="218"/>
        <v>х</v>
      </c>
      <c r="Q255" s="678" t="str">
        <f t="shared" si="218"/>
        <v>х</v>
      </c>
      <c r="R255" s="679" t="str">
        <f t="shared" si="218"/>
        <v>х</v>
      </c>
      <c r="S255" s="681" t="str">
        <f t="shared" si="218"/>
        <v>х</v>
      </c>
      <c r="T255"/>
      <c r="U255"/>
      <c r="V255"/>
      <c r="W255"/>
      <c r="X255"/>
      <c r="Y255"/>
      <c r="Z255"/>
    </row>
    <row r="256" spans="1:26" s="533" customFormat="1" ht="15.75">
      <c r="A256"/>
      <c r="B256" s="763"/>
      <c r="C256" s="764" t="s">
        <v>676</v>
      </c>
      <c r="D256" s="765" t="s">
        <v>566</v>
      </c>
      <c r="E256" s="678" t="str">
        <f t="shared" ref="E256:S256" si="219">IFERROR(E243*1.2,"х")</f>
        <v>х</v>
      </c>
      <c r="F256" s="679" t="str">
        <f t="shared" si="219"/>
        <v>х</v>
      </c>
      <c r="G256" s="681" t="str">
        <f t="shared" si="219"/>
        <v>х</v>
      </c>
      <c r="H256" s="682" t="str">
        <f t="shared" si="219"/>
        <v>х</v>
      </c>
      <c r="I256" s="679" t="str">
        <f t="shared" si="219"/>
        <v>х</v>
      </c>
      <c r="J256" s="680" t="str">
        <f t="shared" si="219"/>
        <v>х</v>
      </c>
      <c r="K256" s="678" t="str">
        <f t="shared" si="219"/>
        <v>х</v>
      </c>
      <c r="L256" s="679" t="str">
        <f t="shared" si="219"/>
        <v>х</v>
      </c>
      <c r="M256" s="681" t="str">
        <f t="shared" si="219"/>
        <v>х</v>
      </c>
      <c r="N256" s="682" t="str">
        <f t="shared" si="219"/>
        <v>х</v>
      </c>
      <c r="O256" s="679" t="str">
        <f t="shared" si="219"/>
        <v>х</v>
      </c>
      <c r="P256" s="680" t="str">
        <f t="shared" si="219"/>
        <v>х</v>
      </c>
      <c r="Q256" s="678" t="str">
        <f t="shared" si="219"/>
        <v>х</v>
      </c>
      <c r="R256" s="679" t="str">
        <f t="shared" si="219"/>
        <v>х</v>
      </c>
      <c r="S256" s="681" t="str">
        <f t="shared" si="219"/>
        <v>х</v>
      </c>
      <c r="T256"/>
      <c r="U256"/>
      <c r="V256"/>
      <c r="W256"/>
      <c r="X256"/>
      <c r="Y256"/>
      <c r="Z256"/>
    </row>
    <row r="257" spans="1:26" s="533" customFormat="1" ht="31.5">
      <c r="A257"/>
      <c r="B257" s="755" t="s">
        <v>635</v>
      </c>
      <c r="C257" s="756" t="s">
        <v>625</v>
      </c>
      <c r="D257" s="757" t="s">
        <v>566</v>
      </c>
      <c r="E257" s="758" t="e">
        <f t="shared" ref="E257:S257" si="220">E225</f>
        <v>#VALUE!</v>
      </c>
      <c r="F257" s="759" t="str">
        <f t="shared" si="220"/>
        <v>х</v>
      </c>
      <c r="G257" s="760" t="e">
        <f t="shared" si="220"/>
        <v>#VALUE!</v>
      </c>
      <c r="H257" s="761" t="e">
        <f t="shared" si="220"/>
        <v>#VALUE!</v>
      </c>
      <c r="I257" s="759" t="str">
        <f t="shared" si="220"/>
        <v>х</v>
      </c>
      <c r="J257" s="762" t="e">
        <f t="shared" si="220"/>
        <v>#VALUE!</v>
      </c>
      <c r="K257" s="758" t="e">
        <f t="shared" si="220"/>
        <v>#VALUE!</v>
      </c>
      <c r="L257" s="759" t="str">
        <f t="shared" si="220"/>
        <v>х</v>
      </c>
      <c r="M257" s="760" t="e">
        <f t="shared" si="220"/>
        <v>#VALUE!</v>
      </c>
      <c r="N257" s="761" t="e">
        <f t="shared" si="220"/>
        <v>#VALUE!</v>
      </c>
      <c r="O257" s="759" t="str">
        <f t="shared" si="220"/>
        <v>х</v>
      </c>
      <c r="P257" s="762" t="e">
        <f t="shared" si="220"/>
        <v>#VALUE!</v>
      </c>
      <c r="Q257" s="758" t="e">
        <f t="shared" si="220"/>
        <v>#VALUE!</v>
      </c>
      <c r="R257" s="759" t="str">
        <f t="shared" si="220"/>
        <v>х</v>
      </c>
      <c r="S257" s="760" t="e">
        <f t="shared" si="220"/>
        <v>#VALUE!</v>
      </c>
      <c r="T257"/>
      <c r="U257"/>
      <c r="V257"/>
      <c r="W257"/>
      <c r="X257"/>
      <c r="Y257"/>
      <c r="Z257"/>
    </row>
    <row r="258" spans="1:26" s="533" customFormat="1" ht="15.75">
      <c r="A258"/>
      <c r="B258" s="763"/>
      <c r="C258" s="764" t="s">
        <v>674</v>
      </c>
      <c r="D258" s="765" t="s">
        <v>566</v>
      </c>
      <c r="E258" s="678" t="str">
        <f>IFERROR(E245*1.2,"х")</f>
        <v>х</v>
      </c>
      <c r="F258" s="679" t="str">
        <f t="shared" ref="F258" si="221">IFERROR(F245*1.2,"х")</f>
        <v>х</v>
      </c>
      <c r="G258" s="681" t="str">
        <f>IFERROR(G245*1.2,"х")</f>
        <v>х</v>
      </c>
      <c r="H258" s="682" t="str">
        <f t="shared" ref="H258:S258" si="222">IFERROR(H245*1.2,"х")</f>
        <v>х</v>
      </c>
      <c r="I258" s="679" t="str">
        <f t="shared" si="222"/>
        <v>х</v>
      </c>
      <c r="J258" s="680" t="str">
        <f t="shared" si="222"/>
        <v>х</v>
      </c>
      <c r="K258" s="678" t="str">
        <f t="shared" si="222"/>
        <v>х</v>
      </c>
      <c r="L258" s="679" t="str">
        <f t="shared" si="222"/>
        <v>х</v>
      </c>
      <c r="M258" s="681" t="str">
        <f t="shared" si="222"/>
        <v>х</v>
      </c>
      <c r="N258" s="682" t="str">
        <f t="shared" si="222"/>
        <v>х</v>
      </c>
      <c r="O258" s="679" t="str">
        <f t="shared" si="222"/>
        <v>х</v>
      </c>
      <c r="P258" s="680" t="str">
        <f t="shared" si="222"/>
        <v>х</v>
      </c>
      <c r="Q258" s="678" t="str">
        <f t="shared" si="222"/>
        <v>х</v>
      </c>
      <c r="R258" s="679" t="str">
        <f t="shared" si="222"/>
        <v>х</v>
      </c>
      <c r="S258" s="681" t="str">
        <f t="shared" si="222"/>
        <v>х</v>
      </c>
      <c r="T258"/>
      <c r="U258"/>
      <c r="V258"/>
      <c r="W258"/>
      <c r="X258"/>
      <c r="Y258"/>
      <c r="Z258"/>
    </row>
    <row r="259" spans="1:26" s="533" customFormat="1" ht="15.75">
      <c r="A259"/>
      <c r="B259" s="763"/>
      <c r="C259" s="764" t="s">
        <v>675</v>
      </c>
      <c r="D259" s="765" t="s">
        <v>566</v>
      </c>
      <c r="E259" s="678" t="str">
        <f t="shared" ref="E259:S259" si="223">IFERROR(E246*1.2,"х")</f>
        <v>х</v>
      </c>
      <c r="F259" s="679" t="str">
        <f t="shared" si="223"/>
        <v>х</v>
      </c>
      <c r="G259" s="681" t="str">
        <f t="shared" si="223"/>
        <v>х</v>
      </c>
      <c r="H259" s="682" t="str">
        <f t="shared" si="223"/>
        <v>х</v>
      </c>
      <c r="I259" s="679" t="str">
        <f t="shared" si="223"/>
        <v>х</v>
      </c>
      <c r="J259" s="680" t="str">
        <f t="shared" si="223"/>
        <v>х</v>
      </c>
      <c r="K259" s="678" t="str">
        <f t="shared" si="223"/>
        <v>х</v>
      </c>
      <c r="L259" s="679" t="str">
        <f t="shared" si="223"/>
        <v>х</v>
      </c>
      <c r="M259" s="681" t="str">
        <f t="shared" si="223"/>
        <v>х</v>
      </c>
      <c r="N259" s="682" t="str">
        <f t="shared" si="223"/>
        <v>х</v>
      </c>
      <c r="O259" s="679" t="str">
        <f t="shared" si="223"/>
        <v>х</v>
      </c>
      <c r="P259" s="680" t="str">
        <f t="shared" si="223"/>
        <v>х</v>
      </c>
      <c r="Q259" s="678" t="str">
        <f t="shared" si="223"/>
        <v>х</v>
      </c>
      <c r="R259" s="679" t="str">
        <f t="shared" si="223"/>
        <v>х</v>
      </c>
      <c r="S259" s="681" t="str">
        <f t="shared" si="223"/>
        <v>х</v>
      </c>
      <c r="T259"/>
      <c r="U259"/>
      <c r="V259"/>
      <c r="W259"/>
      <c r="X259"/>
      <c r="Y259"/>
      <c r="Z259"/>
    </row>
    <row r="260" spans="1:26" s="533" customFormat="1" ht="16.5" thickBot="1">
      <c r="A260"/>
      <c r="B260" s="766"/>
      <c r="C260" s="767" t="s">
        <v>676</v>
      </c>
      <c r="D260" s="768" t="s">
        <v>566</v>
      </c>
      <c r="E260" s="769" t="str">
        <f t="shared" ref="E260:S260" si="224">IFERROR(E247*1.2,"х")</f>
        <v>х</v>
      </c>
      <c r="F260" s="770" t="str">
        <f t="shared" si="224"/>
        <v>х</v>
      </c>
      <c r="G260" s="771" t="str">
        <f t="shared" si="224"/>
        <v>х</v>
      </c>
      <c r="H260" s="772" t="str">
        <f t="shared" si="224"/>
        <v>х</v>
      </c>
      <c r="I260" s="770" t="str">
        <f t="shared" si="224"/>
        <v>х</v>
      </c>
      <c r="J260" s="773" t="str">
        <f t="shared" si="224"/>
        <v>х</v>
      </c>
      <c r="K260" s="769" t="str">
        <f t="shared" si="224"/>
        <v>х</v>
      </c>
      <c r="L260" s="770" t="str">
        <f t="shared" si="224"/>
        <v>х</v>
      </c>
      <c r="M260" s="771" t="str">
        <f t="shared" si="224"/>
        <v>х</v>
      </c>
      <c r="N260" s="772" t="str">
        <f t="shared" si="224"/>
        <v>х</v>
      </c>
      <c r="O260" s="770" t="str">
        <f t="shared" si="224"/>
        <v>х</v>
      </c>
      <c r="P260" s="773" t="str">
        <f t="shared" si="224"/>
        <v>х</v>
      </c>
      <c r="Q260" s="769" t="str">
        <f t="shared" si="224"/>
        <v>х</v>
      </c>
      <c r="R260" s="770" t="str">
        <f t="shared" si="224"/>
        <v>х</v>
      </c>
      <c r="S260" s="771" t="str">
        <f t="shared" si="224"/>
        <v>х</v>
      </c>
      <c r="T260"/>
      <c r="U260"/>
      <c r="V260"/>
      <c r="W260"/>
      <c r="X260"/>
      <c r="Y260"/>
      <c r="Z260"/>
    </row>
    <row r="261" spans="1:26" s="533" customFormat="1" ht="15.75">
      <c r="A261"/>
      <c r="B261" s="670"/>
      <c r="C261" s="534"/>
      <c r="D261" s="535"/>
      <c r="E261" s="671"/>
      <c r="F261" s="671"/>
      <c r="G261" s="671"/>
      <c r="H261" s="671"/>
      <c r="I261" s="671"/>
      <c r="J261" s="671"/>
      <c r="K261" s="671"/>
      <c r="L261" s="671"/>
      <c r="M261" s="671"/>
      <c r="N261" s="671"/>
      <c r="O261" s="671"/>
      <c r="P261" s="671"/>
      <c r="Q261" s="671"/>
      <c r="R261" s="671"/>
      <c r="S261" s="671"/>
      <c r="T261"/>
      <c r="U261"/>
      <c r="V261"/>
      <c r="W261"/>
      <c r="X261"/>
      <c r="Y261"/>
      <c r="Z261"/>
    </row>
    <row r="262" spans="1:26" ht="15.75">
      <c r="A262"/>
      <c r="C262" s="534"/>
      <c r="D262" s="535"/>
      <c r="E262" s="535"/>
      <c r="F262" s="535"/>
      <c r="G262" s="535"/>
      <c r="H262" s="535"/>
      <c r="I262" s="535"/>
      <c r="J262" s="535"/>
      <c r="K262" s="536"/>
      <c r="L262" s="535"/>
      <c r="M262" s="535"/>
      <c r="N262" s="536"/>
      <c r="O262" s="535"/>
      <c r="P262" s="535"/>
      <c r="Q262" s="536"/>
      <c r="R262" s="535"/>
      <c r="S262" s="535"/>
      <c r="T262"/>
    </row>
    <row r="263" spans="1:26" ht="25.5" customHeight="1">
      <c r="B263" s="537" t="s">
        <v>596</v>
      </c>
      <c r="C263" s="1197" t="s">
        <v>597</v>
      </c>
      <c r="D263" s="1197"/>
      <c r="E263" s="1197"/>
      <c r="F263" s="1197"/>
      <c r="G263" s="1197"/>
      <c r="H263" s="1197"/>
      <c r="I263" s="1197"/>
      <c r="J263" s="1197"/>
      <c r="K263" s="1197"/>
      <c r="L263" s="1197"/>
      <c r="M263" s="1197"/>
      <c r="N263" s="1197"/>
      <c r="O263" s="1197"/>
      <c r="P263" s="1197"/>
      <c r="Q263" s="1197"/>
      <c r="R263" s="1197"/>
      <c r="S263" s="1197"/>
    </row>
    <row r="264" spans="1:26" ht="13.5" customHeight="1">
      <c r="B264" s="538"/>
      <c r="C264" s="1197" t="s">
        <v>598</v>
      </c>
      <c r="D264" s="1197"/>
      <c r="E264" s="1197"/>
      <c r="F264" s="1197"/>
      <c r="G264" s="1197"/>
      <c r="H264" s="1197"/>
      <c r="I264" s="1197"/>
      <c r="J264" s="1197"/>
      <c r="K264" s="1197"/>
      <c r="L264" s="1197"/>
      <c r="M264" s="1197"/>
      <c r="N264" s="1197"/>
      <c r="O264" s="1197"/>
      <c r="P264" s="1197"/>
      <c r="Q264" s="1197"/>
      <c r="R264" s="1197"/>
      <c r="S264" s="1197"/>
    </row>
    <row r="265" spans="1:26" ht="15.75" customHeight="1">
      <c r="B265" s="539" t="s">
        <v>599</v>
      </c>
      <c r="C265" s="1168" t="s">
        <v>600</v>
      </c>
      <c r="D265" s="1168"/>
      <c r="E265" s="1168"/>
      <c r="F265" s="1168"/>
      <c r="G265" s="1168"/>
      <c r="H265" s="1168"/>
      <c r="I265" s="1168"/>
      <c r="J265" s="1168"/>
      <c r="K265" s="1168"/>
      <c r="L265" s="1168"/>
      <c r="M265" s="1168"/>
      <c r="N265" s="1168"/>
      <c r="O265" s="1168"/>
      <c r="P265" s="1168"/>
      <c r="Q265" s="1168"/>
      <c r="R265" s="1168"/>
      <c r="S265" s="1168"/>
    </row>
    <row r="266" spans="1:26" ht="15.75" customHeight="1">
      <c r="B266" s="539"/>
      <c r="C266" s="1168" t="s">
        <v>601</v>
      </c>
      <c r="D266" s="1168"/>
      <c r="E266" s="1168"/>
      <c r="F266" s="1168"/>
      <c r="G266" s="1168"/>
      <c r="H266" s="1168"/>
      <c r="I266" s="1168"/>
      <c r="J266" s="1168"/>
      <c r="K266" s="1168"/>
      <c r="L266" s="1168"/>
      <c r="M266" s="1168"/>
      <c r="N266" s="1168"/>
      <c r="O266" s="1168"/>
      <c r="P266" s="1168"/>
      <c r="Q266" s="1168"/>
      <c r="R266" s="1168"/>
      <c r="S266" s="1168"/>
    </row>
    <row r="267" spans="1:26" ht="15.75" customHeight="1">
      <c r="B267" s="539"/>
      <c r="C267" s="603"/>
      <c r="D267" s="603"/>
      <c r="E267" s="603"/>
      <c r="F267" s="603"/>
      <c r="G267" s="603"/>
      <c r="H267" s="603"/>
      <c r="I267" s="603"/>
      <c r="J267" s="603"/>
      <c r="K267" s="540"/>
      <c r="L267" s="603"/>
      <c r="M267" s="603"/>
      <c r="N267" s="540"/>
      <c r="O267" s="603"/>
      <c r="P267" s="603"/>
      <c r="Q267" s="540"/>
      <c r="R267" s="603"/>
      <c r="S267" s="603"/>
    </row>
    <row r="268" spans="1:26" ht="15.6" customHeight="1">
      <c r="C268" s="1169" t="e">
        <f>#REF!</f>
        <v>#REF!</v>
      </c>
      <c r="D268" s="1169"/>
      <c r="E268" s="541"/>
      <c r="F268" s="541"/>
      <c r="G268" s="541"/>
      <c r="H268" s="541"/>
      <c r="I268" s="541"/>
      <c r="J268" s="1170" t="s">
        <v>283</v>
      </c>
      <c r="K268" s="1170"/>
      <c r="L268" s="541"/>
      <c r="M268" s="541"/>
      <c r="N268" s="542"/>
      <c r="O268" s="541"/>
      <c r="P268" s="543" t="e">
        <f>#REF!</f>
        <v>#REF!</v>
      </c>
      <c r="Q268" s="544"/>
      <c r="R268" s="544"/>
      <c r="S268" s="544"/>
    </row>
    <row r="269" spans="1:26" ht="24" customHeight="1">
      <c r="C269" s="1164" t="s">
        <v>176</v>
      </c>
      <c r="D269" s="1164"/>
      <c r="E269" s="363"/>
      <c r="F269" s="363"/>
      <c r="G269" s="363"/>
      <c r="H269" s="363"/>
      <c r="I269" s="363"/>
      <c r="J269" s="1164" t="s">
        <v>154</v>
      </c>
      <c r="K269" s="1164"/>
      <c r="L269" s="1164"/>
      <c r="M269" s="1164"/>
      <c r="N269" s="1164"/>
      <c r="O269" s="1164"/>
      <c r="P269" s="545" t="s">
        <v>174</v>
      </c>
      <c r="Q269" s="545"/>
      <c r="R269" s="546"/>
      <c r="S269" s="546"/>
    </row>
    <row r="270" spans="1:26" ht="15.75">
      <c r="C270" s="1165"/>
      <c r="D270" s="1165"/>
      <c r="E270" s="1166"/>
      <c r="F270" s="1166"/>
      <c r="G270" s="1167"/>
      <c r="H270" s="363"/>
      <c r="I270" s="363"/>
      <c r="J270" s="1164"/>
      <c r="K270" s="1164"/>
      <c r="L270" s="1164"/>
      <c r="M270" s="1164"/>
      <c r="N270" s="1164"/>
      <c r="O270" s="1164"/>
      <c r="P270" s="1164"/>
      <c r="Q270" s="1164"/>
      <c r="R270" s="363"/>
      <c r="S270" s="363"/>
    </row>
    <row r="271" spans="1:26" ht="15.75">
      <c r="C271" s="1165"/>
      <c r="D271" s="1165"/>
      <c r="E271" s="1164"/>
      <c r="F271" s="1164"/>
      <c r="G271" s="1167"/>
      <c r="H271" s="363"/>
      <c r="I271" s="363"/>
      <c r="J271" s="363"/>
      <c r="K271" s="364"/>
      <c r="L271" s="363"/>
      <c r="M271" s="363"/>
      <c r="N271" s="364"/>
      <c r="O271" s="363"/>
      <c r="P271" s="363"/>
      <c r="Q271" s="364"/>
      <c r="R271" s="363"/>
      <c r="S271" s="363"/>
    </row>
    <row r="272" spans="1:26">
      <c r="C272" s="537"/>
      <c r="D272" s="537"/>
      <c r="E272" s="537"/>
      <c r="F272" s="537"/>
      <c r="G272" s="537"/>
      <c r="H272" s="537"/>
    </row>
    <row r="273" spans="2:17" ht="15.75">
      <c r="C273" s="547"/>
    </row>
    <row r="274" spans="2:17" ht="15.75">
      <c r="C274" s="547"/>
    </row>
    <row r="275" spans="2:17" s="932" customFormat="1" ht="21">
      <c r="B275" s="930"/>
      <c r="C275" s="931" t="s">
        <v>684</v>
      </c>
      <c r="K275" s="929"/>
      <c r="N275" s="929"/>
      <c r="Q275" s="929"/>
    </row>
    <row r="276" spans="2:17">
      <c r="E276" s="348"/>
      <c r="F276" s="348"/>
      <c r="G276" s="348"/>
      <c r="H276" s="348"/>
      <c r="I276" s="348"/>
      <c r="J276" s="455"/>
    </row>
    <row r="277" spans="2:17">
      <c r="J277" s="575"/>
    </row>
    <row r="278" spans="2:17">
      <c r="E278" s="474"/>
      <c r="F278" s="348"/>
      <c r="G278" s="348"/>
      <c r="H278" s="348"/>
      <c r="I278" s="348"/>
      <c r="J278" s="348"/>
    </row>
    <row r="281" spans="2:17">
      <c r="F281" s="925" t="s">
        <v>670</v>
      </c>
      <c r="G281" s="451"/>
      <c r="H281" s="926" t="s">
        <v>669</v>
      </c>
      <c r="I281" s="927"/>
      <c r="J281" s="451"/>
    </row>
    <row r="282" spans="2:17">
      <c r="E282" s="347" t="s">
        <v>637</v>
      </c>
      <c r="F282" s="657" t="e">
        <f>#REF!</f>
        <v>#REF!</v>
      </c>
      <c r="G282" s="657"/>
      <c r="H282" s="928" t="e">
        <f>#REF!</f>
        <v>#REF!</v>
      </c>
      <c r="I282" s="929"/>
      <c r="J282" s="348"/>
      <c r="L282" s="348"/>
    </row>
    <row r="283" spans="2:17">
      <c r="E283" s="347" t="s">
        <v>638</v>
      </c>
      <c r="F283" s="657" t="e">
        <f>#REF!</f>
        <v>#REF!</v>
      </c>
      <c r="G283" s="657"/>
      <c r="H283" s="928" t="e">
        <f>#REF!</f>
        <v>#REF!</v>
      </c>
      <c r="I283" s="929"/>
      <c r="J283" s="348"/>
      <c r="L283" s="348"/>
    </row>
    <row r="284" spans="2:17">
      <c r="E284" s="347" t="s">
        <v>639</v>
      </c>
      <c r="F284" s="657" t="e">
        <f>#REF!</f>
        <v>#REF!</v>
      </c>
      <c r="G284" s="657"/>
      <c r="H284" s="928" t="e">
        <f>#REF!</f>
        <v>#REF!</v>
      </c>
      <c r="I284" s="929"/>
      <c r="J284" s="348"/>
      <c r="L284" s="348"/>
    </row>
    <row r="285" spans="2:17">
      <c r="E285" s="347" t="s">
        <v>640</v>
      </c>
      <c r="F285" s="657" t="e">
        <f>#REF!</f>
        <v>#REF!</v>
      </c>
      <c r="G285" s="657"/>
      <c r="H285" s="928" t="e">
        <f>#REF!</f>
        <v>#REF!</v>
      </c>
      <c r="I285" s="929"/>
      <c r="J285"/>
      <c r="L285" s="348"/>
    </row>
    <row r="286" spans="2:17">
      <c r="F286" s="474" t="e">
        <f>SUM(F282:F285)</f>
        <v>#REF!</v>
      </c>
      <c r="G286" s="474"/>
      <c r="H286" s="611" t="e">
        <f>SUM(H282:H285)</f>
        <v>#REF!</v>
      </c>
      <c r="I286" s="474"/>
      <c r="J286"/>
    </row>
    <row r="287" spans="2:17">
      <c r="F287" s="474"/>
      <c r="G287" s="474"/>
      <c r="H287" s="611"/>
      <c r="I287" s="474"/>
      <c r="J287"/>
    </row>
    <row r="288" spans="2:17">
      <c r="F288" s="474"/>
      <c r="G288" s="474"/>
      <c r="H288" s="611"/>
      <c r="I288" s="474"/>
      <c r="J288" s="618"/>
    </row>
    <row r="289" spans="4:13">
      <c r="F289" s="474"/>
      <c r="G289" s="474"/>
      <c r="H289" s="611"/>
      <c r="I289" s="474"/>
      <c r="J289" s="618"/>
    </row>
    <row r="290" spans="4:13">
      <c r="D290" s="617" t="s">
        <v>661</v>
      </c>
      <c r="E290" s="617"/>
      <c r="F290" s="617"/>
      <c r="G290" s="612"/>
      <c r="H290" s="612"/>
      <c r="I290" s="612"/>
      <c r="J290" s="612"/>
      <c r="M290" s="610" t="s">
        <v>672</v>
      </c>
    </row>
    <row r="291" spans="4:13">
      <c r="D291" s="451" t="s">
        <v>662</v>
      </c>
      <c r="E291" s="451"/>
      <c r="F291" s="451" t="s">
        <v>637</v>
      </c>
      <c r="G291" s="451" t="s">
        <v>638</v>
      </c>
      <c r="H291" s="451" t="s">
        <v>639</v>
      </c>
      <c r="I291" s="451" t="s">
        <v>640</v>
      </c>
    </row>
    <row r="292" spans="4:13">
      <c r="D292" s="595" t="s">
        <v>659</v>
      </c>
      <c r="E292" s="595" t="s">
        <v>663</v>
      </c>
      <c r="F292" s="627" t="e">
        <f>$H$78</f>
        <v>#REF!</v>
      </c>
      <c r="G292" s="627" t="e">
        <f>$K$78</f>
        <v>#REF!</v>
      </c>
      <c r="H292" s="627" t="e">
        <f>$N$78</f>
        <v>#REF!</v>
      </c>
      <c r="I292" s="627" t="e">
        <f>$Q$78</f>
        <v>#REF!</v>
      </c>
      <c r="J292" s="622"/>
    </row>
    <row r="293" spans="4:13">
      <c r="D293" s="595" t="s">
        <v>659</v>
      </c>
      <c r="E293" s="595" t="s">
        <v>656</v>
      </c>
      <c r="F293" s="629" t="e">
        <f>H79</f>
        <v>#REF!</v>
      </c>
      <c r="G293" s="629" t="e">
        <f>K79</f>
        <v>#REF!</v>
      </c>
      <c r="H293" s="629" t="e">
        <f>N79</f>
        <v>#REF!</v>
      </c>
      <c r="I293" s="629" t="e">
        <f>Q79</f>
        <v>#REF!</v>
      </c>
      <c r="J293" s="630"/>
    </row>
    <row r="294" spans="4:13">
      <c r="D294" s="619" t="s">
        <v>660</v>
      </c>
      <c r="E294" s="617" t="s">
        <v>663</v>
      </c>
      <c r="F294" s="623" t="e">
        <f>F282*F292/1000</f>
        <v>#REF!</v>
      </c>
      <c r="G294" s="623" t="e">
        <f>F283*G292/1000</f>
        <v>#REF!</v>
      </c>
      <c r="H294" s="623" t="e">
        <f>F284*H292/1000</f>
        <v>#REF!</v>
      </c>
      <c r="I294" s="623" t="e">
        <f>F285*I292/1000</f>
        <v>#REF!</v>
      </c>
      <c r="J294" s="623" t="e">
        <f>SUM(F294:I294)</f>
        <v>#REF!</v>
      </c>
    </row>
    <row r="295" spans="4:13">
      <c r="D295" s="619" t="s">
        <v>660</v>
      </c>
      <c r="E295" s="617" t="s">
        <v>656</v>
      </c>
      <c r="F295" s="623" t="e">
        <f>H282*F293/1000</f>
        <v>#REF!</v>
      </c>
      <c r="G295" s="623" t="e">
        <f>H283*G293/1000</f>
        <v>#REF!</v>
      </c>
      <c r="H295" s="623" t="e">
        <f>H284*H293/1000</f>
        <v>#REF!</v>
      </c>
      <c r="I295" s="623" t="e">
        <f>H285*I293/1000</f>
        <v>#REF!</v>
      </c>
      <c r="J295" s="623" t="e">
        <f>SUM(F295:I295)</f>
        <v>#REF!</v>
      </c>
    </row>
    <row r="296" spans="4:13">
      <c r="D296" s="619"/>
      <c r="E296" s="617"/>
      <c r="F296" s="623"/>
      <c r="G296" s="623"/>
      <c r="H296" s="623"/>
      <c r="I296" s="623"/>
      <c r="J296" s="628" t="e">
        <f>J294+J295</f>
        <v>#REF!</v>
      </c>
    </row>
    <row r="297" spans="4:13">
      <c r="D297" s="613"/>
      <c r="E297" s="613" t="s">
        <v>621</v>
      </c>
      <c r="F297" s="624" t="e">
        <f>$H$65</f>
        <v>#REF!</v>
      </c>
      <c r="G297" s="624" t="e">
        <f>$K$65</f>
        <v>#REF!</v>
      </c>
      <c r="H297" s="624" t="e">
        <f>$N$65</f>
        <v>#REF!</v>
      </c>
      <c r="I297" s="624" t="e">
        <f>$Q$65</f>
        <v>#REF!</v>
      </c>
      <c r="J297" s="624" t="e">
        <f>$E$65</f>
        <v>#REF!</v>
      </c>
      <c r="K297" s="455" t="e">
        <f>J297-F297-G297-H297-I297</f>
        <v>#REF!</v>
      </c>
    </row>
    <row r="298" spans="4:13">
      <c r="D298" s="613"/>
      <c r="E298" s="613" t="s">
        <v>622</v>
      </c>
      <c r="F298" s="624" t="e">
        <f>$H$67</f>
        <v>#REF!</v>
      </c>
      <c r="G298" s="624" t="e">
        <f>$K$67</f>
        <v>#REF!</v>
      </c>
      <c r="H298" s="624" t="e">
        <f>$N$67</f>
        <v>#REF!</v>
      </c>
      <c r="I298" s="624" t="e">
        <f>$Q$67</f>
        <v>#REF!</v>
      </c>
      <c r="J298" s="624" t="e">
        <f>$E$67</f>
        <v>#REF!</v>
      </c>
      <c r="K298" s="455" t="e">
        <f>J298-F298-G298-H298-I298</f>
        <v>#REF!</v>
      </c>
    </row>
    <row r="299" spans="4:13">
      <c r="D299" s="613"/>
      <c r="E299" s="613" t="s">
        <v>664</v>
      </c>
      <c r="F299" s="614"/>
      <c r="G299" s="614"/>
      <c r="H299" s="614"/>
      <c r="I299" s="614"/>
      <c r="J299" s="621" t="e">
        <f>SUM(J297:J298)</f>
        <v>#REF!</v>
      </c>
      <c r="K299" s="629" t="e">
        <f>J296-J299</f>
        <v>#REF!</v>
      </c>
    </row>
    <row r="300" spans="4:13">
      <c r="D300" s="625"/>
      <c r="E300" s="625"/>
      <c r="F300" s="620"/>
      <c r="G300" s="620"/>
      <c r="H300" s="620"/>
      <c r="I300" s="620"/>
      <c r="J300" s="626"/>
    </row>
    <row r="301" spans="4:13">
      <c r="D301" s="617" t="s">
        <v>665</v>
      </c>
      <c r="E301" s="617"/>
      <c r="F301" s="617"/>
      <c r="G301" s="612"/>
      <c r="H301" s="612"/>
      <c r="I301" s="612"/>
      <c r="J301" s="612"/>
    </row>
    <row r="302" spans="4:13">
      <c r="D302" s="451" t="s">
        <v>662</v>
      </c>
      <c r="E302" s="451"/>
      <c r="F302" s="451" t="s">
        <v>637</v>
      </c>
      <c r="G302" s="451" t="s">
        <v>638</v>
      </c>
      <c r="H302" s="451" t="s">
        <v>639</v>
      </c>
      <c r="I302" s="451" t="s">
        <v>640</v>
      </c>
    </row>
    <row r="303" spans="4:13">
      <c r="D303" s="595" t="s">
        <v>659</v>
      </c>
      <c r="E303" s="595" t="s">
        <v>663</v>
      </c>
      <c r="F303" s="627" t="e">
        <f>$H$125</f>
        <v>#REF!</v>
      </c>
      <c r="G303" s="627" t="e">
        <f>$K$125</f>
        <v>#REF!</v>
      </c>
      <c r="H303" s="627" t="e">
        <f>$N$125</f>
        <v>#REF!</v>
      </c>
      <c r="I303" s="627" t="e">
        <f>$Q$125</f>
        <v>#REF!</v>
      </c>
      <c r="J303" s="622"/>
    </row>
    <row r="304" spans="4:13">
      <c r="D304" s="595" t="s">
        <v>659</v>
      </c>
      <c r="E304" s="595" t="s">
        <v>656</v>
      </c>
      <c r="F304" s="627" t="e">
        <f>$H$126</f>
        <v>#REF!</v>
      </c>
      <c r="G304" s="627" t="e">
        <f>$K$126</f>
        <v>#REF!</v>
      </c>
      <c r="H304" s="627" t="e">
        <f>$N$126</f>
        <v>#REF!</v>
      </c>
      <c r="I304" s="627" t="e">
        <f>$Q$126</f>
        <v>#REF!</v>
      </c>
      <c r="J304" s="630"/>
    </row>
    <row r="305" spans="4:19">
      <c r="D305" s="619" t="s">
        <v>660</v>
      </c>
      <c r="E305" s="617" t="s">
        <v>663</v>
      </c>
      <c r="F305" s="623" t="e">
        <f>F282*F303/1000</f>
        <v>#REF!</v>
      </c>
      <c r="G305" s="623" t="e">
        <f>F283*G303/1000</f>
        <v>#REF!</v>
      </c>
      <c r="H305" s="623" t="e">
        <f>F284*H303/1000</f>
        <v>#REF!</v>
      </c>
      <c r="I305" s="623" t="e">
        <f>F285*I303/1000</f>
        <v>#REF!</v>
      </c>
      <c r="J305" s="623" t="e">
        <f>SUM(F305:I305)</f>
        <v>#REF!</v>
      </c>
    </row>
    <row r="306" spans="4:19">
      <c r="D306" s="619" t="s">
        <v>660</v>
      </c>
      <c r="E306" s="617" t="s">
        <v>656</v>
      </c>
      <c r="F306" s="623" t="e">
        <f>H282*F304/1000</f>
        <v>#REF!</v>
      </c>
      <c r="G306" s="623" t="e">
        <f>H283*G304/1000</f>
        <v>#REF!</v>
      </c>
      <c r="H306" s="623" t="e">
        <f>H284*H304/1000</f>
        <v>#REF!</v>
      </c>
      <c r="I306" s="623" t="e">
        <f>H285*I304/1000</f>
        <v>#REF!</v>
      </c>
      <c r="J306" s="623" t="e">
        <f>SUM(F306:I306)</f>
        <v>#REF!</v>
      </c>
    </row>
    <row r="307" spans="4:19">
      <c r="D307" s="619"/>
      <c r="E307" s="619"/>
      <c r="F307" s="623"/>
      <c r="G307" s="623"/>
      <c r="H307" s="623"/>
      <c r="I307" s="623"/>
      <c r="J307" s="628" t="e">
        <f>J305+J306</f>
        <v>#REF!</v>
      </c>
    </row>
    <row r="308" spans="4:19">
      <c r="D308" s="613"/>
      <c r="E308" s="613" t="s">
        <v>621</v>
      </c>
      <c r="F308" s="624" t="e">
        <f>$H$112-H187</f>
        <v>#REF!</v>
      </c>
      <c r="G308" s="624" t="e">
        <f>$K$112-K187</f>
        <v>#REF!</v>
      </c>
      <c r="H308" s="624" t="e">
        <f>$N$112-N187</f>
        <v>#REF!</v>
      </c>
      <c r="I308" s="624" t="e">
        <f>$Q$112-$Q$187</f>
        <v>#REF!</v>
      </c>
      <c r="J308" s="624" t="e">
        <f>$E$112</f>
        <v>#REF!</v>
      </c>
      <c r="K308" s="655" t="e">
        <f>J308-F308-G308-H308-I308</f>
        <v>#REF!</v>
      </c>
      <c r="L308" s="556" t="e">
        <f>K308+K299</f>
        <v>#REF!</v>
      </c>
    </row>
    <row r="309" spans="4:19">
      <c r="D309" s="613"/>
      <c r="E309" s="613" t="s">
        <v>622</v>
      </c>
      <c r="F309" s="624" t="e">
        <f>$H$115</f>
        <v>#REF!</v>
      </c>
      <c r="G309" s="624" t="e">
        <f>$K$115</f>
        <v>#REF!</v>
      </c>
      <c r="H309" s="624" t="e">
        <f>$N$115</f>
        <v>#REF!</v>
      </c>
      <c r="I309" s="624" t="e">
        <f>$Q$115</f>
        <v>#REF!</v>
      </c>
      <c r="J309" s="624" t="e">
        <f>E115</f>
        <v>#REF!</v>
      </c>
      <c r="K309" s="455" t="e">
        <f>J309-F309-G309-H309-I309</f>
        <v>#REF!</v>
      </c>
    </row>
    <row r="310" spans="4:19">
      <c r="D310" s="613"/>
      <c r="E310" s="613" t="s">
        <v>666</v>
      </c>
      <c r="F310" s="614"/>
      <c r="G310" s="614"/>
      <c r="H310" s="614"/>
      <c r="I310" s="614"/>
      <c r="J310" s="621" t="e">
        <f>SUM(J308:J309)</f>
        <v>#REF!</v>
      </c>
      <c r="K310" s="455" t="e">
        <f>J307-J310</f>
        <v>#REF!</v>
      </c>
    </row>
    <row r="311" spans="4:19">
      <c r="D311" s="625"/>
      <c r="E311" s="625"/>
      <c r="F311" s="620"/>
      <c r="G311" s="620"/>
      <c r="H311" s="620"/>
      <c r="I311" s="620"/>
      <c r="J311" s="626"/>
    </row>
    <row r="312" spans="4:19">
      <c r="D312" s="617" t="s">
        <v>657</v>
      </c>
      <c r="E312" s="617"/>
      <c r="F312" s="617"/>
      <c r="G312" s="612"/>
      <c r="H312" s="612"/>
      <c r="I312" s="612"/>
      <c r="J312" s="612"/>
    </row>
    <row r="313" spans="4:19">
      <c r="D313" s="451" t="s">
        <v>655</v>
      </c>
      <c r="E313" s="451"/>
      <c r="F313" s="451" t="s">
        <v>637</v>
      </c>
      <c r="G313" s="451" t="s">
        <v>638</v>
      </c>
      <c r="H313" s="451" t="s">
        <v>639</v>
      </c>
      <c r="I313" s="451" t="s">
        <v>640</v>
      </c>
    </row>
    <row r="314" spans="4:19">
      <c r="D314" s="595" t="s">
        <v>659</v>
      </c>
      <c r="E314" s="595" t="s">
        <v>656</v>
      </c>
      <c r="F314" s="627" t="e">
        <f>$J$167</f>
        <v>#REF!</v>
      </c>
      <c r="G314" s="627" t="e">
        <f>$K$167</f>
        <v>#REF!</v>
      </c>
      <c r="H314" s="627" t="e">
        <f>$N$167</f>
        <v>#REF!</v>
      </c>
      <c r="I314" s="627" t="e">
        <f>$Q$167</f>
        <v>#REF!</v>
      </c>
      <c r="J314" s="622"/>
      <c r="M314" s="348"/>
      <c r="P314" s="348"/>
      <c r="R314" s="348" t="e">
        <f>S167</f>
        <v>#REF!</v>
      </c>
      <c r="S314" s="348">
        <f>T167</f>
        <v>0</v>
      </c>
    </row>
    <row r="315" spans="4:19">
      <c r="D315" s="619"/>
      <c r="E315" s="619" t="s">
        <v>660</v>
      </c>
      <c r="F315" s="616" t="e">
        <f>H282*F314/1000</f>
        <v>#REF!</v>
      </c>
      <c r="G315" s="616" t="e">
        <f>H283*G314/1000</f>
        <v>#REF!</v>
      </c>
      <c r="H315" s="616" t="e">
        <f>H284*H314/1000</f>
        <v>#REF!</v>
      </c>
      <c r="I315" s="616" t="e">
        <f>H285*I314/1000</f>
        <v>#REF!</v>
      </c>
      <c r="J315" s="616" t="e">
        <f>SUM(F315:I315)</f>
        <v>#REF!</v>
      </c>
    </row>
    <row r="316" spans="4:19">
      <c r="D316" s="613"/>
      <c r="E316" s="613" t="s">
        <v>621</v>
      </c>
      <c r="F316" s="615" t="e">
        <f>$J$154</f>
        <v>#REF!</v>
      </c>
      <c r="G316" s="615" t="e">
        <f>$K$154</f>
        <v>#REF!</v>
      </c>
      <c r="H316" s="615" t="e">
        <f>$N$154</f>
        <v>#REF!</v>
      </c>
      <c r="I316" s="615" t="e">
        <f>$Q$154</f>
        <v>#REF!</v>
      </c>
      <c r="J316" s="615" t="e">
        <f>$E$154</f>
        <v>#REF!</v>
      </c>
      <c r="K316" s="455" t="e">
        <f>J316-F316-G316-H316-I316</f>
        <v>#REF!</v>
      </c>
    </row>
    <row r="317" spans="4:19">
      <c r="D317" s="613"/>
      <c r="E317" s="613" t="s">
        <v>622</v>
      </c>
      <c r="F317" s="615" t="e">
        <f>$J$156</f>
        <v>#REF!</v>
      </c>
      <c r="G317" s="615" t="e">
        <f>$K$156</f>
        <v>#REF!</v>
      </c>
      <c r="H317" s="615" t="e">
        <f>$N$156</f>
        <v>#REF!</v>
      </c>
      <c r="I317" s="615" t="e">
        <f>$Q$156</f>
        <v>#REF!</v>
      </c>
      <c r="J317" s="615" t="e">
        <f>E156</f>
        <v>#REF!</v>
      </c>
      <c r="K317" s="455" t="e">
        <f>J317-F317-G317-H317-I317</f>
        <v>#REF!</v>
      </c>
    </row>
    <row r="318" spans="4:19">
      <c r="D318" s="613"/>
      <c r="E318" s="613" t="s">
        <v>658</v>
      </c>
      <c r="F318" s="614"/>
      <c r="G318" s="614"/>
      <c r="H318" s="614"/>
      <c r="I318" s="614"/>
      <c r="J318" s="621" t="e">
        <f>SUM(J316:J317)</f>
        <v>#REF!</v>
      </c>
      <c r="K318" s="455" t="e">
        <f>J315-J318</f>
        <v>#REF!</v>
      </c>
    </row>
    <row r="320" spans="4:19">
      <c r="J320" s="616" t="e">
        <f>J296+J307+J315</f>
        <v>#REF!</v>
      </c>
    </row>
    <row r="321" spans="3:15">
      <c r="J321" s="348" t="e">
        <f t="shared" ref="J321:J322" si="225">J297+J308+J316</f>
        <v>#REF!</v>
      </c>
    </row>
    <row r="322" spans="3:15">
      <c r="J322" s="348" t="e">
        <f t="shared" si="225"/>
        <v>#REF!</v>
      </c>
    </row>
    <row r="323" spans="3:15">
      <c r="J323" s="474" t="e">
        <f>J299+J310+J318</f>
        <v>#REF!</v>
      </c>
    </row>
    <row r="324" spans="3:15" ht="15.75" thickBot="1">
      <c r="J324" s="474"/>
    </row>
    <row r="325" spans="3:15" ht="15.75" thickBot="1">
      <c r="D325" s="641" t="s">
        <v>667</v>
      </c>
      <c r="E325" s="642"/>
      <c r="F325" s="642"/>
      <c r="G325" s="642"/>
      <c r="H325" s="642"/>
      <c r="I325" s="642"/>
      <c r="J325" s="643"/>
    </row>
    <row r="326" spans="3:15">
      <c r="D326" s="632" t="s">
        <v>659</v>
      </c>
      <c r="E326" s="633" t="s">
        <v>663</v>
      </c>
      <c r="F326" s="645" t="e">
        <f>$H$236</f>
        <v>#REF!</v>
      </c>
      <c r="G326" s="645" t="e">
        <f>$K$236</f>
        <v>#REF!</v>
      </c>
      <c r="H326" s="645" t="e">
        <f>$N$236</f>
        <v>#REF!</v>
      </c>
      <c r="I326" s="645" t="e">
        <f>$Q$236</f>
        <v>#REF!</v>
      </c>
      <c r="J326" s="634"/>
    </row>
    <row r="327" spans="3:15">
      <c r="D327" s="632" t="s">
        <v>659</v>
      </c>
      <c r="E327" s="633" t="s">
        <v>656</v>
      </c>
      <c r="F327" s="924" t="e">
        <f>$H$240</f>
        <v>#REF!</v>
      </c>
      <c r="G327" s="645" t="e">
        <f>$K$240</f>
        <v>#REF!</v>
      </c>
      <c r="H327" s="645" t="e">
        <f>$N$240</f>
        <v>#REF!</v>
      </c>
      <c r="I327" s="645" t="e">
        <f>$Q$240</f>
        <v>#REF!</v>
      </c>
      <c r="J327" s="634"/>
    </row>
    <row r="328" spans="3:15">
      <c r="D328" s="635" t="s">
        <v>660</v>
      </c>
      <c r="E328" s="636" t="s">
        <v>663</v>
      </c>
      <c r="F328" s="646" t="e">
        <f>F282*F326/1000</f>
        <v>#REF!</v>
      </c>
      <c r="G328" s="646" t="e">
        <f>F283*G326/1000</f>
        <v>#REF!</v>
      </c>
      <c r="H328" s="646" t="e">
        <f>F284*H326/1000</f>
        <v>#REF!</v>
      </c>
      <c r="I328" s="646" t="e">
        <f>F285*I326/1000</f>
        <v>#REF!</v>
      </c>
      <c r="J328" s="654" t="e">
        <f>SUM(F328:I328)</f>
        <v>#REF!</v>
      </c>
    </row>
    <row r="329" spans="3:15" ht="15.75" thickBot="1">
      <c r="D329" s="635" t="s">
        <v>660</v>
      </c>
      <c r="E329" s="636" t="s">
        <v>656</v>
      </c>
      <c r="F329" s="646" t="e">
        <f>H282*F327/1000</f>
        <v>#REF!</v>
      </c>
      <c r="G329" s="646" t="e">
        <f>H283*G327/1000</f>
        <v>#REF!</v>
      </c>
      <c r="H329" s="646" t="e">
        <f>H284*H327/1000</f>
        <v>#REF!</v>
      </c>
      <c r="I329" s="646" t="e">
        <f>H285*I327/1000</f>
        <v>#REF!</v>
      </c>
      <c r="J329" s="654" t="e">
        <f>SUM(F329:I329)</f>
        <v>#REF!</v>
      </c>
    </row>
    <row r="330" spans="3:15" ht="15.75" thickBot="1">
      <c r="D330" s="635"/>
      <c r="E330" s="636"/>
      <c r="F330" s="646"/>
      <c r="G330" s="646"/>
      <c r="H330" s="646"/>
      <c r="I330" s="646"/>
      <c r="J330" s="659" t="e">
        <f>J328+J329</f>
        <v>#REF!</v>
      </c>
      <c r="K330" s="455" t="e">
        <f>J320-J330</f>
        <v>#REF!</v>
      </c>
      <c r="L330" s="556" t="e">
        <f>J330-J333</f>
        <v>#REF!</v>
      </c>
    </row>
    <row r="331" spans="3:15">
      <c r="D331" s="637"/>
      <c r="E331" s="638" t="s">
        <v>621</v>
      </c>
      <c r="F331" s="647" t="e">
        <f>$H$207-H187</f>
        <v>#REF!</v>
      </c>
      <c r="G331" s="647" t="e">
        <f>$K$207-K187</f>
        <v>#REF!</v>
      </c>
      <c r="H331" s="647" t="e">
        <f>$N$207-N187</f>
        <v>#REF!</v>
      </c>
      <c r="I331" s="647" t="e">
        <f>$Q$207-Q187</f>
        <v>#REF!</v>
      </c>
      <c r="J331" s="648" t="e">
        <f>$E$207-E187</f>
        <v>#REF!</v>
      </c>
    </row>
    <row r="332" spans="3:15" ht="15.75" thickBot="1">
      <c r="D332" s="637"/>
      <c r="E332" s="638" t="s">
        <v>622</v>
      </c>
      <c r="F332" s="647" t="e">
        <f>$H$209</f>
        <v>#REF!</v>
      </c>
      <c r="G332" s="647" t="e">
        <f>$K$209</f>
        <v>#REF!</v>
      </c>
      <c r="H332" s="647" t="e">
        <f>$N$209</f>
        <v>#REF!</v>
      </c>
      <c r="I332" s="647" t="e">
        <f>$Q$209</f>
        <v>#REF!</v>
      </c>
      <c r="J332" s="648" t="e">
        <f>$E$209</f>
        <v>#REF!</v>
      </c>
    </row>
    <row r="333" spans="3:15" ht="15.75" thickBot="1">
      <c r="D333" s="639"/>
      <c r="E333" s="640" t="s">
        <v>668</v>
      </c>
      <c r="F333" s="649"/>
      <c r="G333" s="649"/>
      <c r="H333" s="649"/>
      <c r="I333" s="649"/>
      <c r="J333" s="660" t="e">
        <f>SUM(J331:J332)</f>
        <v>#REF!</v>
      </c>
      <c r="K333" s="455" t="e">
        <f>J323-J333</f>
        <v>#REF!</v>
      </c>
      <c r="L333" s="431" t="s">
        <v>671</v>
      </c>
    </row>
    <row r="335" spans="3:15">
      <c r="C335" s="595" t="s">
        <v>648</v>
      </c>
      <c r="K335" s="598"/>
      <c r="L335" s="599"/>
      <c r="M335" s="599"/>
      <c r="N335" s="598"/>
      <c r="O335" s="599"/>
    </row>
    <row r="336" spans="3:15" ht="15.75" thickBot="1">
      <c r="G336" s="451" t="s">
        <v>647</v>
      </c>
      <c r="H336" s="451" t="s">
        <v>393</v>
      </c>
      <c r="I336" s="451" t="s">
        <v>125</v>
      </c>
      <c r="K336" s="474" t="s">
        <v>649</v>
      </c>
      <c r="L336" s="451" t="s">
        <v>647</v>
      </c>
      <c r="M336" s="594" t="s">
        <v>618</v>
      </c>
      <c r="N336" s="451" t="s">
        <v>393</v>
      </c>
      <c r="O336" s="451" t="s">
        <v>125</v>
      </c>
    </row>
    <row r="337" spans="3:24" ht="16.5" thickBot="1">
      <c r="C337" s="581" t="s">
        <v>641</v>
      </c>
      <c r="D337" s="582" t="s">
        <v>538</v>
      </c>
      <c r="E337" s="583">
        <v>50.450259999999993</v>
      </c>
      <c r="F337" s="584">
        <v>70.516115693333333</v>
      </c>
      <c r="G337" s="584">
        <v>51.335454053333329</v>
      </c>
      <c r="H337" s="584">
        <v>17.867787093333334</v>
      </c>
      <c r="I337" s="597">
        <v>1.3128745466666667</v>
      </c>
      <c r="K337" s="348" t="e">
        <f>SUM(L337:O337)</f>
        <v>#REF!</v>
      </c>
      <c r="L337" s="348" t="e">
        <f>H17</f>
        <v>#REF!</v>
      </c>
      <c r="M337" s="464" t="e">
        <f>K17</f>
        <v>#REF!</v>
      </c>
      <c r="N337" s="464" t="e">
        <f>N17</f>
        <v>#REF!</v>
      </c>
      <c r="O337" s="348" t="e">
        <f>R17</f>
        <v>#REF!</v>
      </c>
      <c r="R337"/>
      <c r="S337"/>
      <c r="T337"/>
      <c r="U337"/>
      <c r="V337"/>
      <c r="W337" s="600"/>
      <c r="X337" s="600" t="e">
        <f>O337/I337</f>
        <v>#REF!</v>
      </c>
    </row>
    <row r="338" spans="3:24" ht="16.5" thickBot="1">
      <c r="C338" s="904" t="s">
        <v>642</v>
      </c>
      <c r="D338" s="585" t="s">
        <v>17</v>
      </c>
      <c r="E338" s="586">
        <v>30.497599999999998</v>
      </c>
      <c r="F338" s="586">
        <v>41.776600000000002</v>
      </c>
      <c r="G338" s="586">
        <v>30.4132</v>
      </c>
      <c r="H338" s="586">
        <v>10.585599999999999</v>
      </c>
      <c r="I338" s="596">
        <v>0.77780000000000005</v>
      </c>
      <c r="K338" s="348" t="e">
        <f>SUM(L338:O338)</f>
        <v>#REF!</v>
      </c>
      <c r="L338" s="464" t="e">
        <f>H18</f>
        <v>#REF!</v>
      </c>
      <c r="M338" s="464" t="e">
        <f>K18</f>
        <v>#REF!</v>
      </c>
      <c r="N338" s="348" t="e">
        <f>N18</f>
        <v>#REF!</v>
      </c>
      <c r="O338" s="464" t="e">
        <f>Q18</f>
        <v>#REF!</v>
      </c>
      <c r="R338"/>
      <c r="S338"/>
      <c r="T338"/>
      <c r="U338"/>
      <c r="V338"/>
      <c r="W338" s="600"/>
      <c r="X338" s="600" t="e">
        <f>O338/I338</f>
        <v>#REF!</v>
      </c>
    </row>
    <row r="339" spans="3:24" ht="15.75">
      <c r="C339" s="905"/>
      <c r="D339" s="898"/>
      <c r="E339" s="587"/>
      <c r="F339" s="587"/>
      <c r="G339" s="587"/>
      <c r="H339" s="587"/>
      <c r="I339" s="587"/>
      <c r="R339"/>
      <c r="S339"/>
      <c r="T339"/>
      <c r="U339"/>
      <c r="V339"/>
    </row>
    <row r="340" spans="3:24" ht="31.5">
      <c r="C340" s="906" t="s">
        <v>643</v>
      </c>
      <c r="D340" s="899"/>
      <c r="E340" s="588"/>
      <c r="F340" s="588"/>
      <c r="G340" s="588"/>
      <c r="H340" s="588"/>
      <c r="I340" s="588"/>
      <c r="R340"/>
      <c r="S340"/>
      <c r="T340"/>
      <c r="U340"/>
      <c r="V340"/>
    </row>
    <row r="341" spans="3:24" ht="15.75">
      <c r="C341" s="907" t="s">
        <v>654</v>
      </c>
      <c r="D341" s="900" t="s">
        <v>67</v>
      </c>
      <c r="E341" s="589"/>
      <c r="F341" s="589"/>
      <c r="G341" s="589">
        <v>1061.1643811437507</v>
      </c>
      <c r="H341" s="589">
        <v>1061.1643811437502</v>
      </c>
      <c r="I341" s="589">
        <v>1061.1643811437507</v>
      </c>
      <c r="J341"/>
      <c r="K341"/>
      <c r="L341"/>
      <c r="M341"/>
      <c r="N341"/>
      <c r="O341"/>
      <c r="R341"/>
      <c r="S341"/>
      <c r="T341"/>
      <c r="U341"/>
      <c r="V341"/>
      <c r="W341" s="600"/>
      <c r="X341" s="600">
        <f>O341/I341</f>
        <v>0</v>
      </c>
    </row>
    <row r="342" spans="3:24" ht="15.75">
      <c r="C342" s="908" t="s">
        <v>651</v>
      </c>
      <c r="D342" s="901" t="s">
        <v>67</v>
      </c>
      <c r="E342" s="588"/>
      <c r="F342" s="588"/>
      <c r="G342" s="588">
        <v>1061.1643811437507</v>
      </c>
      <c r="H342" s="588">
        <v>1061.1643811437502</v>
      </c>
      <c r="I342" s="588">
        <v>1061.1643811437507</v>
      </c>
      <c r="J342"/>
      <c r="K342"/>
      <c r="L342"/>
      <c r="M342"/>
      <c r="N342"/>
      <c r="O342"/>
      <c r="R342"/>
      <c r="S342"/>
      <c r="T342"/>
      <c r="U342"/>
      <c r="V342"/>
    </row>
    <row r="343" spans="3:24" ht="15.75">
      <c r="C343" s="909" t="s">
        <v>652</v>
      </c>
      <c r="D343" s="901"/>
      <c r="E343" s="588"/>
      <c r="F343" s="588"/>
      <c r="G343" s="588"/>
      <c r="H343" s="588"/>
      <c r="I343" s="588"/>
      <c r="J343"/>
      <c r="K343"/>
      <c r="L343"/>
      <c r="M343"/>
      <c r="N343"/>
      <c r="O343"/>
      <c r="R343"/>
      <c r="S343"/>
      <c r="T343"/>
      <c r="U343"/>
      <c r="V343"/>
    </row>
    <row r="344" spans="3:24" ht="31.5">
      <c r="C344" s="910" t="s">
        <v>650</v>
      </c>
      <c r="D344" s="900" t="s">
        <v>645</v>
      </c>
      <c r="E344" s="589"/>
      <c r="F344" s="589"/>
      <c r="G344" s="589">
        <v>57411.116005879063</v>
      </c>
      <c r="H344" s="589">
        <v>57411.116005879077</v>
      </c>
      <c r="I344" s="589">
        <v>57411.116005879048</v>
      </c>
      <c r="J344"/>
      <c r="K344"/>
      <c r="L344"/>
      <c r="M344"/>
      <c r="N344"/>
      <c r="O344"/>
      <c r="R344"/>
      <c r="S344"/>
      <c r="T344"/>
      <c r="U344"/>
      <c r="V344"/>
      <c r="W344" s="600"/>
      <c r="X344" s="600">
        <f>O344/I344</f>
        <v>0</v>
      </c>
    </row>
    <row r="345" spans="3:24" ht="30.75">
      <c r="C345" s="909" t="s">
        <v>651</v>
      </c>
      <c r="D345" s="902" t="s">
        <v>645</v>
      </c>
      <c r="E345" s="588"/>
      <c r="F345" s="588"/>
      <c r="G345" s="590">
        <v>25687.182870133271</v>
      </c>
      <c r="H345" s="590">
        <v>25687.182870133271</v>
      </c>
      <c r="I345" s="590">
        <v>25687.182870133256</v>
      </c>
      <c r="J345"/>
      <c r="K345"/>
      <c r="L345"/>
      <c r="M345"/>
      <c r="N345"/>
      <c r="O345"/>
      <c r="R345"/>
      <c r="S345"/>
      <c r="T345"/>
      <c r="U345"/>
      <c r="V345"/>
    </row>
    <row r="346" spans="3:24" ht="30.75">
      <c r="C346" s="909" t="s">
        <v>652</v>
      </c>
      <c r="D346" s="902" t="s">
        <v>645</v>
      </c>
      <c r="E346" s="588"/>
      <c r="F346" s="588"/>
      <c r="G346" s="590">
        <v>30080.270287717536</v>
      </c>
      <c r="H346" s="590">
        <v>30080.270287717536</v>
      </c>
      <c r="I346" s="590">
        <v>30080.270287717532</v>
      </c>
      <c r="J346"/>
      <c r="K346"/>
      <c r="L346"/>
      <c r="M346"/>
      <c r="N346"/>
      <c r="O346"/>
      <c r="R346"/>
      <c r="S346"/>
      <c r="T346"/>
      <c r="U346"/>
      <c r="V346"/>
    </row>
    <row r="347" spans="3:24" ht="30.75">
      <c r="C347" s="909" t="s">
        <v>653</v>
      </c>
      <c r="D347" s="902" t="s">
        <v>645</v>
      </c>
      <c r="E347" s="588"/>
      <c r="F347" s="588"/>
      <c r="G347" s="590">
        <v>1643.6628480282552</v>
      </c>
      <c r="H347" s="590">
        <v>1643.6628480282554</v>
      </c>
      <c r="I347" s="590">
        <v>1643.6628480282552</v>
      </c>
      <c r="J347"/>
      <c r="K347"/>
      <c r="L347"/>
      <c r="M347"/>
      <c r="N347"/>
      <c r="O347"/>
    </row>
    <row r="348" spans="3:24" ht="15.75">
      <c r="C348" s="906"/>
      <c r="D348" s="899"/>
      <c r="E348" s="588"/>
      <c r="F348" s="588"/>
      <c r="G348" s="588"/>
      <c r="H348" s="588"/>
      <c r="I348" s="588"/>
      <c r="J348"/>
      <c r="K348"/>
      <c r="L348"/>
      <c r="M348"/>
      <c r="N348"/>
      <c r="O348"/>
    </row>
    <row r="349" spans="3:24" ht="31.5">
      <c r="C349" s="906" t="s">
        <v>646</v>
      </c>
      <c r="D349" s="899"/>
      <c r="E349" s="588"/>
      <c r="F349" s="588"/>
      <c r="G349" s="588"/>
      <c r="H349" s="588"/>
      <c r="I349" s="588"/>
    </row>
    <row r="350" spans="3:24" ht="15.75">
      <c r="C350" s="907" t="s">
        <v>535</v>
      </c>
      <c r="D350" s="900" t="s">
        <v>67</v>
      </c>
      <c r="E350" s="588"/>
      <c r="F350" s="588"/>
      <c r="G350" s="588">
        <v>1273.3972573725007</v>
      </c>
      <c r="H350" s="588">
        <v>1273.3972573725002</v>
      </c>
      <c r="I350" s="588">
        <v>1273.3972573725007</v>
      </c>
    </row>
    <row r="351" spans="3:24" ht="15.75">
      <c r="C351" s="908" t="s">
        <v>644</v>
      </c>
      <c r="D351" s="902" t="s">
        <v>67</v>
      </c>
      <c r="E351" s="590"/>
      <c r="F351" s="590"/>
      <c r="G351" s="590">
        <v>1273.3972573725007</v>
      </c>
      <c r="H351" s="590">
        <v>1273.3972573725002</v>
      </c>
      <c r="I351" s="590">
        <v>1273.3972573725007</v>
      </c>
    </row>
    <row r="352" spans="3:24" ht="15.75">
      <c r="C352" s="911"/>
      <c r="D352" s="901"/>
      <c r="E352" s="588"/>
      <c r="F352" s="588"/>
      <c r="G352" s="588"/>
      <c r="H352" s="588"/>
      <c r="I352" s="588"/>
    </row>
    <row r="353" spans="3:9" ht="31.5">
      <c r="C353" s="910" t="s">
        <v>650</v>
      </c>
      <c r="D353" s="900" t="s">
        <v>645</v>
      </c>
      <c r="E353" s="588"/>
      <c r="F353" s="588"/>
      <c r="G353" s="588">
        <v>68893.339207054873</v>
      </c>
      <c r="H353" s="588">
        <v>68893.339207054887</v>
      </c>
      <c r="I353" s="588">
        <v>68893.339207054858</v>
      </c>
    </row>
    <row r="354" spans="3:9" ht="30.75">
      <c r="C354" s="909" t="s">
        <v>651</v>
      </c>
      <c r="D354" s="902" t="s">
        <v>645</v>
      </c>
      <c r="E354" s="588"/>
      <c r="F354" s="588"/>
      <c r="G354" s="590">
        <v>30824.619444159922</v>
      </c>
      <c r="H354" s="590">
        <v>30824.619444159922</v>
      </c>
      <c r="I354" s="590">
        <v>30824.619444159907</v>
      </c>
    </row>
    <row r="355" spans="3:9" ht="30.75">
      <c r="C355" s="909" t="s">
        <v>652</v>
      </c>
      <c r="D355" s="902" t="s">
        <v>645</v>
      </c>
      <c r="E355" s="588"/>
      <c r="F355" s="588"/>
      <c r="G355" s="590">
        <v>36096.32434526104</v>
      </c>
      <c r="H355" s="590">
        <v>36096.32434526104</v>
      </c>
      <c r="I355" s="590">
        <v>36096.32434526104</v>
      </c>
    </row>
    <row r="356" spans="3:9" ht="31.5" thickBot="1">
      <c r="C356" s="912" t="s">
        <v>653</v>
      </c>
      <c r="D356" s="903" t="s">
        <v>645</v>
      </c>
      <c r="E356" s="591"/>
      <c r="F356" s="592"/>
      <c r="G356" s="593">
        <v>1972.3954176339062</v>
      </c>
      <c r="H356" s="593">
        <v>1972.3954176339064</v>
      </c>
      <c r="I356" s="593">
        <v>1972.3954176339062</v>
      </c>
    </row>
  </sheetData>
  <mergeCells count="54">
    <mergeCell ref="O14:O15"/>
    <mergeCell ref="F13:G13"/>
    <mergeCell ref="H13:H15"/>
    <mergeCell ref="I13:J13"/>
    <mergeCell ref="K13:K15"/>
    <mergeCell ref="L13:M13"/>
    <mergeCell ref="C265:S265"/>
    <mergeCell ref="P14:P15"/>
    <mergeCell ref="R14:R15"/>
    <mergeCell ref="S14:S15"/>
    <mergeCell ref="C132:S132"/>
    <mergeCell ref="C173:S173"/>
    <mergeCell ref="C226:S226"/>
    <mergeCell ref="C263:S263"/>
    <mergeCell ref="C264:S264"/>
    <mergeCell ref="E13:E15"/>
    <mergeCell ref="O13:P13"/>
    <mergeCell ref="Q13:Q15"/>
    <mergeCell ref="R13:S13"/>
    <mergeCell ref="F14:F15"/>
    <mergeCell ref="G14:G15"/>
    <mergeCell ref="I14:I15"/>
    <mergeCell ref="B25:B26"/>
    <mergeCell ref="C33:S33"/>
    <mergeCell ref="C85:S85"/>
    <mergeCell ref="B11:B15"/>
    <mergeCell ref="C11:C15"/>
    <mergeCell ref="D11:D15"/>
    <mergeCell ref="E11:G12"/>
    <mergeCell ref="H11:S11"/>
    <mergeCell ref="H12:J12"/>
    <mergeCell ref="K12:M12"/>
    <mergeCell ref="N12:P12"/>
    <mergeCell ref="Q12:S12"/>
    <mergeCell ref="N13:N15"/>
    <mergeCell ref="J14:J15"/>
    <mergeCell ref="L14:L15"/>
    <mergeCell ref="M14:M15"/>
    <mergeCell ref="C266:S266"/>
    <mergeCell ref="C268:D268"/>
    <mergeCell ref="J268:K268"/>
    <mergeCell ref="C269:D269"/>
    <mergeCell ref="J269:K269"/>
    <mergeCell ref="L269:M269"/>
    <mergeCell ref="N269:O269"/>
    <mergeCell ref="P270:Q270"/>
    <mergeCell ref="C271:D271"/>
    <mergeCell ref="E271:F271"/>
    <mergeCell ref="C270:D270"/>
    <mergeCell ref="E270:F270"/>
    <mergeCell ref="G270:G271"/>
    <mergeCell ref="J270:K270"/>
    <mergeCell ref="L270:M270"/>
    <mergeCell ref="N270:O270"/>
  </mergeCells>
  <pageMargins left="0.7" right="0.7" top="0.75" bottom="0.75" header="0.3" footer="0.3"/>
  <pageSetup paperSize="9" scale="10" orientation="landscape" r:id="rId1"/>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S89"/>
  <sheetViews>
    <sheetView topLeftCell="A43" zoomScale="55" zoomScaleNormal="55" zoomScaleSheetLayoutView="75" workbookViewId="0">
      <selection activeCell="T57" sqref="T57"/>
    </sheetView>
  </sheetViews>
  <sheetFormatPr defaultColWidth="9.140625" defaultRowHeight="15.75"/>
  <cols>
    <col min="1" max="1" width="5.42578125" style="222" customWidth="1"/>
    <col min="2" max="2" width="38" style="154" customWidth="1"/>
    <col min="3" max="3" width="12.42578125" style="154" customWidth="1"/>
    <col min="4" max="4" width="13.85546875" style="154" customWidth="1"/>
    <col min="5" max="5" width="15" style="191" customWidth="1"/>
    <col min="6" max="6" width="13.140625" style="154" customWidth="1"/>
    <col min="7" max="7" width="14.5703125" style="154" customWidth="1"/>
    <col min="8" max="9" width="12.28515625" style="154" customWidth="1"/>
    <col min="10" max="10" width="20.85546875" style="154" customWidth="1"/>
    <col min="11" max="11" width="10.42578125" style="154" bestFit="1" customWidth="1"/>
    <col min="12" max="14" width="9.140625" style="154" customWidth="1"/>
    <col min="15" max="16384" width="9.140625" style="154"/>
  </cols>
  <sheetData>
    <row r="1" spans="1:18" ht="53.45" customHeight="1">
      <c r="A1" s="151"/>
      <c r="B1" s="152"/>
      <c r="C1" s="152"/>
      <c r="D1" s="152"/>
      <c r="E1" s="152"/>
      <c r="F1" s="1205" t="s">
        <v>602</v>
      </c>
      <c r="G1" s="1205"/>
      <c r="H1" s="1205"/>
      <c r="I1" s="1205"/>
      <c r="J1" s="153"/>
    </row>
    <row r="2" spans="1:18">
      <c r="A2" s="151"/>
      <c r="B2" s="152"/>
      <c r="C2" s="152"/>
      <c r="D2" s="152"/>
      <c r="E2" s="152"/>
      <c r="F2" s="152"/>
      <c r="G2" s="152"/>
      <c r="H2" s="1206"/>
      <c r="I2" s="1206"/>
      <c r="J2" s="155"/>
    </row>
    <row r="3" spans="1:18" ht="15.6" customHeight="1">
      <c r="A3" s="151"/>
      <c r="B3" s="152"/>
      <c r="C3" s="152"/>
      <c r="D3" s="152"/>
      <c r="E3" s="152"/>
      <c r="F3" s="152"/>
      <c r="G3" s="152"/>
      <c r="H3" s="1207"/>
      <c r="I3" s="1207"/>
      <c r="J3" s="155"/>
    </row>
    <row r="4" spans="1:18" ht="17.25">
      <c r="A4" s="151"/>
      <c r="B4" s="1208" t="s">
        <v>408</v>
      </c>
      <c r="C4" s="1208"/>
      <c r="D4" s="1208"/>
      <c r="E4" s="1208"/>
      <c r="F4" s="1208"/>
      <c r="G4" s="1208"/>
      <c r="H4" s="1208"/>
      <c r="I4" s="1208"/>
      <c r="J4" s="232" t="s">
        <v>409</v>
      </c>
    </row>
    <row r="5" spans="1:18" ht="17.25">
      <c r="A5" s="151"/>
      <c r="B5" s="1209" t="s">
        <v>410</v>
      </c>
      <c r="C5" s="1209"/>
      <c r="D5" s="1209"/>
      <c r="E5" s="1209"/>
      <c r="F5" s="1209"/>
      <c r="G5" s="1209"/>
      <c r="H5" s="1209"/>
      <c r="I5" s="1209"/>
      <c r="J5" s="232" t="s">
        <v>409</v>
      </c>
    </row>
    <row r="6" spans="1:18" s="155" customFormat="1" ht="17.25">
      <c r="A6" s="240" t="e">
        <f>#REF!</f>
        <v>#REF!</v>
      </c>
      <c r="B6" s="243"/>
      <c r="C6" s="243"/>
      <c r="D6" s="243"/>
      <c r="E6" s="243"/>
      <c r="F6" s="243"/>
      <c r="G6" s="243"/>
      <c r="H6" s="243"/>
      <c r="I6" s="243"/>
      <c r="J6" s="232"/>
    </row>
    <row r="7" spans="1:18" ht="18">
      <c r="A7" s="240" t="e">
        <f>#REF!</f>
        <v>#REF!</v>
      </c>
      <c r="B7" s="241"/>
      <c r="C7" s="241"/>
      <c r="D7" s="241"/>
      <c r="E7" s="242"/>
      <c r="F7" s="241"/>
      <c r="G7" s="241"/>
      <c r="H7" s="241"/>
      <c r="I7" s="241"/>
      <c r="J7" s="155"/>
    </row>
    <row r="8" spans="1:18" thickBot="1">
      <c r="A8" s="97"/>
      <c r="B8" s="152"/>
      <c r="C8" s="152"/>
      <c r="D8" s="152"/>
      <c r="E8" s="156"/>
      <c r="F8" s="152"/>
      <c r="G8" s="152"/>
      <c r="H8" s="152"/>
      <c r="I8" s="152"/>
      <c r="J8" s="155"/>
    </row>
    <row r="9" spans="1:18" ht="53.45" customHeight="1">
      <c r="A9" s="1199" t="s">
        <v>6</v>
      </c>
      <c r="B9" s="1201" t="s">
        <v>411</v>
      </c>
      <c r="C9" s="1203" t="s">
        <v>20</v>
      </c>
      <c r="D9" s="244" t="s">
        <v>604</v>
      </c>
      <c r="E9" s="244" t="s">
        <v>605</v>
      </c>
      <c r="F9" s="1203" t="s">
        <v>534</v>
      </c>
      <c r="G9" s="1203"/>
      <c r="H9" s="1203"/>
      <c r="I9" s="1210"/>
      <c r="J9" s="155"/>
    </row>
    <row r="10" spans="1:18" ht="31.5">
      <c r="A10" s="1200"/>
      <c r="B10" s="1202"/>
      <c r="C10" s="1204"/>
      <c r="D10" s="234" t="e">
        <f>#REF!</f>
        <v>#REF!</v>
      </c>
      <c r="E10" s="234" t="e">
        <f>#REF!</f>
        <v>#REF!</v>
      </c>
      <c r="F10" s="157" t="s">
        <v>412</v>
      </c>
      <c r="G10" s="158" t="s">
        <v>413</v>
      </c>
      <c r="H10" s="158" t="s">
        <v>393</v>
      </c>
      <c r="I10" s="159" t="s">
        <v>125</v>
      </c>
      <c r="J10" s="239" t="s">
        <v>603</v>
      </c>
    </row>
    <row r="11" spans="1:18">
      <c r="A11" s="160" t="s">
        <v>414</v>
      </c>
      <c r="B11" s="161">
        <v>2</v>
      </c>
      <c r="C11" s="161">
        <v>3</v>
      </c>
      <c r="D11" s="161">
        <v>4</v>
      </c>
      <c r="E11" s="162">
        <v>5</v>
      </c>
      <c r="F11" s="161">
        <v>6</v>
      </c>
      <c r="G11" s="161">
        <v>7</v>
      </c>
      <c r="H11" s="161">
        <v>8</v>
      </c>
      <c r="I11" s="163">
        <v>9</v>
      </c>
      <c r="K11"/>
      <c r="L11"/>
      <c r="M11"/>
      <c r="N11"/>
      <c r="O11"/>
      <c r="P11"/>
      <c r="Q11"/>
      <c r="R11"/>
    </row>
    <row r="12" spans="1:18">
      <c r="A12" s="164" t="s">
        <v>415</v>
      </c>
      <c r="B12" s="165" t="s">
        <v>416</v>
      </c>
      <c r="C12" s="166" t="s">
        <v>417</v>
      </c>
      <c r="D12" s="233" t="e">
        <f>D13+D14+D15+D16</f>
        <v>#REF!</v>
      </c>
      <c r="E12" s="236" t="e">
        <f t="shared" ref="E12:I12" si="0">E13+E14+E15+E16</f>
        <v>#REF!</v>
      </c>
      <c r="F12" s="236" t="e">
        <f>F13+F14+F15+F16</f>
        <v>#REF!</v>
      </c>
      <c r="G12" s="236" t="e">
        <f>G13+G14+G15+G16</f>
        <v>#REF!</v>
      </c>
      <c r="H12" s="236" t="e">
        <f t="shared" si="0"/>
        <v>#REF!</v>
      </c>
      <c r="I12" s="237" t="e">
        <f t="shared" si="0"/>
        <v>#REF!</v>
      </c>
      <c r="K12"/>
      <c r="L12"/>
      <c r="M12"/>
      <c r="N12"/>
      <c r="O12"/>
      <c r="P12"/>
      <c r="Q12"/>
      <c r="R12"/>
    </row>
    <row r="13" spans="1:18">
      <c r="A13" s="169" t="s">
        <v>9</v>
      </c>
      <c r="B13" s="170" t="s">
        <v>418</v>
      </c>
      <c r="C13" s="166" t="s">
        <v>419</v>
      </c>
      <c r="D13" s="167" t="e">
        <f>#REF!</f>
        <v>#REF!</v>
      </c>
      <c r="E13" s="235" t="e">
        <f>F13+G13+H13+I13</f>
        <v>#REF!</v>
      </c>
      <c r="F13" s="233" t="e">
        <f>#REF!</f>
        <v>#REF!</v>
      </c>
      <c r="G13" s="233" t="e">
        <f>#REF!</f>
        <v>#REF!</v>
      </c>
      <c r="H13" s="233" t="e">
        <f>#REF!</f>
        <v>#REF!</v>
      </c>
      <c r="I13" s="238" t="e">
        <f>#REF!</f>
        <v>#REF!</v>
      </c>
      <c r="J13" s="171" t="s">
        <v>420</v>
      </c>
      <c r="K13"/>
      <c r="L13"/>
      <c r="M13"/>
      <c r="N13"/>
      <c r="O13"/>
      <c r="P13"/>
      <c r="Q13"/>
      <c r="R13"/>
    </row>
    <row r="14" spans="1:18">
      <c r="A14" s="169" t="s">
        <v>10</v>
      </c>
      <c r="B14" s="170" t="s">
        <v>421</v>
      </c>
      <c r="C14" s="166" t="s">
        <v>419</v>
      </c>
      <c r="D14" s="172">
        <v>0</v>
      </c>
      <c r="E14" s="172">
        <v>0</v>
      </c>
      <c r="F14" s="172">
        <v>0</v>
      </c>
      <c r="G14" s="172">
        <v>0</v>
      </c>
      <c r="H14" s="172">
        <v>0</v>
      </c>
      <c r="I14" s="173">
        <v>0</v>
      </c>
      <c r="K14"/>
      <c r="L14"/>
      <c r="M14"/>
      <c r="N14"/>
      <c r="O14"/>
      <c r="P14"/>
      <c r="Q14"/>
      <c r="R14"/>
    </row>
    <row r="15" spans="1:18">
      <c r="A15" s="169" t="s">
        <v>36</v>
      </c>
      <c r="B15" s="170" t="s">
        <v>422</v>
      </c>
      <c r="C15" s="166" t="s">
        <v>419</v>
      </c>
      <c r="D15" s="167">
        <v>0</v>
      </c>
      <c r="E15" s="167">
        <v>0</v>
      </c>
      <c r="F15" s="167">
        <v>0</v>
      </c>
      <c r="G15" s="167">
        <v>0</v>
      </c>
      <c r="H15" s="167">
        <v>0</v>
      </c>
      <c r="I15" s="168">
        <v>0</v>
      </c>
      <c r="K15"/>
      <c r="L15"/>
      <c r="M15"/>
      <c r="N15"/>
      <c r="O15"/>
      <c r="P15"/>
      <c r="Q15"/>
      <c r="R15"/>
    </row>
    <row r="16" spans="1:18">
      <c r="A16" s="169" t="s">
        <v>43</v>
      </c>
      <c r="B16" s="170" t="s">
        <v>423</v>
      </c>
      <c r="C16" s="166" t="s">
        <v>419</v>
      </c>
      <c r="D16" s="167">
        <v>0</v>
      </c>
      <c r="E16" s="167">
        <v>0</v>
      </c>
      <c r="F16" s="167">
        <v>0</v>
      </c>
      <c r="G16" s="167">
        <v>0</v>
      </c>
      <c r="H16" s="167">
        <v>0</v>
      </c>
      <c r="I16" s="168">
        <v>0</v>
      </c>
      <c r="K16"/>
      <c r="L16"/>
      <c r="M16"/>
      <c r="N16"/>
      <c r="O16"/>
      <c r="P16"/>
      <c r="Q16"/>
      <c r="R16"/>
    </row>
    <row r="17" spans="1:19" ht="31.5">
      <c r="A17" s="164" t="s">
        <v>424</v>
      </c>
      <c r="B17" s="165" t="s">
        <v>425</v>
      </c>
      <c r="C17" s="166" t="s">
        <v>426</v>
      </c>
      <c r="D17" s="247" t="e">
        <f>D19+D20+D21+D22</f>
        <v>#REF!</v>
      </c>
      <c r="E17" s="247" t="e">
        <f t="shared" ref="E17:I17" si="1">E19+E20+E21+E22</f>
        <v>#REF!</v>
      </c>
      <c r="F17" s="246" t="e">
        <f>F19+F20+F21</f>
        <v>#REF!</v>
      </c>
      <c r="G17" s="246" t="e">
        <f t="shared" si="1"/>
        <v>#REF!</v>
      </c>
      <c r="H17" s="246" t="e">
        <f t="shared" si="1"/>
        <v>#REF!</v>
      </c>
      <c r="I17" s="246" t="e">
        <f t="shared" si="1"/>
        <v>#REF!</v>
      </c>
      <c r="K17"/>
      <c r="L17"/>
      <c r="M17"/>
      <c r="N17"/>
      <c r="O17"/>
      <c r="P17"/>
      <c r="Q17"/>
      <c r="R17"/>
    </row>
    <row r="18" spans="1:19" ht="18" customHeight="1">
      <c r="A18" s="169"/>
      <c r="B18" s="170" t="s">
        <v>427</v>
      </c>
      <c r="C18" s="1211" t="s">
        <v>392</v>
      </c>
      <c r="D18" s="1211"/>
      <c r="E18" s="1211"/>
      <c r="F18" s="1211"/>
      <c r="G18" s="1211"/>
      <c r="H18" s="1211"/>
      <c r="I18" s="1212"/>
      <c r="K18"/>
      <c r="L18"/>
      <c r="M18"/>
      <c r="N18"/>
      <c r="O18"/>
      <c r="P18"/>
      <c r="Q18"/>
      <c r="R18"/>
      <c r="S18" s="176"/>
    </row>
    <row r="19" spans="1:19">
      <c r="A19" s="169" t="s">
        <v>11</v>
      </c>
      <c r="B19" s="170" t="s">
        <v>418</v>
      </c>
      <c r="C19" s="166" t="s">
        <v>419</v>
      </c>
      <c r="D19" s="233" t="e">
        <f>#REF!/1000</f>
        <v>#REF!</v>
      </c>
      <c r="E19" s="235" t="e">
        <f>F19+G19+H19+I19</f>
        <v>#REF!</v>
      </c>
      <c r="F19" s="233" t="e">
        <f>#REF!/1000</f>
        <v>#REF!</v>
      </c>
      <c r="G19" s="233" t="e">
        <f>#REF!/1000</f>
        <v>#REF!</v>
      </c>
      <c r="H19" s="233" t="e">
        <f>#REF!/1000</f>
        <v>#REF!</v>
      </c>
      <c r="I19" s="238" t="e">
        <f>#REF!/1000</f>
        <v>#REF!</v>
      </c>
      <c r="K19"/>
      <c r="L19"/>
      <c r="M19"/>
      <c r="N19"/>
      <c r="O19"/>
      <c r="P19"/>
      <c r="Q19"/>
      <c r="R19"/>
      <c r="S19" s="176"/>
    </row>
    <row r="20" spans="1:19">
      <c r="A20" s="169" t="s">
        <v>12</v>
      </c>
      <c r="B20" s="170" t="s">
        <v>428</v>
      </c>
      <c r="C20" s="166" t="s">
        <v>419</v>
      </c>
      <c r="D20" s="174">
        <v>0</v>
      </c>
      <c r="E20" s="174">
        <v>0</v>
      </c>
      <c r="F20" s="174">
        <v>0</v>
      </c>
      <c r="G20" s="174">
        <v>0</v>
      </c>
      <c r="H20" s="174">
        <v>0</v>
      </c>
      <c r="I20" s="175">
        <v>0</v>
      </c>
      <c r="K20"/>
      <c r="L20"/>
      <c r="M20"/>
      <c r="N20"/>
      <c r="O20"/>
      <c r="P20"/>
      <c r="Q20"/>
      <c r="R20"/>
      <c r="S20" s="176"/>
    </row>
    <row r="21" spans="1:19">
      <c r="A21" s="169" t="s">
        <v>51</v>
      </c>
      <c r="B21" s="170" t="s">
        <v>429</v>
      </c>
      <c r="C21" s="166" t="s">
        <v>419</v>
      </c>
      <c r="D21" s="174">
        <v>0</v>
      </c>
      <c r="E21" s="174">
        <v>0</v>
      </c>
      <c r="F21" s="174">
        <v>0</v>
      </c>
      <c r="G21" s="174">
        <v>0</v>
      </c>
      <c r="H21" s="174">
        <v>0</v>
      </c>
      <c r="I21" s="175">
        <v>0</v>
      </c>
    </row>
    <row r="22" spans="1:19">
      <c r="A22" s="169" t="s">
        <v>430</v>
      </c>
      <c r="B22" s="170" t="s">
        <v>423</v>
      </c>
      <c r="C22" s="166" t="s">
        <v>419</v>
      </c>
      <c r="D22" s="174">
        <v>0</v>
      </c>
      <c r="E22" s="174">
        <v>0</v>
      </c>
      <c r="F22" s="174" t="s">
        <v>431</v>
      </c>
      <c r="G22" s="174">
        <v>0</v>
      </c>
      <c r="H22" s="174">
        <v>0</v>
      </c>
      <c r="I22" s="175">
        <v>0</v>
      </c>
    </row>
    <row r="23" spans="1:19" ht="63">
      <c r="A23" s="164" t="s">
        <v>355</v>
      </c>
      <c r="B23" s="165" t="s">
        <v>432</v>
      </c>
      <c r="C23" s="166" t="s">
        <v>419</v>
      </c>
      <c r="D23" s="261" t="e">
        <f>#REF!/1000</f>
        <v>#REF!</v>
      </c>
      <c r="E23" s="269" t="e">
        <f>#REF!/1000</f>
        <v>#REF!</v>
      </c>
      <c r="F23" s="177" t="e">
        <f>F25-F17-F26</f>
        <v>#REF!</v>
      </c>
      <c r="G23" s="177" t="e">
        <f t="shared" ref="G23:H23" si="2">G25-G17-G26</f>
        <v>#REF!</v>
      </c>
      <c r="H23" s="177" t="e">
        <f t="shared" si="2"/>
        <v>#REF!</v>
      </c>
      <c r="I23" s="178" t="e">
        <f>I25-I17-I26</f>
        <v>#REF!</v>
      </c>
      <c r="J23" s="268" t="s">
        <v>610</v>
      </c>
      <c r="K23" s="179"/>
    </row>
    <row r="24" spans="1:19">
      <c r="A24" s="164" t="s">
        <v>356</v>
      </c>
      <c r="B24" s="165" t="s">
        <v>433</v>
      </c>
      <c r="C24" s="166" t="s">
        <v>419</v>
      </c>
      <c r="D24" s="174">
        <v>0</v>
      </c>
      <c r="E24" s="180">
        <v>0</v>
      </c>
      <c r="F24" s="177">
        <v>0</v>
      </c>
      <c r="G24" s="177">
        <v>0</v>
      </c>
      <c r="H24" s="177">
        <v>0</v>
      </c>
      <c r="I24" s="178">
        <v>0</v>
      </c>
      <c r="J24" s="179"/>
      <c r="K24" s="179"/>
    </row>
    <row r="25" spans="1:19" ht="31.5">
      <c r="A25" s="164" t="s">
        <v>357</v>
      </c>
      <c r="B25" s="165" t="s">
        <v>434</v>
      </c>
      <c r="C25" s="166" t="s">
        <v>419</v>
      </c>
      <c r="D25" s="246" t="e">
        <f>D17+D23+D26</f>
        <v>#REF!</v>
      </c>
      <c r="E25" s="246" t="e">
        <f>E17+E23+E26</f>
        <v>#REF!</v>
      </c>
      <c r="F25" s="248" t="e">
        <f>#REF!/1000</f>
        <v>#REF!</v>
      </c>
      <c r="G25" s="248" t="e">
        <f>#REF!/1000</f>
        <v>#REF!</v>
      </c>
      <c r="H25" s="248" t="e">
        <f>#REF!/1000</f>
        <v>#REF!</v>
      </c>
      <c r="I25" s="249" t="e">
        <f>#REF!/1000</f>
        <v>#REF!</v>
      </c>
      <c r="J25" s="179"/>
      <c r="K25" s="179"/>
    </row>
    <row r="26" spans="1:19" ht="31.5">
      <c r="A26" s="164" t="s">
        <v>358</v>
      </c>
      <c r="B26" s="165" t="s">
        <v>435</v>
      </c>
      <c r="C26" s="166" t="s">
        <v>419</v>
      </c>
      <c r="D26" s="248"/>
      <c r="E26" s="248"/>
      <c r="F26" s="177" t="e">
        <f>E26*(F25/E25)</f>
        <v>#REF!</v>
      </c>
      <c r="G26" s="177" t="e">
        <f>E26*(G25/E25)</f>
        <v>#REF!</v>
      </c>
      <c r="H26" s="177" t="e">
        <f>E26*(H25/E25)</f>
        <v>#REF!</v>
      </c>
      <c r="I26" s="178" t="e">
        <f>E26*(I25/E25)</f>
        <v>#REF!</v>
      </c>
      <c r="J26" s="179" t="e">
        <f>#REF!</f>
        <v>#REF!</v>
      </c>
      <c r="K26" s="179" t="e">
        <f>#REF!</f>
        <v>#REF!</v>
      </c>
      <c r="L26" s="179" t="e">
        <f>#REF!</f>
        <v>#REF!</v>
      </c>
      <c r="M26" s="179" t="e">
        <f>#REF!</f>
        <v>#REF!</v>
      </c>
    </row>
    <row r="27" spans="1:19" ht="47.25">
      <c r="A27" s="164" t="s">
        <v>359</v>
      </c>
      <c r="B27" s="165" t="s">
        <v>436</v>
      </c>
      <c r="C27" s="166" t="s">
        <v>419</v>
      </c>
      <c r="D27" s="246" t="e">
        <f>D17</f>
        <v>#REF!</v>
      </c>
      <c r="E27" s="246" t="e">
        <f>E17</f>
        <v>#REF!</v>
      </c>
      <c r="F27" s="246" t="e">
        <f t="shared" ref="F27:I27" si="3">F17</f>
        <v>#REF!</v>
      </c>
      <c r="G27" s="246" t="e">
        <f t="shared" si="3"/>
        <v>#REF!</v>
      </c>
      <c r="H27" s="246" t="e">
        <f t="shared" si="3"/>
        <v>#REF!</v>
      </c>
      <c r="I27" s="250" t="e">
        <f t="shared" si="3"/>
        <v>#REF!</v>
      </c>
      <c r="J27" s="179" t="e">
        <f>F26-J26</f>
        <v>#REF!</v>
      </c>
      <c r="K27" s="179" t="e">
        <f t="shared" ref="K27:M27" si="4">G26-K26</f>
        <v>#REF!</v>
      </c>
      <c r="L27" s="179" t="e">
        <f t="shared" si="4"/>
        <v>#REF!</v>
      </c>
      <c r="M27" s="179" t="e">
        <f t="shared" si="4"/>
        <v>#REF!</v>
      </c>
    </row>
    <row r="28" spans="1:19" ht="31.5">
      <c r="A28" s="164" t="s">
        <v>360</v>
      </c>
      <c r="B28" s="165" t="s">
        <v>437</v>
      </c>
      <c r="C28" s="166" t="s">
        <v>419</v>
      </c>
      <c r="D28" s="245" t="e">
        <f>D25/(100%-2.2%)</f>
        <v>#REF!</v>
      </c>
      <c r="E28" s="245" t="e">
        <f t="shared" ref="E28:I28" si="5">E25/(100%-2.2%)</f>
        <v>#REF!</v>
      </c>
      <c r="F28" s="245" t="e">
        <f t="shared" si="5"/>
        <v>#REF!</v>
      </c>
      <c r="G28" s="245" t="e">
        <f t="shared" si="5"/>
        <v>#REF!</v>
      </c>
      <c r="H28" s="245" t="e">
        <f t="shared" si="5"/>
        <v>#REF!</v>
      </c>
      <c r="I28" s="251" t="e">
        <f t="shared" si="5"/>
        <v>#REF!</v>
      </c>
      <c r="K28" s="179"/>
    </row>
    <row r="29" spans="1:19" ht="31.5">
      <c r="A29" s="164" t="s">
        <v>152</v>
      </c>
      <c r="B29" s="181" t="s">
        <v>438</v>
      </c>
      <c r="C29" s="1213" t="s">
        <v>392</v>
      </c>
      <c r="D29" s="1214"/>
      <c r="E29" s="1214"/>
      <c r="F29" s="1214"/>
      <c r="G29" s="1214"/>
      <c r="H29" s="1214"/>
      <c r="I29" s="1215"/>
    </row>
    <row r="30" spans="1:19" ht="31.5">
      <c r="A30" s="169" t="s">
        <v>124</v>
      </c>
      <c r="B30" s="182" t="s">
        <v>439</v>
      </c>
      <c r="C30" s="267" t="s">
        <v>440</v>
      </c>
      <c r="D30" s="184"/>
      <c r="E30" s="180" t="e">
        <f>F30+G30+H30+I30</f>
        <v>#REF!</v>
      </c>
      <c r="F30" s="174" t="e">
        <f>#REF!/1000</f>
        <v>#REF!</v>
      </c>
      <c r="G30" s="174" t="e">
        <f>#REF!/1000</f>
        <v>#REF!</v>
      </c>
      <c r="H30" s="174" t="e">
        <f>#REF!/1000</f>
        <v>#REF!</v>
      </c>
      <c r="I30" s="175" t="e">
        <f>#REF!/1000</f>
        <v>#REF!</v>
      </c>
      <c r="J30" s="268" t="s">
        <v>609</v>
      </c>
    </row>
    <row r="31" spans="1:19">
      <c r="A31" s="169" t="s">
        <v>153</v>
      </c>
      <c r="B31" s="182" t="s">
        <v>441</v>
      </c>
      <c r="C31" s="183" t="s">
        <v>442</v>
      </c>
      <c r="D31" s="180">
        <v>0</v>
      </c>
      <c r="E31" s="180">
        <v>0</v>
      </c>
      <c r="F31" s="180">
        <v>0</v>
      </c>
      <c r="G31" s="180">
        <v>0</v>
      </c>
      <c r="H31" s="180">
        <v>0</v>
      </c>
      <c r="I31" s="185">
        <v>0</v>
      </c>
    </row>
    <row r="32" spans="1:19">
      <c r="A32" s="169" t="s">
        <v>287</v>
      </c>
      <c r="B32" s="186" t="s">
        <v>443</v>
      </c>
      <c r="C32" s="166" t="s">
        <v>419</v>
      </c>
      <c r="D32" s="180">
        <v>0</v>
      </c>
      <c r="E32" s="180">
        <v>0</v>
      </c>
      <c r="F32" s="180">
        <v>0</v>
      </c>
      <c r="G32" s="180">
        <v>0</v>
      </c>
      <c r="H32" s="180">
        <v>0</v>
      </c>
      <c r="I32" s="185">
        <v>0</v>
      </c>
    </row>
    <row r="33" spans="1:9">
      <c r="A33" s="169" t="s">
        <v>444</v>
      </c>
      <c r="B33" s="182" t="s">
        <v>445</v>
      </c>
      <c r="C33" s="166" t="s">
        <v>419</v>
      </c>
      <c r="D33" s="180">
        <v>0</v>
      </c>
      <c r="E33" s="180">
        <v>0</v>
      </c>
      <c r="F33" s="180">
        <v>0</v>
      </c>
      <c r="G33" s="180">
        <v>0</v>
      </c>
      <c r="H33" s="180">
        <v>0</v>
      </c>
      <c r="I33" s="185">
        <v>0</v>
      </c>
    </row>
    <row r="34" spans="1:9" ht="31.5">
      <c r="A34" s="164" t="s">
        <v>361</v>
      </c>
      <c r="B34" s="165" t="s">
        <v>446</v>
      </c>
      <c r="C34" s="166" t="s">
        <v>442</v>
      </c>
      <c r="D34" s="174" t="e">
        <f>D35*D25/1000</f>
        <v>#REF!</v>
      </c>
      <c r="E34" s="174" t="e">
        <f t="shared" ref="E34:I34" si="6">E35*E25/1000</f>
        <v>#REF!</v>
      </c>
      <c r="F34" s="174" t="e">
        <f t="shared" si="6"/>
        <v>#REF!</v>
      </c>
      <c r="G34" s="174" t="e">
        <f t="shared" si="6"/>
        <v>#REF!</v>
      </c>
      <c r="H34" s="174" t="e">
        <f t="shared" si="6"/>
        <v>#REF!</v>
      </c>
      <c r="I34" s="175" t="e">
        <f t="shared" si="6"/>
        <v>#REF!</v>
      </c>
    </row>
    <row r="35" spans="1:9">
      <c r="A35" s="164" t="s">
        <v>362</v>
      </c>
      <c r="B35" s="165" t="s">
        <v>447</v>
      </c>
      <c r="C35" s="166" t="s">
        <v>448</v>
      </c>
      <c r="D35" s="187"/>
      <c r="E35" s="180"/>
      <c r="F35" s="174">
        <f>E35</f>
        <v>0</v>
      </c>
      <c r="G35" s="174">
        <f t="shared" ref="G35:I35" si="7">F35</f>
        <v>0</v>
      </c>
      <c r="H35" s="174">
        <f t="shared" si="7"/>
        <v>0</v>
      </c>
      <c r="I35" s="175">
        <f t="shared" si="7"/>
        <v>0</v>
      </c>
    </row>
    <row r="36" spans="1:9" ht="31.5" hidden="1">
      <c r="A36" s="164" t="s">
        <v>363</v>
      </c>
      <c r="B36" s="165" t="s">
        <v>449</v>
      </c>
      <c r="C36" s="166" t="s">
        <v>448</v>
      </c>
      <c r="D36" s="166"/>
      <c r="E36" s="183"/>
      <c r="F36" s="166"/>
      <c r="G36" s="166"/>
      <c r="H36" s="166"/>
      <c r="I36" s="188"/>
    </row>
    <row r="37" spans="1:9" ht="31.5">
      <c r="A37" s="164" t="s">
        <v>363</v>
      </c>
      <c r="B37" s="165" t="s">
        <v>450</v>
      </c>
      <c r="C37" s="166" t="s">
        <v>451</v>
      </c>
      <c r="D37" s="252"/>
      <c r="E37" s="253"/>
      <c r="F37" s="177" t="s">
        <v>431</v>
      </c>
      <c r="G37" s="177" t="s">
        <v>431</v>
      </c>
      <c r="H37" s="177" t="s">
        <v>258</v>
      </c>
      <c r="I37" s="178" t="s">
        <v>431</v>
      </c>
    </row>
    <row r="38" spans="1:9" ht="31.5">
      <c r="A38" s="164" t="s">
        <v>364</v>
      </c>
      <c r="B38" s="189" t="s">
        <v>452</v>
      </c>
      <c r="C38" s="166" t="s">
        <v>453</v>
      </c>
      <c r="D38" s="253" t="e">
        <f>D37/D25</f>
        <v>#REF!</v>
      </c>
      <c r="E38" s="253" t="e">
        <f t="shared" ref="E38" si="8">E37/E25</f>
        <v>#REF!</v>
      </c>
      <c r="F38" s="177" t="s">
        <v>431</v>
      </c>
      <c r="G38" s="177" t="s">
        <v>431</v>
      </c>
      <c r="H38" s="177" t="s">
        <v>258</v>
      </c>
      <c r="I38" s="178" t="s">
        <v>431</v>
      </c>
    </row>
    <row r="39" spans="1:9" ht="31.5">
      <c r="A39" s="164" t="s">
        <v>365</v>
      </c>
      <c r="B39" s="165" t="s">
        <v>454</v>
      </c>
      <c r="C39" s="166" t="s">
        <v>455</v>
      </c>
      <c r="D39" s="253"/>
      <c r="E39" s="254"/>
      <c r="F39" s="177" t="s">
        <v>431</v>
      </c>
      <c r="G39" s="177" t="s">
        <v>431</v>
      </c>
      <c r="H39" s="177" t="s">
        <v>258</v>
      </c>
      <c r="I39" s="178" t="s">
        <v>431</v>
      </c>
    </row>
    <row r="40" spans="1:9" s="191" customFormat="1" ht="47.25">
      <c r="A40" s="190" t="s">
        <v>366</v>
      </c>
      <c r="B40" s="181" t="s">
        <v>456</v>
      </c>
      <c r="C40" s="183" t="s">
        <v>451</v>
      </c>
      <c r="D40" s="180">
        <v>0</v>
      </c>
      <c r="E40" s="180">
        <v>0</v>
      </c>
      <c r="F40" s="180">
        <v>0</v>
      </c>
      <c r="G40" s="180">
        <v>0</v>
      </c>
      <c r="H40" s="180">
        <v>0</v>
      </c>
      <c r="I40" s="185">
        <v>0</v>
      </c>
    </row>
    <row r="41" spans="1:9" ht="31.5">
      <c r="A41" s="164" t="s">
        <v>367</v>
      </c>
      <c r="B41" s="165" t="s">
        <v>457</v>
      </c>
      <c r="C41" s="166" t="s">
        <v>458</v>
      </c>
      <c r="D41" s="256">
        <v>141</v>
      </c>
      <c r="E41" s="255" t="e">
        <f>#REF!</f>
        <v>#REF!</v>
      </c>
      <c r="F41" s="257" t="e">
        <f>E41</f>
        <v>#REF!</v>
      </c>
      <c r="G41" s="257" t="e">
        <f>E41</f>
        <v>#REF!</v>
      </c>
      <c r="H41" s="257" t="e">
        <f>E41</f>
        <v>#REF!</v>
      </c>
      <c r="I41" s="258" t="e">
        <f>E41</f>
        <v>#REF!</v>
      </c>
    </row>
    <row r="42" spans="1:9" ht="31.5">
      <c r="A42" s="164" t="s">
        <v>369</v>
      </c>
      <c r="B42" s="165" t="s">
        <v>459</v>
      </c>
      <c r="C42" s="166" t="s">
        <v>419</v>
      </c>
      <c r="D42" s="259">
        <f>365-D41</f>
        <v>224</v>
      </c>
      <c r="E42" s="259" t="e">
        <f>365-E41</f>
        <v>#REF!</v>
      </c>
      <c r="F42" s="259" t="e">
        <f t="shared" ref="F42:I42" si="9">365-F41</f>
        <v>#REF!</v>
      </c>
      <c r="G42" s="259" t="e">
        <f t="shared" si="9"/>
        <v>#REF!</v>
      </c>
      <c r="H42" s="259" t="e">
        <f t="shared" si="9"/>
        <v>#REF!</v>
      </c>
      <c r="I42" s="260" t="e">
        <f t="shared" si="9"/>
        <v>#REF!</v>
      </c>
    </row>
    <row r="43" spans="1:9" ht="47.25">
      <c r="A43" s="164" t="s">
        <v>368</v>
      </c>
      <c r="B43" s="165" t="s">
        <v>460</v>
      </c>
      <c r="C43" s="166" t="s">
        <v>461</v>
      </c>
      <c r="D43" s="166"/>
      <c r="E43" s="183">
        <f>D43</f>
        <v>0</v>
      </c>
      <c r="F43" s="183">
        <f t="shared" ref="F43:I43" si="10">E43</f>
        <v>0</v>
      </c>
      <c r="G43" s="183">
        <f t="shared" si="10"/>
        <v>0</v>
      </c>
      <c r="H43" s="183">
        <f t="shared" si="10"/>
        <v>0</v>
      </c>
      <c r="I43" s="193">
        <f t="shared" si="10"/>
        <v>0</v>
      </c>
    </row>
    <row r="44" spans="1:9" ht="31.5">
      <c r="A44" s="164" t="s">
        <v>369</v>
      </c>
      <c r="B44" s="165" t="s">
        <v>462</v>
      </c>
      <c r="C44" s="166" t="s">
        <v>419</v>
      </c>
      <c r="D44" s="256">
        <v>2.6</v>
      </c>
      <c r="E44" s="253" t="e">
        <f>#REF!</f>
        <v>#REF!</v>
      </c>
      <c r="F44" s="183" t="s">
        <v>431</v>
      </c>
      <c r="G44" s="183" t="s">
        <v>431</v>
      </c>
      <c r="H44" s="183" t="s">
        <v>258</v>
      </c>
      <c r="I44" s="193" t="s">
        <v>431</v>
      </c>
    </row>
    <row r="45" spans="1:9" ht="47.25">
      <c r="A45" s="164" t="s">
        <v>370</v>
      </c>
      <c r="B45" s="165" t="s">
        <v>463</v>
      </c>
      <c r="C45" s="166" t="s">
        <v>419</v>
      </c>
      <c r="D45" s="166"/>
      <c r="E45" s="183">
        <f>D45</f>
        <v>0</v>
      </c>
      <c r="F45" s="183" t="s">
        <v>431</v>
      </c>
      <c r="G45" s="183" t="s">
        <v>431</v>
      </c>
      <c r="H45" s="183" t="s">
        <v>258</v>
      </c>
      <c r="I45" s="193" t="s">
        <v>431</v>
      </c>
    </row>
    <row r="46" spans="1:9" ht="47.25" hidden="1">
      <c r="A46" s="164" t="s">
        <v>373</v>
      </c>
      <c r="B46" s="165" t="s">
        <v>464</v>
      </c>
      <c r="C46" s="166" t="s">
        <v>419</v>
      </c>
      <c r="D46" s="166"/>
      <c r="E46" s="183" t="s">
        <v>392</v>
      </c>
      <c r="F46" s="166" t="s">
        <v>392</v>
      </c>
      <c r="G46" s="166" t="s">
        <v>392</v>
      </c>
      <c r="H46" s="166"/>
      <c r="I46" s="188" t="s">
        <v>392</v>
      </c>
    </row>
    <row r="47" spans="1:9" ht="47.25" hidden="1">
      <c r="A47" s="164" t="s">
        <v>374</v>
      </c>
      <c r="B47" s="165" t="s">
        <v>465</v>
      </c>
      <c r="C47" s="166" t="s">
        <v>392</v>
      </c>
      <c r="D47" s="166"/>
      <c r="E47" s="183" t="s">
        <v>392</v>
      </c>
      <c r="F47" s="166" t="s">
        <v>392</v>
      </c>
      <c r="G47" s="166" t="s">
        <v>392</v>
      </c>
      <c r="H47" s="166"/>
      <c r="I47" s="188" t="s">
        <v>392</v>
      </c>
    </row>
    <row r="48" spans="1:9" hidden="1">
      <c r="A48" s="169" t="s">
        <v>466</v>
      </c>
      <c r="B48" s="170" t="s">
        <v>467</v>
      </c>
      <c r="C48" s="166" t="s">
        <v>468</v>
      </c>
      <c r="D48" s="166">
        <v>0</v>
      </c>
      <c r="E48" s="166">
        <v>0</v>
      </c>
      <c r="F48" s="166">
        <v>0</v>
      </c>
      <c r="G48" s="166">
        <v>0</v>
      </c>
      <c r="H48" s="166">
        <v>0</v>
      </c>
      <c r="I48" s="188">
        <v>0</v>
      </c>
    </row>
    <row r="49" spans="1:19" hidden="1">
      <c r="A49" s="169" t="s">
        <v>469</v>
      </c>
      <c r="B49" s="170" t="s">
        <v>470</v>
      </c>
      <c r="C49" s="166" t="s">
        <v>458</v>
      </c>
      <c r="D49" s="166">
        <v>0</v>
      </c>
      <c r="E49" s="166">
        <v>0</v>
      </c>
      <c r="F49" s="166">
        <v>0</v>
      </c>
      <c r="G49" s="166">
        <v>0</v>
      </c>
      <c r="H49" s="166">
        <v>0</v>
      </c>
      <c r="I49" s="188">
        <v>0</v>
      </c>
    </row>
    <row r="50" spans="1:19" hidden="1">
      <c r="A50" s="169" t="s">
        <v>471</v>
      </c>
      <c r="B50" s="170" t="s">
        <v>472</v>
      </c>
      <c r="C50" s="166" t="s">
        <v>473</v>
      </c>
      <c r="D50" s="166">
        <v>0</v>
      </c>
      <c r="E50" s="166">
        <v>0</v>
      </c>
      <c r="F50" s="166">
        <v>0</v>
      </c>
      <c r="G50" s="166">
        <v>0</v>
      </c>
      <c r="H50" s="166">
        <v>0</v>
      </c>
      <c r="I50" s="188">
        <v>0</v>
      </c>
    </row>
    <row r="51" spans="1:19" ht="31.5" hidden="1">
      <c r="A51" s="164" t="s">
        <v>375</v>
      </c>
      <c r="B51" s="165" t="s">
        <v>474</v>
      </c>
      <c r="C51" s="166" t="s">
        <v>475</v>
      </c>
      <c r="D51" s="166">
        <v>0</v>
      </c>
      <c r="E51" s="166">
        <v>0</v>
      </c>
      <c r="F51" s="166">
        <v>0</v>
      </c>
      <c r="G51" s="166">
        <v>0</v>
      </c>
      <c r="H51" s="166">
        <v>0</v>
      </c>
      <c r="I51" s="188">
        <v>0</v>
      </c>
    </row>
    <row r="52" spans="1:19" ht="31.5" hidden="1">
      <c r="A52" s="164" t="s">
        <v>376</v>
      </c>
      <c r="B52" s="165" t="s">
        <v>476</v>
      </c>
      <c r="C52" s="166" t="s">
        <v>477</v>
      </c>
      <c r="D52" s="166">
        <v>0</v>
      </c>
      <c r="E52" s="166">
        <v>0</v>
      </c>
      <c r="F52" s="166">
        <v>0</v>
      </c>
      <c r="G52" s="166">
        <v>0</v>
      </c>
      <c r="H52" s="166">
        <v>0</v>
      </c>
      <c r="I52" s="188">
        <v>0</v>
      </c>
    </row>
    <row r="53" spans="1:19" ht="31.5" hidden="1">
      <c r="A53" s="164" t="s">
        <v>377</v>
      </c>
      <c r="B53" s="165" t="s">
        <v>478</v>
      </c>
      <c r="C53" s="166" t="s">
        <v>392</v>
      </c>
      <c r="D53" s="166">
        <v>0</v>
      </c>
      <c r="E53" s="166">
        <v>0</v>
      </c>
      <c r="F53" s="166">
        <v>0</v>
      </c>
      <c r="G53" s="166">
        <v>0</v>
      </c>
      <c r="H53" s="166">
        <v>0</v>
      </c>
      <c r="I53" s="188">
        <v>0</v>
      </c>
    </row>
    <row r="54" spans="1:19" hidden="1">
      <c r="A54" s="169" t="s">
        <v>479</v>
      </c>
      <c r="B54" s="186" t="s">
        <v>480</v>
      </c>
      <c r="C54" s="166" t="s">
        <v>461</v>
      </c>
      <c r="D54" s="166">
        <v>0</v>
      </c>
      <c r="E54" s="166">
        <v>0</v>
      </c>
      <c r="F54" s="166">
        <v>0</v>
      </c>
      <c r="G54" s="166">
        <v>0</v>
      </c>
      <c r="H54" s="166">
        <v>0</v>
      </c>
      <c r="I54" s="188">
        <v>0</v>
      </c>
    </row>
    <row r="55" spans="1:19" hidden="1">
      <c r="A55" s="169" t="s">
        <v>481</v>
      </c>
      <c r="B55" s="186" t="s">
        <v>482</v>
      </c>
      <c r="C55" s="166" t="s">
        <v>419</v>
      </c>
      <c r="D55" s="166">
        <v>0</v>
      </c>
      <c r="E55" s="166">
        <v>0</v>
      </c>
      <c r="F55" s="166">
        <v>0</v>
      </c>
      <c r="G55" s="166">
        <v>0</v>
      </c>
      <c r="H55" s="166">
        <v>0</v>
      </c>
      <c r="I55" s="188">
        <v>0</v>
      </c>
    </row>
    <row r="56" spans="1:19" ht="31.5">
      <c r="A56" s="164" t="s">
        <v>371</v>
      </c>
      <c r="B56" s="165" t="s">
        <v>483</v>
      </c>
      <c r="C56" s="166" t="s">
        <v>392</v>
      </c>
      <c r="D56" s="166"/>
      <c r="E56" s="183"/>
      <c r="F56" s="183" t="s">
        <v>431</v>
      </c>
      <c r="G56" s="183" t="s">
        <v>431</v>
      </c>
      <c r="H56" s="183" t="s">
        <v>258</v>
      </c>
      <c r="I56" s="193" t="s">
        <v>431</v>
      </c>
    </row>
    <row r="57" spans="1:19" ht="47.25">
      <c r="A57" s="169" t="s">
        <v>484</v>
      </c>
      <c r="B57" s="186" t="s">
        <v>439</v>
      </c>
      <c r="C57" s="166" t="s">
        <v>485</v>
      </c>
      <c r="D57" s="266" t="e">
        <f>#REF!</f>
        <v>#REF!</v>
      </c>
      <c r="E57" s="266" t="e">
        <f>#REF!</f>
        <v>#REF!</v>
      </c>
      <c r="F57" s="183" t="s">
        <v>431</v>
      </c>
      <c r="G57" s="183" t="s">
        <v>431</v>
      </c>
      <c r="H57" s="183" t="s">
        <v>258</v>
      </c>
      <c r="I57" s="193" t="s">
        <v>431</v>
      </c>
      <c r="J57" s="265" t="s">
        <v>608</v>
      </c>
    </row>
    <row r="58" spans="1:19">
      <c r="A58" s="169" t="s">
        <v>486</v>
      </c>
      <c r="B58" s="186" t="s">
        <v>441</v>
      </c>
      <c r="C58" s="166" t="s">
        <v>419</v>
      </c>
      <c r="D58" s="166">
        <v>0</v>
      </c>
      <c r="E58" s="183">
        <v>0</v>
      </c>
      <c r="F58" s="183" t="s">
        <v>431</v>
      </c>
      <c r="G58" s="183" t="s">
        <v>431</v>
      </c>
      <c r="H58" s="183" t="s">
        <v>258</v>
      </c>
      <c r="I58" s="193" t="s">
        <v>431</v>
      </c>
    </row>
    <row r="59" spans="1:19">
      <c r="A59" s="169" t="s">
        <v>487</v>
      </c>
      <c r="B59" s="186" t="s">
        <v>443</v>
      </c>
      <c r="C59" s="166" t="s">
        <v>419</v>
      </c>
      <c r="D59" s="166">
        <v>0</v>
      </c>
      <c r="E59" s="183">
        <v>0</v>
      </c>
      <c r="F59" s="183" t="s">
        <v>431</v>
      </c>
      <c r="G59" s="183" t="s">
        <v>431</v>
      </c>
      <c r="H59" s="183" t="s">
        <v>431</v>
      </c>
      <c r="I59" s="193" t="s">
        <v>431</v>
      </c>
    </row>
    <row r="60" spans="1:19">
      <c r="A60" s="169" t="s">
        <v>488</v>
      </c>
      <c r="B60" s="186" t="s">
        <v>445</v>
      </c>
      <c r="C60" s="166" t="s">
        <v>419</v>
      </c>
      <c r="D60" s="166">
        <v>0</v>
      </c>
      <c r="E60" s="183">
        <v>0</v>
      </c>
      <c r="F60" s="183" t="s">
        <v>431</v>
      </c>
      <c r="G60" s="183" t="s">
        <v>431</v>
      </c>
      <c r="H60" s="183" t="s">
        <v>431</v>
      </c>
      <c r="I60" s="193" t="s">
        <v>431</v>
      </c>
    </row>
    <row r="61" spans="1:19" ht="47.25" customHeight="1">
      <c r="A61" s="169" t="s">
        <v>372</v>
      </c>
      <c r="B61" s="165" t="s">
        <v>489</v>
      </c>
      <c r="C61" s="1216" t="s">
        <v>490</v>
      </c>
      <c r="D61" s="262"/>
      <c r="E61" s="183" t="s">
        <v>431</v>
      </c>
      <c r="F61" s="183" t="s">
        <v>431</v>
      </c>
      <c r="G61" s="183" t="s">
        <v>431</v>
      </c>
      <c r="H61" s="183" t="s">
        <v>431</v>
      </c>
      <c r="I61" s="193" t="s">
        <v>431</v>
      </c>
      <c r="J61" s="263" t="s">
        <v>606</v>
      </c>
      <c r="Q61" s="194"/>
      <c r="R61" s="194"/>
      <c r="S61" s="194"/>
    </row>
    <row r="62" spans="1:19">
      <c r="A62" s="169" t="s">
        <v>491</v>
      </c>
      <c r="B62" s="186" t="s">
        <v>492</v>
      </c>
      <c r="C62" s="1217"/>
      <c r="D62" s="183" t="s">
        <v>431</v>
      </c>
      <c r="E62" s="180" t="e">
        <f>#REF!</f>
        <v>#REF!</v>
      </c>
      <c r="F62" s="174" t="e">
        <f>#REF!</f>
        <v>#REF!</v>
      </c>
      <c r="G62" s="174" t="e">
        <f>#REF!</f>
        <v>#REF!</v>
      </c>
      <c r="H62" s="174" t="e">
        <f>#REF!</f>
        <v>#REF!</v>
      </c>
      <c r="I62" s="175" t="e">
        <f>#REF!</f>
        <v>#REF!</v>
      </c>
      <c r="Q62" s="194"/>
      <c r="R62" s="194"/>
      <c r="S62" s="194"/>
    </row>
    <row r="63" spans="1:19">
      <c r="A63" s="169" t="s">
        <v>493</v>
      </c>
      <c r="B63" s="186" t="s">
        <v>494</v>
      </c>
      <c r="C63" s="1217"/>
      <c r="D63" s="183" t="s">
        <v>431</v>
      </c>
      <c r="E63" s="180" t="e">
        <f>#REF!</f>
        <v>#REF!</v>
      </c>
      <c r="F63" s="174" t="e">
        <f t="shared" ref="F63:I64" si="11">E63</f>
        <v>#REF!</v>
      </c>
      <c r="G63" s="174" t="e">
        <f t="shared" si="11"/>
        <v>#REF!</v>
      </c>
      <c r="H63" s="174" t="e">
        <f t="shared" si="11"/>
        <v>#REF!</v>
      </c>
      <c r="I63" s="175" t="e">
        <f t="shared" si="11"/>
        <v>#REF!</v>
      </c>
      <c r="Q63" s="194"/>
      <c r="R63" s="194"/>
      <c r="S63" s="194"/>
    </row>
    <row r="64" spans="1:19">
      <c r="A64" s="169" t="s">
        <v>495</v>
      </c>
      <c r="B64" s="186" t="s">
        <v>496</v>
      </c>
      <c r="C64" s="1218"/>
      <c r="D64" s="183" t="s">
        <v>431</v>
      </c>
      <c r="E64" s="180" t="e">
        <f>#REF!</f>
        <v>#REF!</v>
      </c>
      <c r="F64" s="174" t="e">
        <f t="shared" si="11"/>
        <v>#REF!</v>
      </c>
      <c r="G64" s="174" t="e">
        <f t="shared" si="11"/>
        <v>#REF!</v>
      </c>
      <c r="H64" s="174" t="e">
        <f t="shared" si="11"/>
        <v>#REF!</v>
      </c>
      <c r="I64" s="175" t="e">
        <f t="shared" si="11"/>
        <v>#REF!</v>
      </c>
      <c r="Q64" s="194"/>
      <c r="R64" s="194"/>
      <c r="S64" s="194"/>
    </row>
    <row r="65" spans="1:19" ht="31.5">
      <c r="A65" s="164" t="s">
        <v>373</v>
      </c>
      <c r="B65" s="165" t="s">
        <v>497</v>
      </c>
      <c r="C65" s="166" t="s">
        <v>607</v>
      </c>
      <c r="D65" s="262"/>
      <c r="E65" s="180" t="e">
        <f>(#REF!+#REF!+#REF!)/E37</f>
        <v>#REF!</v>
      </c>
      <c r="F65" s="183" t="s">
        <v>431</v>
      </c>
      <c r="G65" s="183" t="s">
        <v>431</v>
      </c>
      <c r="H65" s="183" t="s">
        <v>431</v>
      </c>
      <c r="I65" s="193" t="s">
        <v>431</v>
      </c>
      <c r="Q65" s="194"/>
      <c r="R65" s="194"/>
      <c r="S65" s="194"/>
    </row>
    <row r="66" spans="1:19" ht="31.5">
      <c r="A66" s="164" t="s">
        <v>374</v>
      </c>
      <c r="B66" s="165" t="s">
        <v>498</v>
      </c>
      <c r="C66" s="166" t="s">
        <v>499</v>
      </c>
      <c r="D66" s="246">
        <v>0</v>
      </c>
      <c r="E66" s="246">
        <v>0</v>
      </c>
      <c r="F66" s="246">
        <v>0</v>
      </c>
      <c r="G66" s="246">
        <v>0</v>
      </c>
      <c r="H66" s="246">
        <v>0</v>
      </c>
      <c r="I66" s="250">
        <v>0</v>
      </c>
      <c r="Q66" s="176"/>
      <c r="R66" s="194"/>
      <c r="S66" s="194"/>
    </row>
    <row r="67" spans="1:19" ht="31.5">
      <c r="A67" s="164" t="s">
        <v>375</v>
      </c>
      <c r="B67" s="165" t="s">
        <v>500</v>
      </c>
      <c r="C67" s="166" t="s">
        <v>501</v>
      </c>
      <c r="D67" s="246">
        <v>0</v>
      </c>
      <c r="E67" s="246">
        <v>0</v>
      </c>
      <c r="F67" s="246">
        <v>0</v>
      </c>
      <c r="G67" s="246">
        <v>0</v>
      </c>
      <c r="H67" s="246">
        <v>0</v>
      </c>
      <c r="I67" s="250">
        <v>0</v>
      </c>
      <c r="Q67" s="194"/>
      <c r="R67" s="194"/>
      <c r="S67" s="194"/>
    </row>
    <row r="68" spans="1:19" ht="32.25" thickBot="1">
      <c r="A68" s="195" t="s">
        <v>376</v>
      </c>
      <c r="B68" s="196" t="s">
        <v>502</v>
      </c>
      <c r="C68" s="197" t="s">
        <v>503</v>
      </c>
      <c r="D68" s="198">
        <v>21.61387596550674</v>
      </c>
      <c r="E68" s="199" t="e">
        <f>#REF!</f>
        <v>#REF!</v>
      </c>
      <c r="F68" s="200" t="s">
        <v>431</v>
      </c>
      <c r="G68" s="200" t="s">
        <v>431</v>
      </c>
      <c r="H68" s="200" t="s">
        <v>431</v>
      </c>
      <c r="I68" s="201" t="s">
        <v>431</v>
      </c>
      <c r="Q68" s="194"/>
      <c r="R68" s="194"/>
      <c r="S68" s="194"/>
    </row>
    <row r="69" spans="1:19" ht="35.25" hidden="1" customHeight="1">
      <c r="A69" s="202" t="s">
        <v>377</v>
      </c>
      <c r="B69" s="203" t="s">
        <v>504</v>
      </c>
      <c r="C69" s="204" t="s">
        <v>505</v>
      </c>
      <c r="D69" s="205"/>
      <c r="E69" s="206" t="s">
        <v>392</v>
      </c>
      <c r="F69" s="204" t="s">
        <v>392</v>
      </c>
      <c r="G69" s="204" t="s">
        <v>392</v>
      </c>
      <c r="H69" s="204"/>
      <c r="I69" s="204" t="s">
        <v>392</v>
      </c>
    </row>
    <row r="70" spans="1:19" ht="63" hidden="1">
      <c r="A70" s="207" t="s">
        <v>378</v>
      </c>
      <c r="B70" s="165" t="s">
        <v>506</v>
      </c>
      <c r="C70" s="166" t="s">
        <v>419</v>
      </c>
      <c r="D70" s="187">
        <v>1163.1551900000002</v>
      </c>
      <c r="E70" s="183"/>
      <c r="F70" s="166"/>
      <c r="G70" s="166"/>
      <c r="H70" s="166"/>
      <c r="I70" s="166"/>
    </row>
    <row r="71" spans="1:19" ht="63" hidden="1">
      <c r="A71" s="207" t="s">
        <v>379</v>
      </c>
      <c r="B71" s="165" t="s">
        <v>507</v>
      </c>
      <c r="C71" s="166" t="s">
        <v>419</v>
      </c>
      <c r="D71" s="187">
        <v>173.47330000000034</v>
      </c>
      <c r="E71" s="183"/>
      <c r="F71" s="166"/>
      <c r="G71" s="166"/>
      <c r="H71" s="166"/>
      <c r="I71" s="166"/>
    </row>
    <row r="72" spans="1:19" ht="78.75" hidden="1">
      <c r="A72" s="207" t="s">
        <v>508</v>
      </c>
      <c r="B72" s="208" t="s">
        <v>509</v>
      </c>
      <c r="C72" s="166" t="s">
        <v>510</v>
      </c>
      <c r="D72" s="166">
        <v>989.68188999999995</v>
      </c>
      <c r="E72" s="183"/>
      <c r="F72" s="166"/>
      <c r="G72" s="166"/>
      <c r="H72" s="166"/>
      <c r="I72" s="166"/>
      <c r="N72" s="176"/>
    </row>
    <row r="73" spans="1:19" ht="31.5" hidden="1">
      <c r="A73" s="207" t="s">
        <v>511</v>
      </c>
      <c r="B73" s="165" t="s">
        <v>512</v>
      </c>
      <c r="C73" s="166" t="s">
        <v>513</v>
      </c>
      <c r="D73" s="166"/>
      <c r="E73" s="183"/>
      <c r="F73" s="166"/>
      <c r="G73" s="166"/>
      <c r="H73" s="166"/>
      <c r="I73" s="166"/>
    </row>
    <row r="74" spans="1:19" ht="47.25" hidden="1">
      <c r="A74" s="207" t="s">
        <v>514</v>
      </c>
      <c r="B74" s="165" t="s">
        <v>515</v>
      </c>
      <c r="C74" s="166" t="s">
        <v>516</v>
      </c>
      <c r="D74" s="187"/>
      <c r="E74" s="187"/>
      <c r="F74" s="187"/>
      <c r="G74" s="166" t="s">
        <v>431</v>
      </c>
      <c r="H74" s="166" t="s">
        <v>431</v>
      </c>
      <c r="I74" s="166" t="s">
        <v>431</v>
      </c>
    </row>
    <row r="75" spans="1:19" ht="47.25" hidden="1">
      <c r="A75" s="207" t="s">
        <v>517</v>
      </c>
      <c r="B75" s="165" t="s">
        <v>518</v>
      </c>
      <c r="C75" s="166" t="s">
        <v>516</v>
      </c>
      <c r="D75" s="166">
        <v>0</v>
      </c>
      <c r="E75" s="166">
        <v>0</v>
      </c>
      <c r="F75" s="166">
        <v>0</v>
      </c>
      <c r="G75" s="166" t="s">
        <v>431</v>
      </c>
      <c r="H75" s="166" t="s">
        <v>431</v>
      </c>
      <c r="I75" s="166" t="s">
        <v>431</v>
      </c>
    </row>
    <row r="76" spans="1:19" ht="47.25" hidden="1">
      <c r="A76" s="207" t="s">
        <v>519</v>
      </c>
      <c r="B76" s="165" t="s">
        <v>520</v>
      </c>
      <c r="C76" s="166" t="s">
        <v>521</v>
      </c>
      <c r="D76" s="166">
        <v>0</v>
      </c>
      <c r="E76" s="183">
        <f>F76+G76+H76+I76</f>
        <v>18884</v>
      </c>
      <c r="F76" s="192">
        <v>18582</v>
      </c>
      <c r="G76" s="192">
        <v>2</v>
      </c>
      <c r="H76" s="192">
        <v>21</v>
      </c>
      <c r="I76" s="192">
        <v>279</v>
      </c>
    </row>
    <row r="77" spans="1:19" ht="47.25" hidden="1">
      <c r="A77" s="207" t="s">
        <v>522</v>
      </c>
      <c r="B77" s="165" t="s">
        <v>523</v>
      </c>
      <c r="C77" s="166" t="s">
        <v>521</v>
      </c>
      <c r="D77" s="166">
        <v>0</v>
      </c>
      <c r="E77" s="166">
        <v>0</v>
      </c>
      <c r="F77" s="166">
        <v>0</v>
      </c>
      <c r="G77" s="166">
        <v>0</v>
      </c>
      <c r="H77" s="166">
        <v>0</v>
      </c>
      <c r="I77" s="166">
        <v>0</v>
      </c>
      <c r="N77" s="194"/>
      <c r="O77" s="194"/>
      <c r="P77" s="194"/>
    </row>
    <row r="78" spans="1:19">
      <c r="A78" s="151"/>
      <c r="B78" s="209"/>
      <c r="C78" s="210"/>
      <c r="D78" s="210"/>
      <c r="E78" s="211"/>
      <c r="F78" s="210"/>
      <c r="G78" s="210"/>
      <c r="H78" s="210"/>
      <c r="I78" s="210"/>
      <c r="N78" s="194"/>
      <c r="O78" s="194"/>
      <c r="P78" s="194"/>
    </row>
    <row r="79" spans="1:19">
      <c r="A79" s="151"/>
      <c r="B79" s="209"/>
      <c r="C79" s="210"/>
      <c r="D79" s="210"/>
      <c r="E79" s="211"/>
      <c r="F79" s="210"/>
      <c r="G79" s="210"/>
      <c r="H79" s="210"/>
      <c r="I79" s="210"/>
      <c r="N79" s="1219"/>
      <c r="O79" s="194"/>
      <c r="P79" s="194"/>
    </row>
    <row r="80" spans="1:19">
      <c r="A80" s="151"/>
      <c r="B80" s="264" t="e">
        <f>#REF!</f>
        <v>#REF!</v>
      </c>
      <c r="C80" s="152"/>
      <c r="D80" s="152" t="s">
        <v>197</v>
      </c>
      <c r="E80" s="212"/>
      <c r="F80" s="152"/>
      <c r="G80" s="1220" t="e">
        <f>#REF!</f>
        <v>#REF!</v>
      </c>
      <c r="H80" s="1220"/>
      <c r="I80" s="1220"/>
      <c r="N80" s="1219"/>
      <c r="O80" s="194"/>
      <c r="P80" s="194"/>
    </row>
    <row r="81" spans="1:16">
      <c r="A81" s="151"/>
      <c r="B81" s="213" t="s">
        <v>524</v>
      </c>
      <c r="C81" s="152"/>
      <c r="D81" s="1221" t="s">
        <v>154</v>
      </c>
      <c r="E81" s="1221"/>
      <c r="F81" s="152"/>
      <c r="G81" s="1221" t="s">
        <v>525</v>
      </c>
      <c r="H81" s="1221"/>
      <c r="I81" s="1221"/>
      <c r="N81" s="194"/>
      <c r="O81" s="194"/>
      <c r="P81" s="194"/>
    </row>
    <row r="82" spans="1:16">
      <c r="A82" s="151"/>
      <c r="B82" s="214"/>
      <c r="C82" s="152"/>
      <c r="D82" s="152"/>
      <c r="E82" s="156"/>
      <c r="F82" s="152"/>
      <c r="G82" s="152"/>
      <c r="H82" s="152"/>
      <c r="I82" s="152"/>
    </row>
    <row r="83" spans="1:16">
      <c r="A83" s="151"/>
      <c r="B83" s="215"/>
      <c r="C83" s="152"/>
      <c r="D83" s="152"/>
      <c r="E83" s="156"/>
      <c r="F83" s="152"/>
      <c r="G83" s="152"/>
      <c r="H83" s="152"/>
      <c r="I83" s="152"/>
    </row>
    <row r="84" spans="1:16" ht="29.25" customHeight="1">
      <c r="A84" s="216" t="s">
        <v>526</v>
      </c>
      <c r="B84" s="217"/>
      <c r="C84" s="217"/>
      <c r="D84" s="217"/>
      <c r="E84" s="217"/>
      <c r="F84" s="217"/>
      <c r="G84" s="217"/>
      <c r="H84" s="217"/>
      <c r="I84" s="217"/>
    </row>
    <row r="85" spans="1:16" ht="13.5" customHeight="1">
      <c r="A85" s="1222" t="s">
        <v>527</v>
      </c>
      <c r="B85" s="1222"/>
      <c r="C85" s="1222"/>
      <c r="D85" s="1222"/>
      <c r="E85" s="1222"/>
      <c r="F85" s="1222"/>
      <c r="G85" s="1222"/>
      <c r="H85" s="1222"/>
      <c r="I85" s="1222"/>
    </row>
    <row r="86" spans="1:16" ht="13.5" customHeight="1">
      <c r="A86" s="218"/>
      <c r="B86" s="218"/>
      <c r="C86" s="218"/>
      <c r="D86" s="218"/>
      <c r="E86" s="219"/>
      <c r="F86" s="218"/>
      <c r="G86" s="218"/>
      <c r="H86" s="218"/>
      <c r="I86" s="218"/>
    </row>
    <row r="87" spans="1:16" ht="14.25" customHeight="1">
      <c r="A87" s="151"/>
      <c r="B87" s="220"/>
      <c r="C87" s="152"/>
      <c r="D87" s="152"/>
      <c r="E87" s="156"/>
      <c r="F87" s="152"/>
      <c r="G87" s="152"/>
      <c r="H87" s="152"/>
      <c r="I87" s="152"/>
    </row>
    <row r="88" spans="1:16">
      <c r="A88" s="1223"/>
      <c r="B88" s="1223"/>
      <c r="C88" s="152"/>
      <c r="D88" s="152"/>
      <c r="E88" s="156"/>
      <c r="F88" s="152"/>
      <c r="G88" s="152"/>
      <c r="H88" s="152"/>
      <c r="I88" s="152"/>
    </row>
    <row r="89" spans="1:16">
      <c r="A89" s="1223"/>
      <c r="B89" s="1223"/>
      <c r="C89" s="152"/>
      <c r="D89" s="152"/>
      <c r="E89" s="156"/>
      <c r="F89" s="152"/>
      <c r="G89" s="152"/>
      <c r="H89" s="221"/>
      <c r="I89" s="152"/>
    </row>
  </sheetData>
  <mergeCells count="19">
    <mergeCell ref="D81:E81"/>
    <mergeCell ref="G81:I81"/>
    <mergeCell ref="A85:I85"/>
    <mergeCell ref="A88:B88"/>
    <mergeCell ref="A89:B89"/>
    <mergeCell ref="C18:I18"/>
    <mergeCell ref="C29:I29"/>
    <mergeCell ref="C61:C64"/>
    <mergeCell ref="N79:N80"/>
    <mergeCell ref="G80:I80"/>
    <mergeCell ref="A9:A10"/>
    <mergeCell ref="B9:B10"/>
    <mergeCell ref="C9:C10"/>
    <mergeCell ref="F1:I1"/>
    <mergeCell ref="H2:I2"/>
    <mergeCell ref="H3:I3"/>
    <mergeCell ref="B4:I4"/>
    <mergeCell ref="B5:I5"/>
    <mergeCell ref="F9:I9"/>
  </mergeCells>
  <pageMargins left="0.70866141732283472" right="0.70866141732283472" top="0.74803149606299213" bottom="0.74803149606299213" header="0.31496062992125984" footer="0.31496062992125984"/>
  <pageSetup paperSize="9" scale="44" orientation="portrait" r:id="rId1"/>
</worksheet>
</file>

<file path=xl/worksheets/sheet2.xml><?xml version="1.0" encoding="utf-8"?>
<worksheet xmlns="http://schemas.openxmlformats.org/spreadsheetml/2006/main" xmlns:r="http://schemas.openxmlformats.org/officeDocument/2006/relationships">
  <sheetPr>
    <tabColor theme="5" tint="0.79998168889431442"/>
    <outlinePr summaryBelow="0"/>
  </sheetPr>
  <dimension ref="A1:BY63"/>
  <sheetViews>
    <sheetView topLeftCell="B4" zoomScaleNormal="100" zoomScaleSheetLayoutView="70" workbookViewId="0">
      <pane xSplit="3" ySplit="7" topLeftCell="E11" activePane="bottomRight" state="frozen"/>
      <selection activeCell="B4" sqref="B4"/>
      <selection pane="topRight" activeCell="E4" sqref="E4"/>
      <selection pane="bottomLeft" activeCell="B11" sqref="B11"/>
      <selection pane="bottomRight" activeCell="AA60" sqref="AA60"/>
    </sheetView>
  </sheetViews>
  <sheetFormatPr defaultColWidth="9.140625" defaultRowHeight="15"/>
  <cols>
    <col min="1" max="1" width="5" style="1" hidden="1" customWidth="1"/>
    <col min="2" max="2" width="5.42578125" style="1" customWidth="1"/>
    <col min="3" max="3" width="39.5703125" style="2" customWidth="1"/>
    <col min="4" max="4" width="8.28515625" style="2" customWidth="1"/>
    <col min="5" max="5" width="7.7109375" style="2" customWidth="1"/>
    <col min="6" max="6" width="6.7109375" style="2" customWidth="1"/>
    <col min="7" max="7" width="8" style="2" customWidth="1"/>
    <col min="8" max="8" width="10.5703125" style="2" customWidth="1"/>
    <col min="9" max="9" width="7.5703125" style="2" customWidth="1"/>
    <col min="10" max="10" width="5.28515625" style="2" customWidth="1"/>
    <col min="11" max="11" width="5.5703125" style="2" customWidth="1"/>
    <col min="12" max="12" width="8.85546875" style="2" customWidth="1"/>
    <col min="13" max="13" width="7" style="2" customWidth="1"/>
    <col min="14" max="14" width="5.85546875" style="2" customWidth="1"/>
    <col min="15" max="15" width="5.5703125" style="128" customWidth="1"/>
    <col min="16" max="16" width="8.7109375" style="2" customWidth="1"/>
    <col min="17" max="17" width="7" style="2" hidden="1" customWidth="1"/>
    <col min="18" max="18" width="5.85546875" style="2" hidden="1" customWidth="1"/>
    <col min="19" max="20" width="8.5703125" style="2" hidden="1" customWidth="1"/>
    <col min="21" max="21" width="7.85546875" style="2" customWidth="1"/>
    <col min="22" max="22" width="7" style="2" customWidth="1"/>
    <col min="23" max="23" width="7.85546875" style="128" customWidth="1"/>
    <col min="24" max="24" width="10.7109375" style="2" customWidth="1"/>
    <col min="25" max="26" width="6.7109375" style="2" customWidth="1"/>
    <col min="27" max="27" width="5.28515625" style="136" customWidth="1"/>
    <col min="28" max="28" width="8.140625" style="2" customWidth="1"/>
    <col min="29" max="52" width="9.140625" customWidth="1"/>
    <col min="78" max="16384" width="9.140625" style="2"/>
  </cols>
  <sheetData>
    <row r="1" spans="1:77" s="48" customFormat="1" ht="13.9" customHeight="1">
      <c r="A1" s="45"/>
      <c r="B1" s="45"/>
      <c r="C1" s="40"/>
      <c r="D1" s="46"/>
      <c r="E1" s="46"/>
      <c r="F1" s="46"/>
      <c r="G1" s="46"/>
      <c r="H1" s="325"/>
      <c r="I1" s="46"/>
      <c r="J1" s="46"/>
      <c r="K1" s="46"/>
      <c r="L1" s="46"/>
      <c r="M1" s="46"/>
      <c r="N1" s="46"/>
      <c r="O1" s="41"/>
      <c r="P1" s="47"/>
      <c r="Q1" s="47"/>
      <c r="R1" s="47"/>
      <c r="S1" s="47"/>
      <c r="T1" s="47"/>
      <c r="U1" s="47"/>
      <c r="V1" s="47"/>
      <c r="W1" s="42"/>
      <c r="Y1" s="106"/>
      <c r="Z1" s="106"/>
      <c r="AA1" s="131"/>
      <c r="AB1" s="106" t="s">
        <v>381</v>
      </c>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row>
    <row r="2" spans="1:77" s="48" customFormat="1" ht="13.9" customHeight="1">
      <c r="A2" s="45"/>
      <c r="B2" s="96" t="s">
        <v>380</v>
      </c>
      <c r="C2" s="124"/>
      <c r="D2" s="125"/>
      <c r="E2" s="96"/>
      <c r="F2" s="96"/>
      <c r="G2" s="96"/>
      <c r="H2" s="96"/>
      <c r="I2" s="96"/>
      <c r="J2" s="96"/>
      <c r="K2" s="96"/>
      <c r="L2" s="96"/>
      <c r="M2" s="96"/>
      <c r="N2" s="96"/>
      <c r="O2" s="97"/>
      <c r="P2" s="96"/>
      <c r="Q2" s="96"/>
      <c r="R2" s="96"/>
      <c r="S2" s="96"/>
      <c r="T2" s="96"/>
      <c r="U2" s="96"/>
      <c r="V2" s="96"/>
      <c r="W2" s="97"/>
      <c r="X2" s="96"/>
      <c r="Y2" s="96"/>
      <c r="Z2" s="96"/>
      <c r="AA2" s="132"/>
      <c r="AB2" s="96"/>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row>
    <row r="3" spans="1:77" s="48" customFormat="1" ht="14.45" customHeight="1">
      <c r="A3" s="45"/>
      <c r="B3" s="96" t="s">
        <v>155</v>
      </c>
      <c r="C3" s="96"/>
      <c r="D3" s="96"/>
      <c r="E3" s="96"/>
      <c r="F3" s="96"/>
      <c r="G3" s="96"/>
      <c r="H3" s="96"/>
      <c r="I3" s="96"/>
      <c r="J3" s="96"/>
      <c r="K3" s="96"/>
      <c r="L3" s="96"/>
      <c r="M3" s="96"/>
      <c r="N3" s="96"/>
      <c r="O3" s="97"/>
      <c r="P3" s="96"/>
      <c r="Q3" s="96"/>
      <c r="R3" s="96"/>
      <c r="S3" s="96"/>
      <c r="T3" s="96"/>
      <c r="U3" s="96"/>
      <c r="V3" s="96"/>
      <c r="W3" s="97"/>
      <c r="X3" s="96"/>
      <c r="Y3" s="96"/>
      <c r="Z3" s="96"/>
      <c r="AA3" s="132"/>
      <c r="AB3" s="96"/>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row>
    <row r="4" spans="1:77" s="48" customFormat="1">
      <c r="A4" s="45"/>
      <c r="B4" s="97" t="s">
        <v>687</v>
      </c>
      <c r="C4" s="100"/>
      <c r="D4" s="125"/>
      <c r="E4" s="97"/>
      <c r="F4" s="97"/>
      <c r="G4" s="97"/>
      <c r="H4" s="97"/>
      <c r="I4" s="97"/>
      <c r="J4" s="97"/>
      <c r="K4" s="97"/>
      <c r="L4" s="97"/>
      <c r="M4" s="97"/>
      <c r="N4" s="97"/>
      <c r="O4" s="97"/>
      <c r="P4" s="97"/>
      <c r="Q4" s="97"/>
      <c r="R4" s="97"/>
      <c r="S4" s="97"/>
      <c r="T4" s="97"/>
      <c r="U4" s="97"/>
      <c r="V4" s="97"/>
      <c r="W4" s="97"/>
      <c r="X4" s="97"/>
      <c r="Y4" s="96"/>
      <c r="Z4" s="96"/>
      <c r="AA4" s="132"/>
      <c r="AB4" s="96"/>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row>
    <row r="5" spans="1:77" s="48" customFormat="1">
      <c r="A5" s="45"/>
      <c r="B5" s="97" t="s">
        <v>698</v>
      </c>
      <c r="C5" s="100"/>
      <c r="D5" s="125"/>
      <c r="E5" s="97"/>
      <c r="F5" s="97"/>
      <c r="G5" s="97"/>
      <c r="H5" s="97"/>
      <c r="I5" s="97"/>
      <c r="J5" s="97"/>
      <c r="K5" s="97"/>
      <c r="L5" s="97"/>
      <c r="M5" s="97"/>
      <c r="N5" s="97"/>
      <c r="O5" s="97"/>
      <c r="P5" s="97"/>
      <c r="Q5" s="97"/>
      <c r="R5" s="97"/>
      <c r="S5" s="97"/>
      <c r="T5" s="97"/>
      <c r="U5" s="97"/>
      <c r="V5" s="97"/>
      <c r="W5" s="97"/>
      <c r="X5" s="97"/>
      <c r="Y5" s="96"/>
      <c r="Z5" s="96"/>
      <c r="AA5" s="132"/>
      <c r="AB5" s="96"/>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row>
    <row r="6" spans="1:77" s="51" customFormat="1">
      <c r="A6" s="49"/>
      <c r="B6" s="49"/>
      <c r="C6" s="50"/>
      <c r="E6" s="950"/>
      <c r="F6" s="950"/>
      <c r="G6" s="950"/>
      <c r="H6" s="950"/>
      <c r="I6" s="950"/>
      <c r="J6" s="950"/>
      <c r="K6" s="950"/>
      <c r="L6" s="950"/>
      <c r="M6" s="950"/>
      <c r="N6" s="950"/>
      <c r="O6" s="950"/>
      <c r="P6" s="950"/>
      <c r="Q6" s="950"/>
      <c r="R6" s="950"/>
      <c r="S6" s="950"/>
      <c r="T6" s="950"/>
      <c r="U6" s="950"/>
      <c r="V6" s="950"/>
      <c r="W6" s="950"/>
      <c r="X6" s="950"/>
      <c r="Y6" s="950"/>
      <c r="Z6" s="950"/>
      <c r="AA6" s="950"/>
      <c r="AB6" s="948" t="s">
        <v>156</v>
      </c>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row>
    <row r="7" spans="1:77" ht="16.5" customHeight="1">
      <c r="A7" s="1071" t="s">
        <v>6</v>
      </c>
      <c r="B7" s="1071" t="s">
        <v>6</v>
      </c>
      <c r="C7" s="1072" t="s">
        <v>7</v>
      </c>
      <c r="D7" s="1073" t="s">
        <v>20</v>
      </c>
      <c r="E7" s="1074" t="s">
        <v>21</v>
      </c>
      <c r="F7" s="1075"/>
      <c r="G7" s="1075"/>
      <c r="H7" s="1076"/>
      <c r="I7" s="1074" t="s">
        <v>22</v>
      </c>
      <c r="J7" s="1075"/>
      <c r="K7" s="1075"/>
      <c r="L7" s="1076"/>
      <c r="M7" s="1074" t="s">
        <v>127</v>
      </c>
      <c r="N7" s="1075"/>
      <c r="O7" s="1075"/>
      <c r="P7" s="1076"/>
      <c r="Q7" s="1074" t="s">
        <v>149</v>
      </c>
      <c r="R7" s="1075"/>
      <c r="S7" s="1075"/>
      <c r="T7" s="1076"/>
      <c r="U7" s="1082" t="s">
        <v>23</v>
      </c>
      <c r="V7" s="1082"/>
      <c r="W7" s="1082"/>
      <c r="X7" s="1082"/>
      <c r="Y7" s="1073" t="s">
        <v>24</v>
      </c>
      <c r="Z7" s="1073"/>
      <c r="AA7" s="1073"/>
      <c r="AB7" s="1073"/>
    </row>
    <row r="8" spans="1:77" ht="88.15" customHeight="1">
      <c r="A8" s="1071"/>
      <c r="B8" s="1071"/>
      <c r="C8" s="1072"/>
      <c r="D8" s="1073"/>
      <c r="E8" s="1077"/>
      <c r="F8" s="1078"/>
      <c r="G8" s="1078"/>
      <c r="H8" s="1079"/>
      <c r="I8" s="1077"/>
      <c r="J8" s="1078"/>
      <c r="K8" s="1078"/>
      <c r="L8" s="1079"/>
      <c r="M8" s="1077"/>
      <c r="N8" s="1078"/>
      <c r="O8" s="1078"/>
      <c r="P8" s="1079"/>
      <c r="Q8" s="1077"/>
      <c r="R8" s="1078"/>
      <c r="S8" s="1078"/>
      <c r="T8" s="1079"/>
      <c r="U8" s="1082"/>
      <c r="V8" s="1082"/>
      <c r="W8" s="1082"/>
      <c r="X8" s="1082"/>
      <c r="Y8" s="1073"/>
      <c r="Z8" s="1073"/>
      <c r="AA8" s="1073"/>
      <c r="AB8" s="1073"/>
    </row>
    <row r="9" spans="1:77" ht="77.45" customHeight="1">
      <c r="A9" s="1071"/>
      <c r="B9" s="1071"/>
      <c r="C9" s="1072"/>
      <c r="D9" s="1073"/>
      <c r="E9" s="20" t="s">
        <v>199</v>
      </c>
      <c r="F9" s="20" t="s">
        <v>158</v>
      </c>
      <c r="G9" s="20" t="s">
        <v>159</v>
      </c>
      <c r="H9" s="126" t="s">
        <v>150</v>
      </c>
      <c r="I9" s="126" t="s">
        <v>199</v>
      </c>
      <c r="J9" s="126" t="s">
        <v>158</v>
      </c>
      <c r="K9" s="126" t="s">
        <v>159</v>
      </c>
      <c r="L9" s="126" t="s">
        <v>150</v>
      </c>
      <c r="M9" s="126" t="s">
        <v>199</v>
      </c>
      <c r="N9" s="126" t="s">
        <v>158</v>
      </c>
      <c r="O9" s="126" t="s">
        <v>159</v>
      </c>
      <c r="P9" s="126" t="s">
        <v>150</v>
      </c>
      <c r="Q9" s="126" t="s">
        <v>157</v>
      </c>
      <c r="R9" s="126" t="s">
        <v>158</v>
      </c>
      <c r="S9" s="126" t="s">
        <v>159</v>
      </c>
      <c r="T9" s="126" t="s">
        <v>150</v>
      </c>
      <c r="U9" s="126" t="s">
        <v>199</v>
      </c>
      <c r="V9" s="126" t="s">
        <v>158</v>
      </c>
      <c r="W9" s="126" t="s">
        <v>159</v>
      </c>
      <c r="X9" s="126" t="s">
        <v>150</v>
      </c>
      <c r="Y9" s="126" t="s">
        <v>199</v>
      </c>
      <c r="Z9" s="126" t="s">
        <v>158</v>
      </c>
      <c r="AA9" s="133" t="s">
        <v>159</v>
      </c>
      <c r="AB9" s="126" t="s">
        <v>150</v>
      </c>
    </row>
    <row r="10" spans="1:77" s="1034" customFormat="1" ht="27.75" customHeight="1">
      <c r="A10" s="1032"/>
      <c r="B10" s="1032"/>
      <c r="C10" s="1033"/>
      <c r="D10" s="987"/>
      <c r="E10" s="990">
        <v>2021</v>
      </c>
      <c r="F10" s="990">
        <v>2022</v>
      </c>
      <c r="G10" s="990" t="s">
        <v>686</v>
      </c>
      <c r="H10" s="1024" t="s">
        <v>697</v>
      </c>
      <c r="I10" s="1024">
        <v>2021</v>
      </c>
      <c r="J10" s="1024">
        <v>2022</v>
      </c>
      <c r="K10" s="1024" t="s">
        <v>686</v>
      </c>
      <c r="L10" s="1024" t="s">
        <v>697</v>
      </c>
      <c r="M10" s="1024">
        <v>2021</v>
      </c>
      <c r="N10" s="1024">
        <v>2022</v>
      </c>
      <c r="O10" s="1024" t="s">
        <v>686</v>
      </c>
      <c r="P10" s="1024" t="s">
        <v>697</v>
      </c>
      <c r="Q10" s="1024">
        <v>2021</v>
      </c>
      <c r="R10" s="1024">
        <v>2022</v>
      </c>
      <c r="S10" s="1024" t="s">
        <v>686</v>
      </c>
      <c r="T10" s="1024" t="s">
        <v>697</v>
      </c>
      <c r="U10" s="1024">
        <v>2021</v>
      </c>
      <c r="V10" s="1024">
        <v>2022</v>
      </c>
      <c r="W10" s="1024" t="s">
        <v>686</v>
      </c>
      <c r="X10" s="1024" t="s">
        <v>697</v>
      </c>
      <c r="Y10" s="1024">
        <v>2021</v>
      </c>
      <c r="Z10" s="1024">
        <v>2022</v>
      </c>
      <c r="AA10" s="1024" t="s">
        <v>686</v>
      </c>
      <c r="AB10" s="1024" t="s">
        <v>697</v>
      </c>
      <c r="AC10" s="952"/>
      <c r="AD10" s="952"/>
      <c r="AE10" s="952"/>
      <c r="AF10" s="952"/>
      <c r="AG10" s="952"/>
      <c r="AH10" s="952"/>
      <c r="AI10" s="952"/>
      <c r="AJ10" s="952"/>
      <c r="AK10" s="952"/>
      <c r="AL10" s="952"/>
      <c r="AM10" s="952"/>
      <c r="AN10" s="952"/>
      <c r="AO10" s="952"/>
      <c r="AP10" s="952"/>
      <c r="AQ10" s="952"/>
      <c r="AR10" s="952"/>
      <c r="AS10" s="952"/>
      <c r="AT10" s="952"/>
      <c r="AU10" s="952"/>
      <c r="AV10" s="952"/>
      <c r="AW10" s="952"/>
      <c r="AX10" s="952"/>
      <c r="AY10" s="952"/>
      <c r="AZ10" s="952"/>
      <c r="BA10" s="952"/>
      <c r="BB10" s="952"/>
      <c r="BC10" s="952"/>
      <c r="BD10" s="952"/>
      <c r="BE10" s="952"/>
      <c r="BF10" s="952"/>
      <c r="BG10" s="952"/>
      <c r="BH10" s="952"/>
      <c r="BI10" s="952"/>
      <c r="BJ10" s="952"/>
      <c r="BK10" s="952"/>
      <c r="BL10" s="952"/>
      <c r="BM10" s="952"/>
      <c r="BN10" s="952"/>
      <c r="BO10" s="952"/>
      <c r="BP10" s="952"/>
      <c r="BQ10" s="952"/>
      <c r="BR10" s="952"/>
      <c r="BS10" s="952"/>
      <c r="BT10" s="952"/>
      <c r="BU10" s="952"/>
      <c r="BV10" s="952"/>
      <c r="BW10" s="952"/>
      <c r="BX10" s="952"/>
      <c r="BY10" s="952"/>
    </row>
    <row r="11" spans="1:77" s="1038" customFormat="1">
      <c r="A11" s="1035">
        <v>1</v>
      </c>
      <c r="B11" s="1036">
        <v>1</v>
      </c>
      <c r="C11" s="1037" t="s">
        <v>160</v>
      </c>
      <c r="D11" s="1004" t="s">
        <v>25</v>
      </c>
      <c r="E11" s="963">
        <v>1131.8700000000001</v>
      </c>
      <c r="F11" s="963">
        <v>1005.522</v>
      </c>
      <c r="G11" s="963">
        <v>1085.261062242118</v>
      </c>
      <c r="H11" s="1065">
        <v>1391.8578120331345</v>
      </c>
      <c r="I11" s="963">
        <v>0</v>
      </c>
      <c r="J11" s="963">
        <v>0</v>
      </c>
      <c r="K11" s="963">
        <v>0</v>
      </c>
      <c r="L11" s="963">
        <v>0</v>
      </c>
      <c r="M11" s="963">
        <v>0</v>
      </c>
      <c r="N11" s="963">
        <v>0</v>
      </c>
      <c r="O11" s="963">
        <v>0</v>
      </c>
      <c r="P11" s="963">
        <v>0</v>
      </c>
      <c r="Q11" s="963">
        <v>0</v>
      </c>
      <c r="R11" s="963">
        <v>0</v>
      </c>
      <c r="S11" s="963">
        <v>0</v>
      </c>
      <c r="T11" s="963">
        <v>0</v>
      </c>
      <c r="U11" s="963">
        <v>1131.8700000000001</v>
      </c>
      <c r="V11" s="963">
        <v>1005.522</v>
      </c>
      <c r="W11" s="963">
        <v>1085.261062242118</v>
      </c>
      <c r="X11" s="1064">
        <v>1391.8578120331345</v>
      </c>
      <c r="Y11" s="963">
        <v>0</v>
      </c>
      <c r="Z11" s="963">
        <v>0</v>
      </c>
      <c r="AA11" s="963">
        <v>0</v>
      </c>
      <c r="AB11" s="963">
        <v>0</v>
      </c>
      <c r="AC11" s="952"/>
      <c r="AD11" s="952"/>
      <c r="AE11" s="952"/>
      <c r="AF11" s="952"/>
      <c r="AG11" s="952"/>
      <c r="AH11" s="952"/>
      <c r="AI11" s="952"/>
      <c r="AJ11" s="952"/>
      <c r="AK11" s="952"/>
      <c r="AL11" s="952"/>
      <c r="AM11" s="952"/>
      <c r="AN11" s="952"/>
      <c r="AO11" s="952"/>
      <c r="AP11" s="952"/>
      <c r="AQ11" s="952"/>
      <c r="AR11" s="952"/>
      <c r="AS11" s="952"/>
      <c r="AT11" s="952"/>
      <c r="AU11" s="952"/>
      <c r="AV11" s="952"/>
      <c r="AW11" s="952"/>
      <c r="AX11" s="952"/>
      <c r="AY11" s="952"/>
      <c r="AZ11" s="952"/>
      <c r="BA11" s="952"/>
      <c r="BB11" s="952"/>
      <c r="BC11" s="952"/>
      <c r="BD11" s="952"/>
      <c r="BE11" s="952"/>
      <c r="BF11" s="952"/>
      <c r="BG11" s="952"/>
      <c r="BH11" s="952"/>
      <c r="BI11" s="952"/>
      <c r="BJ11" s="952"/>
      <c r="BK11" s="952"/>
      <c r="BL11" s="952"/>
      <c r="BM11" s="952"/>
      <c r="BN11" s="952"/>
      <c r="BO11" s="952"/>
      <c r="BP11" s="952"/>
      <c r="BQ11" s="952"/>
      <c r="BR11" s="952"/>
      <c r="BS11" s="952"/>
      <c r="BT11" s="952"/>
      <c r="BU11" s="952"/>
      <c r="BV11" s="952"/>
      <c r="BW11" s="952"/>
      <c r="BX11" s="952"/>
      <c r="BY11" s="952"/>
    </row>
    <row r="12" spans="1:77" s="1038" customFormat="1">
      <c r="A12" s="1035" t="s">
        <v>9</v>
      </c>
      <c r="B12" s="1036" t="s">
        <v>9</v>
      </c>
      <c r="C12" s="1037" t="s">
        <v>161</v>
      </c>
      <c r="D12" s="1004" t="s">
        <v>25</v>
      </c>
      <c r="E12" s="149">
        <v>611.30000000000007</v>
      </c>
      <c r="F12" s="149">
        <v>498.70499999999998</v>
      </c>
      <c r="G12" s="149">
        <v>699.22084577542023</v>
      </c>
      <c r="H12" s="149">
        <v>837.50444287908704</v>
      </c>
      <c r="I12" s="149">
        <v>0</v>
      </c>
      <c r="J12" s="149">
        <v>0</v>
      </c>
      <c r="K12" s="149">
        <v>0</v>
      </c>
      <c r="L12" s="149">
        <v>0</v>
      </c>
      <c r="M12" s="149">
        <v>0</v>
      </c>
      <c r="N12" s="149">
        <v>0</v>
      </c>
      <c r="O12" s="149">
        <v>0</v>
      </c>
      <c r="P12" s="149">
        <v>0</v>
      </c>
      <c r="Q12" s="149">
        <v>0</v>
      </c>
      <c r="R12" s="149">
        <v>0</v>
      </c>
      <c r="S12" s="149">
        <v>0</v>
      </c>
      <c r="T12" s="149">
        <v>0</v>
      </c>
      <c r="U12" s="149">
        <v>611.30000000000007</v>
      </c>
      <c r="V12" s="149">
        <v>498.70499999999998</v>
      </c>
      <c r="W12" s="149">
        <v>699.22084577542023</v>
      </c>
      <c r="X12" s="149">
        <v>837.50444287908704</v>
      </c>
      <c r="Y12" s="149">
        <v>0</v>
      </c>
      <c r="Z12" s="149">
        <v>0</v>
      </c>
      <c r="AA12" s="149">
        <v>0</v>
      </c>
      <c r="AB12" s="149">
        <v>0</v>
      </c>
      <c r="AC12" s="952"/>
      <c r="AD12" s="952"/>
      <c r="AE12" s="952"/>
      <c r="AF12" s="952"/>
      <c r="AG12" s="952"/>
      <c r="AH12" s="952"/>
      <c r="AI12" s="952"/>
      <c r="AJ12" s="952"/>
      <c r="AK12" s="952"/>
      <c r="AL12" s="952"/>
      <c r="AM12" s="952"/>
      <c r="AN12" s="952"/>
      <c r="AO12" s="952"/>
      <c r="AP12" s="952"/>
      <c r="AQ12" s="952"/>
      <c r="AR12" s="952"/>
      <c r="AS12" s="952"/>
      <c r="AT12" s="952"/>
      <c r="AU12" s="952"/>
      <c r="AV12" s="952"/>
      <c r="AW12" s="952"/>
      <c r="AX12" s="952"/>
      <c r="AY12" s="952"/>
      <c r="AZ12" s="952"/>
      <c r="BA12" s="952"/>
      <c r="BB12" s="952"/>
      <c r="BC12" s="952"/>
      <c r="BD12" s="952"/>
      <c r="BE12" s="952"/>
      <c r="BF12" s="952"/>
      <c r="BG12" s="952"/>
      <c r="BH12" s="952"/>
      <c r="BI12" s="952"/>
      <c r="BJ12" s="952"/>
      <c r="BK12" s="952"/>
      <c r="BL12" s="952"/>
      <c r="BM12" s="952"/>
      <c r="BN12" s="952"/>
      <c r="BO12" s="952"/>
      <c r="BP12" s="952"/>
      <c r="BQ12" s="952"/>
      <c r="BR12" s="952"/>
      <c r="BS12" s="952"/>
      <c r="BT12" s="952"/>
      <c r="BU12" s="952"/>
      <c r="BV12" s="952"/>
      <c r="BW12" s="952"/>
      <c r="BX12" s="952"/>
      <c r="BY12" s="952"/>
    </row>
    <row r="13" spans="1:77" s="1038" customFormat="1">
      <c r="A13" s="1035" t="s">
        <v>26</v>
      </c>
      <c r="B13" s="1035" t="s">
        <v>26</v>
      </c>
      <c r="C13" s="1039" t="s">
        <v>27</v>
      </c>
      <c r="D13" s="994" t="s">
        <v>25</v>
      </c>
      <c r="E13" s="149">
        <v>610.82000000000005</v>
      </c>
      <c r="F13" s="149">
        <v>498.70499999999998</v>
      </c>
      <c r="G13" s="149">
        <v>688.81898110208476</v>
      </c>
      <c r="H13" s="149">
        <v>837.42638992034915</v>
      </c>
      <c r="I13" s="143">
        <v>0</v>
      </c>
      <c r="J13" s="143">
        <v>0</v>
      </c>
      <c r="K13" s="143">
        <v>0</v>
      </c>
      <c r="L13" s="149">
        <v>0</v>
      </c>
      <c r="M13" s="143">
        <v>0</v>
      </c>
      <c r="N13" s="143">
        <v>0</v>
      </c>
      <c r="O13" s="143">
        <v>0</v>
      </c>
      <c r="P13" s="149">
        <v>0</v>
      </c>
      <c r="Q13" s="149"/>
      <c r="R13" s="149"/>
      <c r="S13" s="149"/>
      <c r="T13" s="149"/>
      <c r="U13" s="143">
        <v>610.82000000000005</v>
      </c>
      <c r="V13" s="143">
        <v>498.70499999999998</v>
      </c>
      <c r="W13" s="143">
        <v>688.81898110208476</v>
      </c>
      <c r="X13" s="149">
        <v>837.42638992034915</v>
      </c>
      <c r="Y13" s="143">
        <v>0</v>
      </c>
      <c r="Z13" s="143">
        <v>0</v>
      </c>
      <c r="AA13" s="143">
        <v>0</v>
      </c>
      <c r="AB13" s="149">
        <v>0</v>
      </c>
      <c r="AC13" s="952"/>
      <c r="AD13" s="952"/>
      <c r="AE13" s="952"/>
      <c r="AF13" s="952"/>
      <c r="AG13" s="952"/>
      <c r="AH13" s="952"/>
      <c r="AI13" s="952"/>
      <c r="AJ13" s="952"/>
      <c r="AK13" s="952"/>
      <c r="AL13" s="952"/>
      <c r="AM13" s="952"/>
      <c r="AN13" s="952"/>
      <c r="AO13" s="952"/>
      <c r="AP13" s="952"/>
      <c r="AQ13" s="952"/>
      <c r="AR13" s="952"/>
      <c r="AS13" s="952"/>
      <c r="AT13" s="952"/>
      <c r="AU13" s="952"/>
      <c r="AV13" s="952"/>
      <c r="AW13" s="952"/>
      <c r="AX13" s="952"/>
      <c r="AY13" s="952"/>
      <c r="AZ13" s="952"/>
      <c r="BA13" s="952"/>
      <c r="BB13" s="952"/>
      <c r="BC13" s="952"/>
      <c r="BD13" s="952"/>
      <c r="BE13" s="952"/>
      <c r="BF13" s="952"/>
      <c r="BG13" s="952"/>
      <c r="BH13" s="952"/>
      <c r="BI13" s="952"/>
      <c r="BJ13" s="952"/>
      <c r="BK13" s="952"/>
      <c r="BL13" s="952"/>
      <c r="BM13" s="952"/>
      <c r="BN13" s="952"/>
      <c r="BO13" s="952"/>
      <c r="BP13" s="952"/>
      <c r="BQ13" s="952"/>
      <c r="BR13" s="952"/>
      <c r="BS13" s="952"/>
      <c r="BT13" s="952"/>
      <c r="BU13" s="952"/>
      <c r="BV13" s="952"/>
      <c r="BW13" s="952"/>
      <c r="BX13" s="952"/>
      <c r="BY13" s="952"/>
    </row>
    <row r="14" spans="1:77" s="1038" customFormat="1">
      <c r="A14" s="1035" t="s">
        <v>121</v>
      </c>
      <c r="B14" s="1035" t="s">
        <v>28</v>
      </c>
      <c r="C14" s="1040" t="s">
        <v>29</v>
      </c>
      <c r="D14" s="994" t="s">
        <v>25</v>
      </c>
      <c r="E14" s="149">
        <v>0</v>
      </c>
      <c r="F14" s="149">
        <v>0</v>
      </c>
      <c r="G14" s="149">
        <v>0</v>
      </c>
      <c r="H14" s="149">
        <v>0</v>
      </c>
      <c r="I14" s="143">
        <v>0</v>
      </c>
      <c r="J14" s="143">
        <v>0</v>
      </c>
      <c r="K14" s="143">
        <v>0</v>
      </c>
      <c r="L14" s="149">
        <v>0</v>
      </c>
      <c r="M14" s="143">
        <v>0</v>
      </c>
      <c r="N14" s="143">
        <v>0</v>
      </c>
      <c r="O14" s="143">
        <v>0</v>
      </c>
      <c r="P14" s="149">
        <v>0</v>
      </c>
      <c r="Q14" s="149"/>
      <c r="R14" s="149"/>
      <c r="S14" s="149"/>
      <c r="T14" s="149"/>
      <c r="U14" s="143">
        <v>0</v>
      </c>
      <c r="V14" s="143">
        <v>0</v>
      </c>
      <c r="W14" s="143">
        <v>0</v>
      </c>
      <c r="X14" s="149">
        <v>0</v>
      </c>
      <c r="Y14" s="143">
        <v>0</v>
      </c>
      <c r="Z14" s="143">
        <v>0</v>
      </c>
      <c r="AA14" s="143">
        <v>0</v>
      </c>
      <c r="AB14" s="149">
        <v>0</v>
      </c>
      <c r="AC14" s="952"/>
      <c r="AD14" s="952"/>
      <c r="AE14" s="952"/>
      <c r="AF14" s="952"/>
      <c r="AG14" s="952"/>
      <c r="AH14" s="952"/>
      <c r="AI14" s="952"/>
      <c r="AJ14" s="952"/>
      <c r="AK14" s="952"/>
      <c r="AL14" s="952"/>
      <c r="AM14" s="952"/>
      <c r="AN14" s="952"/>
      <c r="AO14" s="952"/>
      <c r="AP14" s="952"/>
      <c r="AQ14" s="952"/>
      <c r="AR14" s="952"/>
      <c r="AS14" s="952"/>
      <c r="AT14" s="952"/>
      <c r="AU14" s="952"/>
      <c r="AV14" s="952"/>
      <c r="AW14" s="952"/>
      <c r="AX14" s="952"/>
      <c r="AY14" s="952"/>
      <c r="AZ14" s="952"/>
      <c r="BA14" s="952"/>
      <c r="BB14" s="952"/>
      <c r="BC14" s="952"/>
      <c r="BD14" s="952"/>
      <c r="BE14" s="952"/>
      <c r="BF14" s="952"/>
      <c r="BG14" s="952"/>
      <c r="BH14" s="952"/>
      <c r="BI14" s="952"/>
      <c r="BJ14" s="952"/>
      <c r="BK14" s="952"/>
      <c r="BL14" s="952"/>
      <c r="BM14" s="952"/>
      <c r="BN14" s="952"/>
      <c r="BO14" s="952"/>
      <c r="BP14" s="952"/>
      <c r="BQ14" s="952"/>
      <c r="BR14" s="952"/>
      <c r="BS14" s="952"/>
      <c r="BT14" s="952"/>
      <c r="BU14" s="952"/>
      <c r="BV14" s="952"/>
      <c r="BW14" s="952"/>
      <c r="BX14" s="952"/>
      <c r="BY14" s="952"/>
    </row>
    <row r="15" spans="1:77" s="1038" customFormat="1">
      <c r="A15" s="1035"/>
      <c r="B15" s="1035" t="s">
        <v>30</v>
      </c>
      <c r="C15" s="1041" t="s">
        <v>133</v>
      </c>
      <c r="D15" s="994" t="s">
        <v>25</v>
      </c>
      <c r="E15" s="149">
        <v>0</v>
      </c>
      <c r="F15" s="149">
        <v>0</v>
      </c>
      <c r="G15" s="149">
        <v>0</v>
      </c>
      <c r="H15" s="149">
        <v>0</v>
      </c>
      <c r="I15" s="143">
        <v>0</v>
      </c>
      <c r="J15" s="143">
        <v>0</v>
      </c>
      <c r="K15" s="143">
        <v>0</v>
      </c>
      <c r="L15" s="149">
        <v>0</v>
      </c>
      <c r="M15" s="143">
        <v>0</v>
      </c>
      <c r="N15" s="143">
        <v>0</v>
      </c>
      <c r="O15" s="143">
        <v>0</v>
      </c>
      <c r="P15" s="149">
        <v>0</v>
      </c>
      <c r="Q15" s="149"/>
      <c r="R15" s="149"/>
      <c r="S15" s="149"/>
      <c r="T15" s="149"/>
      <c r="U15" s="143">
        <v>0</v>
      </c>
      <c r="V15" s="143">
        <v>0</v>
      </c>
      <c r="W15" s="143">
        <v>0</v>
      </c>
      <c r="X15" s="149">
        <v>0</v>
      </c>
      <c r="Y15" s="143">
        <v>0</v>
      </c>
      <c r="Z15" s="143">
        <v>0</v>
      </c>
      <c r="AA15" s="143">
        <v>0</v>
      </c>
      <c r="AB15" s="149">
        <v>0</v>
      </c>
      <c r="AC15" s="952"/>
      <c r="AD15" s="952"/>
      <c r="AE15" s="952"/>
      <c r="AF15" s="952"/>
      <c r="AG15" s="952"/>
      <c r="AH15" s="952"/>
      <c r="AI15" s="952"/>
      <c r="AJ15" s="952"/>
      <c r="AK15" s="952"/>
      <c r="AL15" s="952"/>
      <c r="AM15" s="952"/>
      <c r="AN15" s="952"/>
      <c r="AO15" s="952"/>
      <c r="AP15" s="952"/>
      <c r="AQ15" s="952"/>
      <c r="AR15" s="952"/>
      <c r="AS15" s="952"/>
      <c r="AT15" s="952"/>
      <c r="AU15" s="952"/>
      <c r="AV15" s="952"/>
      <c r="AW15" s="952"/>
      <c r="AX15" s="952"/>
      <c r="AY15" s="952"/>
      <c r="AZ15" s="952"/>
      <c r="BA15" s="952"/>
      <c r="BB15" s="952"/>
      <c r="BC15" s="952"/>
      <c r="BD15" s="952"/>
      <c r="BE15" s="952"/>
      <c r="BF15" s="952"/>
      <c r="BG15" s="952"/>
      <c r="BH15" s="952"/>
      <c r="BI15" s="952"/>
      <c r="BJ15" s="952"/>
      <c r="BK15" s="952"/>
      <c r="BL15" s="952"/>
      <c r="BM15" s="952"/>
      <c r="BN15" s="952"/>
      <c r="BO15" s="952"/>
      <c r="BP15" s="952"/>
      <c r="BQ15" s="952"/>
      <c r="BR15" s="952"/>
      <c r="BS15" s="952"/>
      <c r="BT15" s="952"/>
      <c r="BU15" s="952"/>
      <c r="BV15" s="952"/>
      <c r="BW15" s="952"/>
      <c r="BX15" s="952"/>
      <c r="BY15" s="952"/>
    </row>
    <row r="16" spans="1:77" s="1038" customFormat="1">
      <c r="A16" s="1035" t="s">
        <v>30</v>
      </c>
      <c r="B16" s="1036" t="s">
        <v>31</v>
      </c>
      <c r="C16" s="1037" t="s">
        <v>32</v>
      </c>
      <c r="D16" s="1004" t="s">
        <v>25</v>
      </c>
      <c r="E16" s="149">
        <v>0</v>
      </c>
      <c r="F16" s="149">
        <v>0</v>
      </c>
      <c r="G16" s="149">
        <v>0</v>
      </c>
      <c r="H16" s="149">
        <v>0</v>
      </c>
      <c r="I16" s="143">
        <v>0</v>
      </c>
      <c r="J16" s="143">
        <v>0</v>
      </c>
      <c r="K16" s="143">
        <v>0</v>
      </c>
      <c r="L16" s="149">
        <v>0</v>
      </c>
      <c r="M16" s="143">
        <v>0</v>
      </c>
      <c r="N16" s="143">
        <v>0</v>
      </c>
      <c r="O16" s="143">
        <v>0</v>
      </c>
      <c r="P16" s="149">
        <v>0</v>
      </c>
      <c r="Q16" s="149"/>
      <c r="R16" s="149"/>
      <c r="S16" s="149"/>
      <c r="T16" s="149"/>
      <c r="U16" s="143">
        <v>0</v>
      </c>
      <c r="V16" s="143">
        <v>0</v>
      </c>
      <c r="W16" s="143">
        <v>0</v>
      </c>
      <c r="X16" s="149">
        <v>0</v>
      </c>
      <c r="Y16" s="143">
        <v>0</v>
      </c>
      <c r="Z16" s="143">
        <v>0</v>
      </c>
      <c r="AA16" s="143">
        <v>0</v>
      </c>
      <c r="AB16" s="149">
        <v>0</v>
      </c>
      <c r="AC16" s="952"/>
      <c r="AD16" s="952"/>
      <c r="AE16" s="952"/>
      <c r="AF16" s="952"/>
      <c r="AG16" s="952"/>
      <c r="AH16" s="952"/>
      <c r="AI16" s="952"/>
      <c r="AJ16" s="952"/>
      <c r="AK16" s="952"/>
      <c r="AL16" s="952"/>
      <c r="AM16" s="952"/>
      <c r="AN16" s="952"/>
      <c r="AO16" s="952"/>
      <c r="AP16" s="952"/>
      <c r="AQ16" s="952"/>
      <c r="AR16" s="952"/>
      <c r="AS16" s="952"/>
      <c r="AT16" s="952"/>
      <c r="AU16" s="952"/>
      <c r="AV16" s="952"/>
      <c r="AW16" s="952"/>
      <c r="AX16" s="952"/>
      <c r="AY16" s="952"/>
      <c r="AZ16" s="952"/>
      <c r="BA16" s="952"/>
      <c r="BB16" s="952"/>
      <c r="BC16" s="952"/>
      <c r="BD16" s="952"/>
      <c r="BE16" s="952"/>
      <c r="BF16" s="952"/>
      <c r="BG16" s="952"/>
      <c r="BH16" s="952"/>
      <c r="BI16" s="952"/>
      <c r="BJ16" s="952"/>
      <c r="BK16" s="952"/>
      <c r="BL16" s="952"/>
      <c r="BM16" s="952"/>
      <c r="BN16" s="952"/>
      <c r="BO16" s="952"/>
      <c r="BP16" s="952"/>
      <c r="BQ16" s="952"/>
      <c r="BR16" s="952"/>
      <c r="BS16" s="952"/>
      <c r="BT16" s="952"/>
      <c r="BU16" s="952"/>
      <c r="BV16" s="952"/>
      <c r="BW16" s="952"/>
      <c r="BX16" s="952"/>
      <c r="BY16" s="952"/>
    </row>
    <row r="17" spans="1:77" s="1038" customFormat="1" ht="22.5">
      <c r="A17" s="1035"/>
      <c r="B17" s="1036" t="s">
        <v>33</v>
      </c>
      <c r="C17" s="1042" t="s">
        <v>34</v>
      </c>
      <c r="D17" s="1004" t="s">
        <v>25</v>
      </c>
      <c r="E17" s="149">
        <v>0.48</v>
      </c>
      <c r="F17" s="149">
        <v>0</v>
      </c>
      <c r="G17" s="149">
        <v>10.401864673335499</v>
      </c>
      <c r="H17" s="149">
        <v>7.8052958737939368E-2</v>
      </c>
      <c r="I17" s="143">
        <v>0</v>
      </c>
      <c r="J17" s="143">
        <v>0</v>
      </c>
      <c r="K17" s="143">
        <v>0</v>
      </c>
      <c r="L17" s="149">
        <v>0</v>
      </c>
      <c r="M17" s="143">
        <v>0</v>
      </c>
      <c r="N17" s="143">
        <v>0</v>
      </c>
      <c r="O17" s="143">
        <v>0</v>
      </c>
      <c r="P17" s="149">
        <v>0</v>
      </c>
      <c r="Q17" s="149"/>
      <c r="R17" s="149"/>
      <c r="S17" s="149"/>
      <c r="T17" s="149"/>
      <c r="U17" s="143">
        <v>0.48</v>
      </c>
      <c r="V17" s="143">
        <v>0</v>
      </c>
      <c r="W17" s="143">
        <v>10.401864673335499</v>
      </c>
      <c r="X17" s="149">
        <v>7.8052958737939368E-2</v>
      </c>
      <c r="Y17" s="143">
        <v>0</v>
      </c>
      <c r="Z17" s="143">
        <v>0</v>
      </c>
      <c r="AA17" s="143">
        <v>0</v>
      </c>
      <c r="AB17" s="149">
        <v>0</v>
      </c>
      <c r="AC17" s="952"/>
      <c r="AD17" s="952"/>
      <c r="AE17" s="952"/>
      <c r="AF17" s="952"/>
      <c r="AG17" s="952"/>
      <c r="AH17" s="952"/>
      <c r="AI17" s="952"/>
      <c r="AJ17" s="952"/>
      <c r="AK17" s="952"/>
      <c r="AL17" s="952"/>
      <c r="AM17" s="952"/>
      <c r="AN17" s="952"/>
      <c r="AO17" s="952"/>
      <c r="AP17" s="952"/>
      <c r="AQ17" s="952"/>
      <c r="AR17" s="952"/>
      <c r="AS17" s="952"/>
      <c r="AT17" s="952"/>
      <c r="AU17" s="952"/>
      <c r="AV17" s="952"/>
      <c r="AW17" s="952"/>
      <c r="AX17" s="952"/>
      <c r="AY17" s="952"/>
      <c r="AZ17" s="952"/>
      <c r="BA17" s="952"/>
      <c r="BB17" s="952"/>
      <c r="BC17" s="952"/>
      <c r="BD17" s="952"/>
      <c r="BE17" s="952"/>
      <c r="BF17" s="952"/>
      <c r="BG17" s="952"/>
      <c r="BH17" s="952"/>
      <c r="BI17" s="952"/>
      <c r="BJ17" s="952"/>
      <c r="BK17" s="952"/>
      <c r="BL17" s="952"/>
      <c r="BM17" s="952"/>
      <c r="BN17" s="952"/>
      <c r="BO17" s="952"/>
      <c r="BP17" s="952"/>
      <c r="BQ17" s="952"/>
      <c r="BR17" s="952"/>
      <c r="BS17" s="952"/>
      <c r="BT17" s="952"/>
      <c r="BU17" s="952"/>
      <c r="BV17" s="952"/>
      <c r="BW17" s="952"/>
      <c r="BX17" s="952"/>
      <c r="BY17" s="952"/>
    </row>
    <row r="18" spans="1:77" s="1038" customFormat="1">
      <c r="A18" s="1035" t="s">
        <v>10</v>
      </c>
      <c r="B18" s="1036" t="s">
        <v>10</v>
      </c>
      <c r="C18" s="1037" t="s">
        <v>35</v>
      </c>
      <c r="D18" s="1004" t="s">
        <v>25</v>
      </c>
      <c r="E18" s="149">
        <v>321.72000000000003</v>
      </c>
      <c r="F18" s="149">
        <v>266.57100000000003</v>
      </c>
      <c r="G18" s="149">
        <v>224.10059999999999</v>
      </c>
      <c r="H18" s="149">
        <v>303.17169999999999</v>
      </c>
      <c r="I18" s="143">
        <v>0</v>
      </c>
      <c r="J18" s="143">
        <v>0</v>
      </c>
      <c r="K18" s="143">
        <v>0</v>
      </c>
      <c r="L18" s="149">
        <v>0</v>
      </c>
      <c r="M18" s="143">
        <v>0</v>
      </c>
      <c r="N18" s="143">
        <v>0</v>
      </c>
      <c r="O18" s="143">
        <v>0</v>
      </c>
      <c r="P18" s="149">
        <v>0</v>
      </c>
      <c r="Q18" s="149"/>
      <c r="R18" s="149"/>
      <c r="S18" s="149"/>
      <c r="T18" s="149"/>
      <c r="U18" s="143">
        <v>321.72000000000003</v>
      </c>
      <c r="V18" s="143">
        <v>266.57100000000003</v>
      </c>
      <c r="W18" s="143">
        <v>224.10059999999999</v>
      </c>
      <c r="X18" s="149">
        <v>303.17169999999999</v>
      </c>
      <c r="Y18" s="143">
        <v>0</v>
      </c>
      <c r="Z18" s="143">
        <v>0</v>
      </c>
      <c r="AA18" s="143">
        <v>0</v>
      </c>
      <c r="AB18" s="149">
        <v>0</v>
      </c>
      <c r="AC18" s="952"/>
      <c r="AD18" s="952"/>
      <c r="AE18" s="952"/>
      <c r="AF18" s="952"/>
      <c r="AG18" s="952"/>
      <c r="AH18" s="952"/>
      <c r="AI18" s="952"/>
      <c r="AJ18" s="952"/>
      <c r="AK18" s="952"/>
      <c r="AL18" s="952"/>
      <c r="AM18" s="952"/>
      <c r="AN18" s="952"/>
      <c r="AO18" s="952"/>
      <c r="AP18" s="952"/>
      <c r="AQ18" s="952"/>
      <c r="AR18" s="952"/>
      <c r="AS18" s="952"/>
      <c r="AT18" s="952"/>
      <c r="AU18" s="952"/>
      <c r="AV18" s="952"/>
      <c r="AW18" s="952"/>
      <c r="AX18" s="952"/>
      <c r="AY18" s="952"/>
      <c r="AZ18" s="952"/>
      <c r="BA18" s="952"/>
      <c r="BB18" s="952"/>
      <c r="BC18" s="952"/>
      <c r="BD18" s="952"/>
      <c r="BE18" s="952"/>
      <c r="BF18" s="952"/>
      <c r="BG18" s="952"/>
      <c r="BH18" s="952"/>
      <c r="BI18" s="952"/>
      <c r="BJ18" s="952"/>
      <c r="BK18" s="952"/>
      <c r="BL18" s="952"/>
      <c r="BM18" s="952"/>
      <c r="BN18" s="952"/>
      <c r="BO18" s="952"/>
      <c r="BP18" s="952"/>
      <c r="BQ18" s="952"/>
      <c r="BR18" s="952"/>
      <c r="BS18" s="952"/>
      <c r="BT18" s="952"/>
      <c r="BU18" s="952"/>
      <c r="BV18" s="952"/>
      <c r="BW18" s="952"/>
      <c r="BX18" s="952"/>
      <c r="BY18" s="952"/>
    </row>
    <row r="19" spans="1:77" s="1038" customFormat="1">
      <c r="A19" s="1035" t="s">
        <v>36</v>
      </c>
      <c r="B19" s="1036" t="s">
        <v>36</v>
      </c>
      <c r="C19" s="1037" t="s">
        <v>162</v>
      </c>
      <c r="D19" s="1004" t="s">
        <v>25</v>
      </c>
      <c r="E19" s="149">
        <v>77.289999999999992</v>
      </c>
      <c r="F19" s="149">
        <v>96.800999999999988</v>
      </c>
      <c r="G19" s="149">
        <v>58.359707216089831</v>
      </c>
      <c r="H19" s="149">
        <v>103.35945091578499</v>
      </c>
      <c r="I19" s="149">
        <v>0</v>
      </c>
      <c r="J19" s="149">
        <v>0</v>
      </c>
      <c r="K19" s="149">
        <v>0</v>
      </c>
      <c r="L19" s="149">
        <v>0</v>
      </c>
      <c r="M19" s="149">
        <v>0</v>
      </c>
      <c r="N19" s="149">
        <v>0</v>
      </c>
      <c r="O19" s="149">
        <v>0</v>
      </c>
      <c r="P19" s="149">
        <v>0</v>
      </c>
      <c r="Q19" s="149">
        <v>0</v>
      </c>
      <c r="R19" s="149">
        <v>0</v>
      </c>
      <c r="S19" s="149">
        <v>0</v>
      </c>
      <c r="T19" s="149">
        <v>0</v>
      </c>
      <c r="U19" s="149">
        <v>77.289999999999992</v>
      </c>
      <c r="V19" s="149">
        <v>96.800999999999988</v>
      </c>
      <c r="W19" s="149">
        <v>58.359707216089831</v>
      </c>
      <c r="X19" s="149">
        <v>103.35945091578499</v>
      </c>
      <c r="Y19" s="149">
        <v>0</v>
      </c>
      <c r="Z19" s="149">
        <v>0</v>
      </c>
      <c r="AA19" s="149">
        <v>0</v>
      </c>
      <c r="AB19" s="149">
        <v>0</v>
      </c>
      <c r="AC19" s="952"/>
      <c r="AD19" s="952"/>
      <c r="AE19" s="952"/>
      <c r="AF19" s="952"/>
      <c r="AG19" s="952"/>
      <c r="AH19" s="952"/>
      <c r="AI19" s="952"/>
      <c r="AJ19" s="952"/>
      <c r="AK19" s="952"/>
      <c r="AL19" s="952"/>
      <c r="AM19" s="952"/>
      <c r="AN19" s="952"/>
      <c r="AO19" s="952"/>
      <c r="AP19" s="952"/>
      <c r="AQ19" s="952"/>
      <c r="AR19" s="952"/>
      <c r="AS19" s="952"/>
      <c r="AT19" s="952"/>
      <c r="AU19" s="952"/>
      <c r="AV19" s="952"/>
      <c r="AW19" s="952"/>
      <c r="AX19" s="952"/>
      <c r="AY19" s="952"/>
      <c r="AZ19" s="952"/>
      <c r="BA19" s="952"/>
      <c r="BB19" s="952"/>
      <c r="BC19" s="952"/>
      <c r="BD19" s="952"/>
      <c r="BE19" s="952"/>
      <c r="BF19" s="952"/>
      <c r="BG19" s="952"/>
      <c r="BH19" s="952"/>
      <c r="BI19" s="952"/>
      <c r="BJ19" s="952"/>
      <c r="BK19" s="952"/>
      <c r="BL19" s="952"/>
      <c r="BM19" s="952"/>
      <c r="BN19" s="952"/>
      <c r="BO19" s="952"/>
      <c r="BP19" s="952"/>
      <c r="BQ19" s="952"/>
      <c r="BR19" s="952"/>
      <c r="BS19" s="952"/>
      <c r="BT19" s="952"/>
      <c r="BU19" s="952"/>
      <c r="BV19" s="952"/>
      <c r="BW19" s="952"/>
      <c r="BX19" s="952"/>
      <c r="BY19" s="952"/>
    </row>
    <row r="20" spans="1:77" s="1038" customFormat="1">
      <c r="A20" s="1035" t="s">
        <v>37</v>
      </c>
      <c r="B20" s="1035" t="s">
        <v>37</v>
      </c>
      <c r="C20" s="1039" t="s">
        <v>38</v>
      </c>
      <c r="D20" s="994" t="s">
        <v>25</v>
      </c>
      <c r="E20" s="149">
        <v>70.78</v>
      </c>
      <c r="F20" s="149">
        <v>58.643999999999998</v>
      </c>
      <c r="G20" s="149">
        <v>49.302131999999993</v>
      </c>
      <c r="H20" s="149">
        <v>66.697773999999995</v>
      </c>
      <c r="I20" s="149">
        <v>0</v>
      </c>
      <c r="J20" s="149">
        <v>0</v>
      </c>
      <c r="K20" s="143">
        <v>0</v>
      </c>
      <c r="L20" s="149">
        <v>0</v>
      </c>
      <c r="M20" s="149">
        <v>0</v>
      </c>
      <c r="N20" s="149">
        <v>0</v>
      </c>
      <c r="O20" s="143">
        <v>0</v>
      </c>
      <c r="P20" s="149">
        <v>0</v>
      </c>
      <c r="Q20" s="149"/>
      <c r="R20" s="149"/>
      <c r="S20" s="149"/>
      <c r="T20" s="149"/>
      <c r="U20" s="149">
        <v>70.78</v>
      </c>
      <c r="V20" s="149">
        <v>58.643999999999998</v>
      </c>
      <c r="W20" s="143">
        <v>49.302131999999993</v>
      </c>
      <c r="X20" s="149">
        <v>66.697773999999995</v>
      </c>
      <c r="Y20" s="149">
        <v>0</v>
      </c>
      <c r="Z20" s="149">
        <v>0</v>
      </c>
      <c r="AA20" s="143">
        <v>0</v>
      </c>
      <c r="AB20" s="149">
        <v>0</v>
      </c>
      <c r="AC20" s="952"/>
      <c r="AD20" s="952"/>
      <c r="AE20" s="952"/>
      <c r="AF20" s="952"/>
      <c r="AG20" s="952"/>
      <c r="AH20" s="952"/>
      <c r="AI20" s="952"/>
      <c r="AJ20" s="952"/>
      <c r="AK20" s="952"/>
      <c r="AL20" s="952"/>
      <c r="AM20" s="952"/>
      <c r="AN20" s="952"/>
      <c r="AO20" s="952"/>
      <c r="AP20" s="952"/>
      <c r="AQ20" s="952"/>
      <c r="AR20" s="952"/>
      <c r="AS20" s="952"/>
      <c r="AT20" s="952"/>
      <c r="AU20" s="952"/>
      <c r="AV20" s="952"/>
      <c r="AW20" s="952"/>
      <c r="AX20" s="952"/>
      <c r="AY20" s="952"/>
      <c r="AZ20" s="952"/>
      <c r="BA20" s="952"/>
      <c r="BB20" s="952"/>
      <c r="BC20" s="952"/>
      <c r="BD20" s="952"/>
      <c r="BE20" s="952"/>
      <c r="BF20" s="952"/>
      <c r="BG20" s="952"/>
      <c r="BH20" s="952"/>
      <c r="BI20" s="952"/>
      <c r="BJ20" s="952"/>
      <c r="BK20" s="952"/>
      <c r="BL20" s="952"/>
      <c r="BM20" s="952"/>
      <c r="BN20" s="952"/>
      <c r="BO20" s="952"/>
      <c r="BP20" s="952"/>
      <c r="BQ20" s="952"/>
      <c r="BR20" s="952"/>
      <c r="BS20" s="952"/>
      <c r="BT20" s="952"/>
      <c r="BU20" s="952"/>
      <c r="BV20" s="952"/>
      <c r="BW20" s="952"/>
      <c r="BX20" s="952"/>
      <c r="BY20" s="952"/>
    </row>
    <row r="21" spans="1:77" s="1038" customFormat="1">
      <c r="A21" s="1035" t="s">
        <v>39</v>
      </c>
      <c r="B21" s="1035" t="s">
        <v>39</v>
      </c>
      <c r="C21" s="1040" t="s">
        <v>40</v>
      </c>
      <c r="D21" s="994" t="s">
        <v>25</v>
      </c>
      <c r="E21" s="149">
        <v>4.24</v>
      </c>
      <c r="F21" s="149">
        <v>4.0460000000000003</v>
      </c>
      <c r="G21" s="149">
        <v>4.2427199999999994</v>
      </c>
      <c r="H21" s="149">
        <v>0</v>
      </c>
      <c r="I21" s="149">
        <v>0</v>
      </c>
      <c r="J21" s="149">
        <v>0</v>
      </c>
      <c r="K21" s="143">
        <v>0</v>
      </c>
      <c r="L21" s="149">
        <v>0</v>
      </c>
      <c r="M21" s="149">
        <v>0</v>
      </c>
      <c r="N21" s="149">
        <v>0</v>
      </c>
      <c r="O21" s="143">
        <v>0</v>
      </c>
      <c r="P21" s="149">
        <v>0</v>
      </c>
      <c r="Q21" s="149"/>
      <c r="R21" s="149"/>
      <c r="S21" s="149"/>
      <c r="T21" s="149"/>
      <c r="U21" s="149">
        <v>4.24</v>
      </c>
      <c r="V21" s="149">
        <v>4.0460000000000003</v>
      </c>
      <c r="W21" s="143">
        <v>4.2427199999999994</v>
      </c>
      <c r="X21" s="149">
        <v>0</v>
      </c>
      <c r="Y21" s="149">
        <v>0</v>
      </c>
      <c r="Z21" s="149">
        <v>0</v>
      </c>
      <c r="AA21" s="143">
        <v>0</v>
      </c>
      <c r="AB21" s="149">
        <v>0</v>
      </c>
      <c r="AC21" s="952"/>
      <c r="AD21" s="952"/>
      <c r="AE21" s="952"/>
      <c r="AF21" s="952"/>
      <c r="AG21" s="952"/>
      <c r="AH21" s="952"/>
      <c r="AI21" s="952"/>
      <c r="AJ21" s="952"/>
      <c r="AK21" s="952"/>
      <c r="AL21" s="952"/>
      <c r="AM21" s="952"/>
      <c r="AN21" s="952"/>
      <c r="AO21" s="952"/>
      <c r="AP21" s="952"/>
      <c r="AQ21" s="952"/>
      <c r="AR21" s="952"/>
      <c r="AS21" s="952"/>
      <c r="AT21" s="952"/>
      <c r="AU21" s="952"/>
      <c r="AV21" s="952"/>
      <c r="AW21" s="952"/>
      <c r="AX21" s="952"/>
      <c r="AY21" s="952"/>
      <c r="AZ21" s="952"/>
      <c r="BA21" s="952"/>
      <c r="BB21" s="952"/>
      <c r="BC21" s="952"/>
      <c r="BD21" s="952"/>
      <c r="BE21" s="952"/>
      <c r="BF21" s="952"/>
      <c r="BG21" s="952"/>
      <c r="BH21" s="952"/>
      <c r="BI21" s="952"/>
      <c r="BJ21" s="952"/>
      <c r="BK21" s="952"/>
      <c r="BL21" s="952"/>
      <c r="BM21" s="952"/>
      <c r="BN21" s="952"/>
      <c r="BO21" s="952"/>
      <c r="BP21" s="952"/>
      <c r="BQ21" s="952"/>
      <c r="BR21" s="952"/>
      <c r="BS21" s="952"/>
      <c r="BT21" s="952"/>
      <c r="BU21" s="952"/>
      <c r="BV21" s="952"/>
      <c r="BW21" s="952"/>
      <c r="BX21" s="952"/>
      <c r="BY21" s="952"/>
    </row>
    <row r="22" spans="1:77" s="1038" customFormat="1">
      <c r="A22" s="1035" t="s">
        <v>122</v>
      </c>
      <c r="B22" s="1035" t="s">
        <v>41</v>
      </c>
      <c r="C22" s="1040" t="s">
        <v>42</v>
      </c>
      <c r="D22" s="994" t="s">
        <v>25</v>
      </c>
      <c r="E22" s="149">
        <v>2.27</v>
      </c>
      <c r="F22" s="149">
        <v>34.110999999999997</v>
      </c>
      <c r="G22" s="149">
        <v>4.8148552160898355</v>
      </c>
      <c r="H22" s="149">
        <v>36.661676915784994</v>
      </c>
      <c r="I22" s="149">
        <v>0</v>
      </c>
      <c r="J22" s="149">
        <v>0</v>
      </c>
      <c r="K22" s="143">
        <v>0</v>
      </c>
      <c r="L22" s="149">
        <v>0</v>
      </c>
      <c r="M22" s="149">
        <v>0</v>
      </c>
      <c r="N22" s="149">
        <v>0</v>
      </c>
      <c r="O22" s="143">
        <v>0</v>
      </c>
      <c r="P22" s="149">
        <v>0</v>
      </c>
      <c r="Q22" s="149"/>
      <c r="R22" s="149"/>
      <c r="S22" s="149"/>
      <c r="T22" s="149"/>
      <c r="U22" s="149">
        <v>2.27</v>
      </c>
      <c r="V22" s="149">
        <v>34.110999999999997</v>
      </c>
      <c r="W22" s="143">
        <v>4.8148552160898355</v>
      </c>
      <c r="X22" s="149">
        <v>36.661676915784994</v>
      </c>
      <c r="Y22" s="149">
        <v>0</v>
      </c>
      <c r="Z22" s="149">
        <v>0</v>
      </c>
      <c r="AA22" s="143">
        <v>0</v>
      </c>
      <c r="AB22" s="149">
        <v>0</v>
      </c>
      <c r="AC22" s="952"/>
      <c r="AD22" s="952"/>
      <c r="AE22" s="952"/>
      <c r="AF22" s="952"/>
      <c r="AG22" s="952"/>
      <c r="AH22" s="952"/>
      <c r="AI22" s="952"/>
      <c r="AJ22" s="952"/>
      <c r="AK22" s="952"/>
      <c r="AL22" s="952"/>
      <c r="AM22" s="952"/>
      <c r="AN22" s="952"/>
      <c r="AO22" s="952"/>
      <c r="AP22" s="952"/>
      <c r="AQ22" s="952"/>
      <c r="AR22" s="952"/>
      <c r="AS22" s="952"/>
      <c r="AT22" s="952"/>
      <c r="AU22" s="952"/>
      <c r="AV22" s="952"/>
      <c r="AW22" s="952"/>
      <c r="AX22" s="952"/>
      <c r="AY22" s="952"/>
      <c r="AZ22" s="952"/>
      <c r="BA22" s="952"/>
      <c r="BB22" s="952"/>
      <c r="BC22" s="952"/>
      <c r="BD22" s="952"/>
      <c r="BE22" s="952"/>
      <c r="BF22" s="952"/>
      <c r="BG22" s="952"/>
      <c r="BH22" s="952"/>
      <c r="BI22" s="952"/>
      <c r="BJ22" s="952"/>
      <c r="BK22" s="952"/>
      <c r="BL22" s="952"/>
      <c r="BM22" s="952"/>
      <c r="BN22" s="952"/>
      <c r="BO22" s="952"/>
      <c r="BP22" s="952"/>
      <c r="BQ22" s="952"/>
      <c r="BR22" s="952"/>
      <c r="BS22" s="952"/>
      <c r="BT22" s="952"/>
      <c r="BU22" s="952"/>
      <c r="BV22" s="952"/>
      <c r="BW22" s="952"/>
      <c r="BX22" s="952"/>
      <c r="BY22" s="952"/>
    </row>
    <row r="23" spans="1:77" s="1038" customFormat="1">
      <c r="A23" s="1035" t="s">
        <v>43</v>
      </c>
      <c r="B23" s="1035" t="s">
        <v>43</v>
      </c>
      <c r="C23" s="1040" t="s">
        <v>163</v>
      </c>
      <c r="D23" s="994" t="s">
        <v>25</v>
      </c>
      <c r="E23" s="149">
        <v>121.55999999999999</v>
      </c>
      <c r="F23" s="149">
        <v>143.44500000000002</v>
      </c>
      <c r="G23" s="149">
        <v>103.57990925060786</v>
      </c>
      <c r="H23" s="149">
        <v>147.82221823826251</v>
      </c>
      <c r="I23" s="149">
        <v>0</v>
      </c>
      <c r="J23" s="149">
        <v>0</v>
      </c>
      <c r="K23" s="149">
        <v>0</v>
      </c>
      <c r="L23" s="149">
        <v>0</v>
      </c>
      <c r="M23" s="149">
        <v>0</v>
      </c>
      <c r="N23" s="149">
        <v>0</v>
      </c>
      <c r="O23" s="149">
        <v>0</v>
      </c>
      <c r="P23" s="149">
        <v>0</v>
      </c>
      <c r="Q23" s="149">
        <v>0</v>
      </c>
      <c r="R23" s="149">
        <v>0</v>
      </c>
      <c r="S23" s="149">
        <v>0</v>
      </c>
      <c r="T23" s="149">
        <v>0</v>
      </c>
      <c r="U23" s="149">
        <v>121.55999999999999</v>
      </c>
      <c r="V23" s="149">
        <v>143.44500000000002</v>
      </c>
      <c r="W23" s="149">
        <v>103.57990925060786</v>
      </c>
      <c r="X23" s="149">
        <v>147.82221823826251</v>
      </c>
      <c r="Y23" s="149">
        <v>0</v>
      </c>
      <c r="Z23" s="149">
        <v>0</v>
      </c>
      <c r="AA23" s="149">
        <v>0</v>
      </c>
      <c r="AB23" s="149">
        <v>0</v>
      </c>
      <c r="AC23" s="952"/>
      <c r="AD23" s="952"/>
      <c r="AE23" s="952"/>
      <c r="AF23" s="952"/>
      <c r="AG23" s="952"/>
      <c r="AH23" s="952"/>
      <c r="AI23" s="952"/>
      <c r="AJ23" s="952"/>
      <c r="AK23" s="952"/>
      <c r="AL23" s="952"/>
      <c r="AM23" s="952"/>
      <c r="AN23" s="952"/>
      <c r="AO23" s="952"/>
      <c r="AP23" s="952"/>
      <c r="AQ23" s="952"/>
      <c r="AR23" s="952"/>
      <c r="AS23" s="952"/>
      <c r="AT23" s="952"/>
      <c r="AU23" s="952"/>
      <c r="AV23" s="952"/>
      <c r="AW23" s="952"/>
      <c r="AX23" s="952"/>
      <c r="AY23" s="952"/>
      <c r="AZ23" s="952"/>
      <c r="BA23" s="952"/>
      <c r="BB23" s="952"/>
      <c r="BC23" s="952"/>
      <c r="BD23" s="952"/>
      <c r="BE23" s="952"/>
      <c r="BF23" s="952"/>
      <c r="BG23" s="952"/>
      <c r="BH23" s="952"/>
      <c r="BI23" s="952"/>
      <c r="BJ23" s="952"/>
      <c r="BK23" s="952"/>
      <c r="BL23" s="952"/>
      <c r="BM23" s="952"/>
      <c r="BN23" s="952"/>
      <c r="BO23" s="952"/>
      <c r="BP23" s="952"/>
      <c r="BQ23" s="952"/>
      <c r="BR23" s="952"/>
      <c r="BS23" s="952"/>
      <c r="BT23" s="952"/>
      <c r="BU23" s="952"/>
      <c r="BV23" s="952"/>
      <c r="BW23" s="952"/>
      <c r="BX23" s="952"/>
      <c r="BY23" s="952"/>
    </row>
    <row r="24" spans="1:77" s="1038" customFormat="1">
      <c r="A24" s="1035" t="s">
        <v>44</v>
      </c>
      <c r="B24" s="1035" t="s">
        <v>44</v>
      </c>
      <c r="C24" s="1040" t="s">
        <v>45</v>
      </c>
      <c r="D24" s="994" t="s">
        <v>25</v>
      </c>
      <c r="E24" s="149">
        <v>76.209999999999994</v>
      </c>
      <c r="F24" s="149">
        <v>79.906000000000006</v>
      </c>
      <c r="G24" s="149">
        <v>70.849659433285836</v>
      </c>
      <c r="H24" s="149">
        <v>89.046570043778928</v>
      </c>
      <c r="I24" s="149">
        <v>0</v>
      </c>
      <c r="J24" s="149">
        <v>0</v>
      </c>
      <c r="K24" s="143">
        <v>0</v>
      </c>
      <c r="L24" s="149">
        <v>0</v>
      </c>
      <c r="M24" s="149">
        <v>0</v>
      </c>
      <c r="N24" s="149">
        <v>0</v>
      </c>
      <c r="O24" s="143">
        <v>0</v>
      </c>
      <c r="P24" s="149">
        <v>0</v>
      </c>
      <c r="Q24" s="149"/>
      <c r="R24" s="149"/>
      <c r="S24" s="149"/>
      <c r="T24" s="149"/>
      <c r="U24" s="149">
        <v>76.209999999999994</v>
      </c>
      <c r="V24" s="149">
        <v>79.906000000000006</v>
      </c>
      <c r="W24" s="143">
        <v>70.849659433285836</v>
      </c>
      <c r="X24" s="149">
        <v>89.046570043778928</v>
      </c>
      <c r="Y24" s="149">
        <v>0</v>
      </c>
      <c r="Z24" s="149">
        <v>0</v>
      </c>
      <c r="AA24" s="143">
        <v>0</v>
      </c>
      <c r="AB24" s="149">
        <v>0</v>
      </c>
      <c r="AC24" s="952"/>
      <c r="AD24" s="952"/>
      <c r="AE24" s="952"/>
      <c r="AF24" s="952"/>
      <c r="AG24" s="952"/>
      <c r="AH24" s="952"/>
      <c r="AI24" s="952"/>
      <c r="AJ24" s="952"/>
      <c r="AK24" s="952"/>
      <c r="AL24" s="952"/>
      <c r="AM24" s="952"/>
      <c r="AN24" s="952"/>
      <c r="AO24" s="952"/>
      <c r="AP24" s="952"/>
      <c r="AQ24" s="952"/>
      <c r="AR24" s="952"/>
      <c r="AS24" s="952"/>
      <c r="AT24" s="952"/>
      <c r="AU24" s="952"/>
      <c r="AV24" s="952"/>
      <c r="AW24" s="952"/>
      <c r="AX24" s="952"/>
      <c r="AY24" s="952"/>
      <c r="AZ24" s="952"/>
      <c r="BA24" s="952"/>
      <c r="BB24" s="952"/>
      <c r="BC24" s="952"/>
      <c r="BD24" s="952"/>
      <c r="BE24" s="952"/>
      <c r="BF24" s="952"/>
      <c r="BG24" s="952"/>
      <c r="BH24" s="952"/>
      <c r="BI24" s="952"/>
      <c r="BJ24" s="952"/>
      <c r="BK24" s="952"/>
      <c r="BL24" s="952"/>
      <c r="BM24" s="952"/>
      <c r="BN24" s="952"/>
      <c r="BO24" s="952"/>
      <c r="BP24" s="952"/>
      <c r="BQ24" s="952"/>
      <c r="BR24" s="952"/>
      <c r="BS24" s="952"/>
      <c r="BT24" s="952"/>
      <c r="BU24" s="952"/>
      <c r="BV24" s="952"/>
      <c r="BW24" s="952"/>
      <c r="BX24" s="952"/>
      <c r="BY24" s="952"/>
    </row>
    <row r="25" spans="1:77" s="1038" customFormat="1">
      <c r="A25" s="1035" t="s">
        <v>46</v>
      </c>
      <c r="B25" s="1035" t="s">
        <v>46</v>
      </c>
      <c r="C25" s="1040" t="s">
        <v>47</v>
      </c>
      <c r="D25" s="994" t="s">
        <v>25</v>
      </c>
      <c r="E25" s="149">
        <v>15.66</v>
      </c>
      <c r="F25" s="149">
        <v>16.591000000000001</v>
      </c>
      <c r="G25" s="149">
        <v>14.774096314655068</v>
      </c>
      <c r="H25" s="149">
        <v>18.449144751205562</v>
      </c>
      <c r="I25" s="149">
        <v>0</v>
      </c>
      <c r="J25" s="149">
        <v>0</v>
      </c>
      <c r="K25" s="143">
        <v>0</v>
      </c>
      <c r="L25" s="149">
        <v>0</v>
      </c>
      <c r="M25" s="149">
        <v>0</v>
      </c>
      <c r="N25" s="149">
        <v>0</v>
      </c>
      <c r="O25" s="143">
        <v>0</v>
      </c>
      <c r="P25" s="149">
        <v>0</v>
      </c>
      <c r="Q25" s="149"/>
      <c r="R25" s="149"/>
      <c r="S25" s="149"/>
      <c r="T25" s="149"/>
      <c r="U25" s="149">
        <v>15.66</v>
      </c>
      <c r="V25" s="149">
        <v>16.591000000000001</v>
      </c>
      <c r="W25" s="143">
        <v>14.774096314655068</v>
      </c>
      <c r="X25" s="149">
        <v>18.449144751205562</v>
      </c>
      <c r="Y25" s="149">
        <v>0</v>
      </c>
      <c r="Z25" s="149">
        <v>0</v>
      </c>
      <c r="AA25" s="143">
        <v>0</v>
      </c>
      <c r="AB25" s="149">
        <v>0</v>
      </c>
      <c r="AC25" s="952"/>
      <c r="AD25" s="952"/>
      <c r="AE25" s="952"/>
      <c r="AF25" s="952"/>
      <c r="AG25" s="952"/>
      <c r="AH25" s="952"/>
      <c r="AI25" s="952"/>
      <c r="AJ25" s="952"/>
      <c r="AK25" s="952"/>
      <c r="AL25" s="952"/>
      <c r="AM25" s="952"/>
      <c r="AN25" s="952"/>
      <c r="AO25" s="952"/>
      <c r="AP25" s="952"/>
      <c r="AQ25" s="952"/>
      <c r="AR25" s="952"/>
      <c r="AS25" s="952"/>
      <c r="AT25" s="952"/>
      <c r="AU25" s="952"/>
      <c r="AV25" s="952"/>
      <c r="AW25" s="952"/>
      <c r="AX25" s="952"/>
      <c r="AY25" s="952"/>
      <c r="AZ25" s="952"/>
      <c r="BA25" s="952"/>
      <c r="BB25" s="952"/>
      <c r="BC25" s="952"/>
      <c r="BD25" s="952"/>
      <c r="BE25" s="952"/>
      <c r="BF25" s="952"/>
      <c r="BG25" s="952"/>
      <c r="BH25" s="952"/>
      <c r="BI25" s="952"/>
      <c r="BJ25" s="952"/>
      <c r="BK25" s="952"/>
      <c r="BL25" s="952"/>
      <c r="BM25" s="952"/>
      <c r="BN25" s="952"/>
      <c r="BO25" s="952"/>
      <c r="BP25" s="952"/>
      <c r="BQ25" s="952"/>
      <c r="BR25" s="952"/>
      <c r="BS25" s="952"/>
      <c r="BT25" s="952"/>
      <c r="BU25" s="952"/>
      <c r="BV25" s="952"/>
      <c r="BW25" s="952"/>
      <c r="BX25" s="952"/>
      <c r="BY25" s="952"/>
    </row>
    <row r="26" spans="1:77" s="1038" customFormat="1">
      <c r="A26" s="1035" t="s">
        <v>48</v>
      </c>
      <c r="B26" s="1035" t="s">
        <v>48</v>
      </c>
      <c r="C26" s="1040" t="s">
        <v>49</v>
      </c>
      <c r="D26" s="994" t="s">
        <v>25</v>
      </c>
      <c r="E26" s="149">
        <v>29.689999999999998</v>
      </c>
      <c r="F26" s="149">
        <v>46.948</v>
      </c>
      <c r="G26" s="149">
        <v>17.95615350266695</v>
      </c>
      <c r="H26" s="149">
        <v>40.326503443278007</v>
      </c>
      <c r="I26" s="149">
        <v>0</v>
      </c>
      <c r="J26" s="149">
        <v>0</v>
      </c>
      <c r="K26" s="143">
        <v>0</v>
      </c>
      <c r="L26" s="149">
        <v>0</v>
      </c>
      <c r="M26" s="149">
        <v>0</v>
      </c>
      <c r="N26" s="149">
        <v>0</v>
      </c>
      <c r="O26" s="143">
        <v>0</v>
      </c>
      <c r="P26" s="149">
        <v>0</v>
      </c>
      <c r="Q26" s="149"/>
      <c r="R26" s="149"/>
      <c r="S26" s="149"/>
      <c r="T26" s="149"/>
      <c r="U26" s="149">
        <v>29.689999999999998</v>
      </c>
      <c r="V26" s="149">
        <v>46.948</v>
      </c>
      <c r="W26" s="143">
        <v>17.95615350266695</v>
      </c>
      <c r="X26" s="149">
        <v>40.326503443278007</v>
      </c>
      <c r="Y26" s="149">
        <v>0</v>
      </c>
      <c r="Z26" s="149">
        <v>0</v>
      </c>
      <c r="AA26" s="143">
        <v>0</v>
      </c>
      <c r="AB26" s="149">
        <v>0</v>
      </c>
      <c r="AC26" s="952"/>
      <c r="AD26" s="952"/>
      <c r="AE26" s="952"/>
      <c r="AF26" s="952"/>
      <c r="AG26" s="952"/>
      <c r="AH26" s="952"/>
      <c r="AI26" s="952"/>
      <c r="AJ26" s="952"/>
      <c r="AK26" s="952"/>
      <c r="AL26" s="952"/>
      <c r="AM26" s="952"/>
      <c r="AN26" s="952"/>
      <c r="AO26" s="952"/>
      <c r="AP26" s="952"/>
      <c r="AQ26" s="952"/>
      <c r="AR26" s="952"/>
      <c r="AS26" s="952"/>
      <c r="AT26" s="952"/>
      <c r="AU26" s="952"/>
      <c r="AV26" s="952"/>
      <c r="AW26" s="952"/>
      <c r="AX26" s="952"/>
      <c r="AY26" s="952"/>
      <c r="AZ26" s="952"/>
      <c r="BA26" s="952"/>
      <c r="BB26" s="952"/>
      <c r="BC26" s="952"/>
      <c r="BD26" s="952"/>
      <c r="BE26" s="952"/>
      <c r="BF26" s="952"/>
      <c r="BG26" s="952"/>
      <c r="BH26" s="952"/>
      <c r="BI26" s="952"/>
      <c r="BJ26" s="952"/>
      <c r="BK26" s="952"/>
      <c r="BL26" s="952"/>
      <c r="BM26" s="952"/>
      <c r="BN26" s="952"/>
      <c r="BO26" s="952"/>
      <c r="BP26" s="952"/>
      <c r="BQ26" s="952"/>
      <c r="BR26" s="952"/>
      <c r="BS26" s="952"/>
      <c r="BT26" s="952"/>
      <c r="BU26" s="952"/>
      <c r="BV26" s="952"/>
      <c r="BW26" s="952"/>
      <c r="BX26" s="952"/>
      <c r="BY26" s="952"/>
    </row>
    <row r="27" spans="1:77" s="1038" customFormat="1">
      <c r="A27" s="1035">
        <v>2</v>
      </c>
      <c r="B27" s="1035">
        <v>2</v>
      </c>
      <c r="C27" s="1040" t="s">
        <v>164</v>
      </c>
      <c r="D27" s="994" t="s">
        <v>25</v>
      </c>
      <c r="E27" s="149">
        <v>82.11</v>
      </c>
      <c r="F27" s="149">
        <v>83.954999999999998</v>
      </c>
      <c r="G27" s="149">
        <v>72.467106016978491</v>
      </c>
      <c r="H27" s="963">
        <v>97.359985143855283</v>
      </c>
      <c r="I27" s="149">
        <v>0</v>
      </c>
      <c r="J27" s="149">
        <v>0</v>
      </c>
      <c r="K27" s="149">
        <v>0</v>
      </c>
      <c r="L27" s="149">
        <v>0</v>
      </c>
      <c r="M27" s="149">
        <v>0</v>
      </c>
      <c r="N27" s="149">
        <v>0</v>
      </c>
      <c r="O27" s="149">
        <v>0</v>
      </c>
      <c r="P27" s="149">
        <v>0</v>
      </c>
      <c r="Q27" s="149">
        <v>0</v>
      </c>
      <c r="R27" s="149">
        <v>0</v>
      </c>
      <c r="S27" s="149">
        <v>0</v>
      </c>
      <c r="T27" s="149">
        <v>0</v>
      </c>
      <c r="U27" s="149">
        <v>82.11</v>
      </c>
      <c r="V27" s="149">
        <v>83.954999999999998</v>
      </c>
      <c r="W27" s="149">
        <v>72.467106016978491</v>
      </c>
      <c r="X27" s="149">
        <v>97.359985143855283</v>
      </c>
      <c r="Y27" s="149">
        <v>0</v>
      </c>
      <c r="Z27" s="149">
        <v>0</v>
      </c>
      <c r="AA27" s="149">
        <v>0</v>
      </c>
      <c r="AB27" s="149">
        <v>0</v>
      </c>
      <c r="AC27" s="952"/>
      <c r="AD27" s="952"/>
      <c r="AE27" s="952"/>
      <c r="AF27" s="952"/>
      <c r="AG27" s="952"/>
      <c r="AH27" s="952"/>
      <c r="AI27" s="952"/>
      <c r="AJ27" s="952"/>
      <c r="AK27" s="952"/>
      <c r="AL27" s="952"/>
      <c r="AM27" s="952"/>
      <c r="AN27" s="952"/>
      <c r="AO27" s="952"/>
      <c r="AP27" s="952"/>
      <c r="AQ27" s="952"/>
      <c r="AR27" s="952"/>
      <c r="AS27" s="952"/>
      <c r="AT27" s="952"/>
      <c r="AU27" s="952"/>
      <c r="AV27" s="952"/>
      <c r="AW27" s="952"/>
      <c r="AX27" s="952"/>
      <c r="AY27" s="952"/>
      <c r="AZ27" s="952"/>
      <c r="BA27" s="952"/>
      <c r="BB27" s="952"/>
      <c r="BC27" s="952"/>
      <c r="BD27" s="952"/>
      <c r="BE27" s="952"/>
      <c r="BF27" s="952"/>
      <c r="BG27" s="952"/>
      <c r="BH27" s="952"/>
      <c r="BI27" s="952"/>
      <c r="BJ27" s="952"/>
      <c r="BK27" s="952"/>
      <c r="BL27" s="952"/>
      <c r="BM27" s="952"/>
      <c r="BN27" s="952"/>
      <c r="BO27" s="952"/>
      <c r="BP27" s="952"/>
      <c r="BQ27" s="952"/>
      <c r="BR27" s="952"/>
      <c r="BS27" s="952"/>
      <c r="BT27" s="952"/>
      <c r="BU27" s="952"/>
      <c r="BV27" s="952"/>
      <c r="BW27" s="952"/>
      <c r="BX27" s="952"/>
      <c r="BY27" s="952"/>
    </row>
    <row r="28" spans="1:77" s="1038" customFormat="1">
      <c r="A28" s="1035" t="s">
        <v>11</v>
      </c>
      <c r="B28" s="1035" t="s">
        <v>11</v>
      </c>
      <c r="C28" s="1040" t="s">
        <v>45</v>
      </c>
      <c r="D28" s="994" t="s">
        <v>25</v>
      </c>
      <c r="E28" s="149">
        <v>57.33</v>
      </c>
      <c r="F28" s="149">
        <v>55.912999999999997</v>
      </c>
      <c r="G28" s="149">
        <v>51.817627583769344</v>
      </c>
      <c r="H28" s="149">
        <v>71.476287572787953</v>
      </c>
      <c r="I28" s="149">
        <v>0</v>
      </c>
      <c r="J28" s="149">
        <v>0</v>
      </c>
      <c r="K28" s="143">
        <v>0</v>
      </c>
      <c r="L28" s="149">
        <v>0</v>
      </c>
      <c r="M28" s="149">
        <v>0</v>
      </c>
      <c r="N28" s="149">
        <v>0</v>
      </c>
      <c r="O28" s="143">
        <v>0</v>
      </c>
      <c r="P28" s="149">
        <v>0</v>
      </c>
      <c r="Q28" s="149"/>
      <c r="R28" s="149"/>
      <c r="S28" s="149"/>
      <c r="T28" s="149"/>
      <c r="U28" s="149">
        <v>57.33</v>
      </c>
      <c r="V28" s="149">
        <v>55.912999999999997</v>
      </c>
      <c r="W28" s="143">
        <v>51.817627583769344</v>
      </c>
      <c r="X28" s="149">
        <v>71.476287572787953</v>
      </c>
      <c r="Y28" s="149">
        <v>0</v>
      </c>
      <c r="Z28" s="149">
        <v>0</v>
      </c>
      <c r="AA28" s="143">
        <v>0</v>
      </c>
      <c r="AB28" s="149">
        <v>0</v>
      </c>
      <c r="AC28" s="952"/>
      <c r="AD28" s="952"/>
      <c r="AE28" s="952"/>
      <c r="AF28" s="952"/>
      <c r="AG28" s="952"/>
      <c r="AH28" s="952"/>
      <c r="AI28" s="952"/>
      <c r="AJ28" s="952"/>
      <c r="AK28" s="952"/>
      <c r="AL28" s="952"/>
      <c r="AM28" s="952"/>
      <c r="AN28" s="952"/>
      <c r="AO28" s="952"/>
      <c r="AP28" s="952"/>
      <c r="AQ28" s="952"/>
      <c r="AR28" s="952"/>
      <c r="AS28" s="952"/>
      <c r="AT28" s="952"/>
      <c r="AU28" s="952"/>
      <c r="AV28" s="952"/>
      <c r="AW28" s="952"/>
      <c r="AX28" s="952"/>
      <c r="AY28" s="952"/>
      <c r="AZ28" s="952"/>
      <c r="BA28" s="952"/>
      <c r="BB28" s="952"/>
      <c r="BC28" s="952"/>
      <c r="BD28" s="952"/>
      <c r="BE28" s="952"/>
      <c r="BF28" s="952"/>
      <c r="BG28" s="952"/>
      <c r="BH28" s="952"/>
      <c r="BI28" s="952"/>
      <c r="BJ28" s="952"/>
      <c r="BK28" s="952"/>
      <c r="BL28" s="952"/>
      <c r="BM28" s="952"/>
      <c r="BN28" s="952"/>
      <c r="BO28" s="952"/>
      <c r="BP28" s="952"/>
      <c r="BQ28" s="952"/>
      <c r="BR28" s="952"/>
      <c r="BS28" s="952"/>
      <c r="BT28" s="952"/>
      <c r="BU28" s="952"/>
      <c r="BV28" s="952"/>
      <c r="BW28" s="952"/>
      <c r="BX28" s="952"/>
      <c r="BY28" s="952"/>
    </row>
    <row r="29" spans="1:77" s="1038" customFormat="1">
      <c r="A29" s="1035" t="s">
        <v>12</v>
      </c>
      <c r="B29" s="1035" t="s">
        <v>12</v>
      </c>
      <c r="C29" s="1040" t="s">
        <v>50</v>
      </c>
      <c r="D29" s="994" t="s">
        <v>25</v>
      </c>
      <c r="E29" s="149">
        <v>12.38</v>
      </c>
      <c r="F29" s="149">
        <v>12.412000000000001</v>
      </c>
      <c r="G29" s="149">
        <v>11.399878068429256</v>
      </c>
      <c r="H29" s="149">
        <v>15.724783266013352</v>
      </c>
      <c r="I29" s="149">
        <v>0</v>
      </c>
      <c r="J29" s="149">
        <v>0</v>
      </c>
      <c r="K29" s="143">
        <v>0</v>
      </c>
      <c r="L29" s="149">
        <v>0</v>
      </c>
      <c r="M29" s="149">
        <v>0</v>
      </c>
      <c r="N29" s="149">
        <v>0</v>
      </c>
      <c r="O29" s="143">
        <v>0</v>
      </c>
      <c r="P29" s="149">
        <v>0</v>
      </c>
      <c r="Q29" s="149"/>
      <c r="R29" s="149"/>
      <c r="S29" s="149"/>
      <c r="T29" s="149"/>
      <c r="U29" s="149">
        <v>12.38</v>
      </c>
      <c r="V29" s="149">
        <v>12.412000000000001</v>
      </c>
      <c r="W29" s="143">
        <v>11.399878068429256</v>
      </c>
      <c r="X29" s="149">
        <v>15.724783266013352</v>
      </c>
      <c r="Y29" s="149">
        <v>0</v>
      </c>
      <c r="Z29" s="149">
        <v>0</v>
      </c>
      <c r="AA29" s="143">
        <v>0</v>
      </c>
      <c r="AB29" s="149">
        <v>0</v>
      </c>
      <c r="AC29" s="952"/>
      <c r="AD29" s="952"/>
      <c r="AE29" s="952"/>
      <c r="AF29" s="952"/>
      <c r="AG29" s="952"/>
      <c r="AH29" s="952"/>
      <c r="AI29" s="952"/>
      <c r="AJ29" s="952"/>
      <c r="AK29" s="952"/>
      <c r="AL29" s="952"/>
      <c r="AM29" s="952"/>
      <c r="AN29" s="952"/>
      <c r="AO29" s="952"/>
      <c r="AP29" s="952"/>
      <c r="AQ29" s="952"/>
      <c r="AR29" s="952"/>
      <c r="AS29" s="952"/>
      <c r="AT29" s="952"/>
      <c r="AU29" s="952"/>
      <c r="AV29" s="952"/>
      <c r="AW29" s="952"/>
      <c r="AX29" s="952"/>
      <c r="AY29" s="952"/>
      <c r="AZ29" s="952"/>
      <c r="BA29" s="952"/>
      <c r="BB29" s="952"/>
      <c r="BC29" s="952"/>
      <c r="BD29" s="952"/>
      <c r="BE29" s="952"/>
      <c r="BF29" s="952"/>
      <c r="BG29" s="952"/>
      <c r="BH29" s="952"/>
      <c r="BI29" s="952"/>
      <c r="BJ29" s="952"/>
      <c r="BK29" s="952"/>
      <c r="BL29" s="952"/>
      <c r="BM29" s="952"/>
      <c r="BN29" s="952"/>
      <c r="BO29" s="952"/>
      <c r="BP29" s="952"/>
      <c r="BQ29" s="952"/>
      <c r="BR29" s="952"/>
      <c r="BS29" s="952"/>
      <c r="BT29" s="952"/>
      <c r="BU29" s="952"/>
      <c r="BV29" s="952"/>
      <c r="BW29" s="952"/>
      <c r="BX29" s="952"/>
      <c r="BY29" s="952"/>
    </row>
    <row r="30" spans="1:77" s="1038" customFormat="1">
      <c r="A30" s="1035" t="s">
        <v>51</v>
      </c>
      <c r="B30" s="1035" t="s">
        <v>51</v>
      </c>
      <c r="C30" s="1043" t="s">
        <v>49</v>
      </c>
      <c r="D30" s="994" t="s">
        <v>25</v>
      </c>
      <c r="E30" s="149">
        <v>12.4</v>
      </c>
      <c r="F30" s="149">
        <v>15.63</v>
      </c>
      <c r="G30" s="149">
        <v>9.2496003647798908</v>
      </c>
      <c r="H30" s="149">
        <v>10.158914305053976</v>
      </c>
      <c r="I30" s="149">
        <v>0</v>
      </c>
      <c r="J30" s="149">
        <v>0</v>
      </c>
      <c r="K30" s="143">
        <v>0</v>
      </c>
      <c r="L30" s="149">
        <v>0</v>
      </c>
      <c r="M30" s="149">
        <v>0</v>
      </c>
      <c r="N30" s="149">
        <v>0</v>
      </c>
      <c r="O30" s="143">
        <v>0</v>
      </c>
      <c r="P30" s="149">
        <v>0</v>
      </c>
      <c r="Q30" s="149"/>
      <c r="R30" s="149"/>
      <c r="S30" s="149"/>
      <c r="T30" s="149"/>
      <c r="U30" s="149">
        <v>12.4</v>
      </c>
      <c r="V30" s="149">
        <v>15.63</v>
      </c>
      <c r="W30" s="143">
        <v>9.2496003647798908</v>
      </c>
      <c r="X30" s="149">
        <v>10.158914305053976</v>
      </c>
      <c r="Y30" s="149">
        <v>0</v>
      </c>
      <c r="Z30" s="149">
        <v>0</v>
      </c>
      <c r="AA30" s="143">
        <v>0</v>
      </c>
      <c r="AB30" s="149">
        <v>0</v>
      </c>
      <c r="AC30" s="952"/>
      <c r="AD30" s="952"/>
      <c r="AE30" s="952"/>
      <c r="AF30" s="952"/>
      <c r="AG30" s="952"/>
      <c r="AH30" s="952"/>
      <c r="AI30" s="952"/>
      <c r="AJ30" s="952"/>
      <c r="AK30" s="952"/>
      <c r="AL30" s="952"/>
      <c r="AM30" s="952"/>
      <c r="AN30" s="952"/>
      <c r="AO30" s="952"/>
      <c r="AP30" s="952"/>
      <c r="AQ30" s="952"/>
      <c r="AR30" s="952"/>
      <c r="AS30" s="952"/>
      <c r="AT30" s="952"/>
      <c r="AU30" s="952"/>
      <c r="AV30" s="952"/>
      <c r="AW30" s="952"/>
      <c r="AX30" s="952"/>
      <c r="AY30" s="952"/>
      <c r="AZ30" s="952"/>
      <c r="BA30" s="952"/>
      <c r="BB30" s="952"/>
      <c r="BC30" s="952"/>
      <c r="BD30" s="952"/>
      <c r="BE30" s="952"/>
      <c r="BF30" s="952"/>
      <c r="BG30" s="952"/>
      <c r="BH30" s="952"/>
      <c r="BI30" s="952"/>
      <c r="BJ30" s="952"/>
      <c r="BK30" s="952"/>
      <c r="BL30" s="952"/>
      <c r="BM30" s="952"/>
      <c r="BN30" s="952"/>
      <c r="BO30" s="952"/>
      <c r="BP30" s="952"/>
      <c r="BQ30" s="952"/>
      <c r="BR30" s="952"/>
      <c r="BS30" s="952"/>
      <c r="BT30" s="952"/>
      <c r="BU30" s="952"/>
      <c r="BV30" s="952"/>
      <c r="BW30" s="952"/>
      <c r="BX30" s="952"/>
      <c r="BY30" s="952"/>
    </row>
    <row r="31" spans="1:77" s="1038" customFormat="1">
      <c r="A31" s="1035"/>
      <c r="B31" s="1036" t="s">
        <v>134</v>
      </c>
      <c r="C31" s="1037" t="s">
        <v>165</v>
      </c>
      <c r="D31" s="994" t="s">
        <v>25</v>
      </c>
      <c r="E31" s="149">
        <v>0</v>
      </c>
      <c r="F31" s="149">
        <v>0</v>
      </c>
      <c r="G31" s="149">
        <v>0</v>
      </c>
      <c r="H31" s="149">
        <v>0</v>
      </c>
      <c r="I31" s="149">
        <v>0</v>
      </c>
      <c r="J31" s="149">
        <v>0</v>
      </c>
      <c r="K31" s="149">
        <v>0</v>
      </c>
      <c r="L31" s="149">
        <v>0</v>
      </c>
      <c r="M31" s="149">
        <v>0</v>
      </c>
      <c r="N31" s="149">
        <v>0</v>
      </c>
      <c r="O31" s="149">
        <v>0</v>
      </c>
      <c r="P31" s="149">
        <v>0</v>
      </c>
      <c r="Q31" s="149">
        <v>0</v>
      </c>
      <c r="R31" s="149">
        <v>0</v>
      </c>
      <c r="S31" s="149">
        <v>0</v>
      </c>
      <c r="T31" s="149">
        <v>0</v>
      </c>
      <c r="U31" s="149">
        <v>0</v>
      </c>
      <c r="V31" s="149">
        <v>0</v>
      </c>
      <c r="W31" s="149">
        <v>0</v>
      </c>
      <c r="X31" s="149">
        <v>0</v>
      </c>
      <c r="Y31" s="149">
        <v>0</v>
      </c>
      <c r="Z31" s="149">
        <v>0</v>
      </c>
      <c r="AA31" s="149">
        <v>0</v>
      </c>
      <c r="AB31" s="149">
        <v>0</v>
      </c>
      <c r="AC31" s="952"/>
      <c r="AD31" s="952"/>
      <c r="AE31" s="952"/>
      <c r="AF31" s="952"/>
      <c r="AG31" s="952"/>
      <c r="AH31" s="952"/>
      <c r="AI31" s="952"/>
      <c r="AJ31" s="952"/>
      <c r="AK31" s="952"/>
      <c r="AL31" s="952"/>
      <c r="AM31" s="952"/>
      <c r="AN31" s="952"/>
      <c r="AO31" s="952"/>
      <c r="AP31" s="952"/>
      <c r="AQ31" s="952"/>
      <c r="AR31" s="952"/>
      <c r="AS31" s="952"/>
      <c r="AT31" s="952"/>
      <c r="AU31" s="952"/>
      <c r="AV31" s="952"/>
      <c r="AW31" s="952"/>
      <c r="AX31" s="952"/>
      <c r="AY31" s="952"/>
      <c r="AZ31" s="952"/>
      <c r="BA31" s="952"/>
      <c r="BB31" s="952"/>
      <c r="BC31" s="952"/>
      <c r="BD31" s="952"/>
      <c r="BE31" s="952"/>
      <c r="BF31" s="952"/>
      <c r="BG31" s="952"/>
      <c r="BH31" s="952"/>
      <c r="BI31" s="952"/>
      <c r="BJ31" s="952"/>
      <c r="BK31" s="952"/>
      <c r="BL31" s="952"/>
      <c r="BM31" s="952"/>
      <c r="BN31" s="952"/>
      <c r="BO31" s="952"/>
      <c r="BP31" s="952"/>
      <c r="BQ31" s="952"/>
      <c r="BR31" s="952"/>
      <c r="BS31" s="952"/>
      <c r="BT31" s="952"/>
      <c r="BU31" s="952"/>
      <c r="BV31" s="952"/>
      <c r="BW31" s="952"/>
      <c r="BX31" s="952"/>
      <c r="BY31" s="952"/>
    </row>
    <row r="32" spans="1:77" s="1038" customFormat="1">
      <c r="A32" s="1035"/>
      <c r="B32" s="1036" t="s">
        <v>52</v>
      </c>
      <c r="C32" s="1037" t="s">
        <v>45</v>
      </c>
      <c r="D32" s="994" t="s">
        <v>25</v>
      </c>
      <c r="E32" s="149">
        <v>0</v>
      </c>
      <c r="F32" s="149">
        <v>0</v>
      </c>
      <c r="G32" s="149">
        <v>0</v>
      </c>
      <c r="H32" s="149">
        <v>0</v>
      </c>
      <c r="I32" s="149">
        <v>0</v>
      </c>
      <c r="J32" s="149">
        <v>0</v>
      </c>
      <c r="K32" s="143">
        <v>0</v>
      </c>
      <c r="L32" s="149">
        <v>0</v>
      </c>
      <c r="M32" s="149">
        <v>0</v>
      </c>
      <c r="N32" s="149">
        <v>0</v>
      </c>
      <c r="O32" s="143">
        <v>0</v>
      </c>
      <c r="P32" s="149">
        <v>0</v>
      </c>
      <c r="Q32" s="149"/>
      <c r="R32" s="149"/>
      <c r="S32" s="149"/>
      <c r="T32" s="149"/>
      <c r="U32" s="149">
        <v>0</v>
      </c>
      <c r="V32" s="149">
        <v>0</v>
      </c>
      <c r="W32" s="143">
        <v>0</v>
      </c>
      <c r="X32" s="149">
        <v>0</v>
      </c>
      <c r="Y32" s="149">
        <v>0</v>
      </c>
      <c r="Z32" s="149">
        <v>0</v>
      </c>
      <c r="AA32" s="143">
        <v>0</v>
      </c>
      <c r="AB32" s="149">
        <v>0</v>
      </c>
      <c r="AC32" s="952"/>
      <c r="AD32" s="952"/>
      <c r="AE32" s="952"/>
      <c r="AF32" s="952"/>
      <c r="AG32" s="952"/>
      <c r="AH32" s="952"/>
      <c r="AI32" s="952"/>
      <c r="AJ32" s="952"/>
      <c r="AK32" s="952"/>
      <c r="AL32" s="952"/>
      <c r="AM32" s="952"/>
      <c r="AN32" s="952"/>
      <c r="AO32" s="952"/>
      <c r="AP32" s="952"/>
      <c r="AQ32" s="952"/>
      <c r="AR32" s="952"/>
      <c r="AS32" s="952"/>
      <c r="AT32" s="952"/>
      <c r="AU32" s="952"/>
      <c r="AV32" s="952"/>
      <c r="AW32" s="952"/>
      <c r="AX32" s="952"/>
      <c r="AY32" s="952"/>
      <c r="AZ32" s="952"/>
      <c r="BA32" s="952"/>
      <c r="BB32" s="952"/>
      <c r="BC32" s="952"/>
      <c r="BD32" s="952"/>
      <c r="BE32" s="952"/>
      <c r="BF32" s="952"/>
      <c r="BG32" s="952"/>
      <c r="BH32" s="952"/>
      <c r="BI32" s="952"/>
      <c r="BJ32" s="952"/>
      <c r="BK32" s="952"/>
      <c r="BL32" s="952"/>
      <c r="BM32" s="952"/>
      <c r="BN32" s="952"/>
      <c r="BO32" s="952"/>
      <c r="BP32" s="952"/>
      <c r="BQ32" s="952"/>
      <c r="BR32" s="952"/>
      <c r="BS32" s="952"/>
      <c r="BT32" s="952"/>
      <c r="BU32" s="952"/>
      <c r="BV32" s="952"/>
      <c r="BW32" s="952"/>
      <c r="BX32" s="952"/>
      <c r="BY32" s="952"/>
    </row>
    <row r="33" spans="1:77" s="1038" customFormat="1">
      <c r="A33" s="1035"/>
      <c r="B33" s="1036" t="s">
        <v>53</v>
      </c>
      <c r="C33" s="1037" t="s">
        <v>50</v>
      </c>
      <c r="D33" s="994" t="s">
        <v>25</v>
      </c>
      <c r="E33" s="149">
        <v>0</v>
      </c>
      <c r="F33" s="149">
        <v>0</v>
      </c>
      <c r="G33" s="149">
        <v>0</v>
      </c>
      <c r="H33" s="149">
        <v>0</v>
      </c>
      <c r="I33" s="149">
        <v>0</v>
      </c>
      <c r="J33" s="149">
        <v>0</v>
      </c>
      <c r="K33" s="143">
        <v>0</v>
      </c>
      <c r="L33" s="149">
        <v>0</v>
      </c>
      <c r="M33" s="149">
        <v>0</v>
      </c>
      <c r="N33" s="149">
        <v>0</v>
      </c>
      <c r="O33" s="143">
        <v>0</v>
      </c>
      <c r="P33" s="149">
        <v>0</v>
      </c>
      <c r="Q33" s="149"/>
      <c r="R33" s="149"/>
      <c r="S33" s="149"/>
      <c r="T33" s="149"/>
      <c r="U33" s="149">
        <v>0</v>
      </c>
      <c r="V33" s="149">
        <v>0</v>
      </c>
      <c r="W33" s="143">
        <v>0</v>
      </c>
      <c r="X33" s="149">
        <v>0</v>
      </c>
      <c r="Y33" s="149">
        <v>0</v>
      </c>
      <c r="Z33" s="149">
        <v>0</v>
      </c>
      <c r="AA33" s="143">
        <v>0</v>
      </c>
      <c r="AB33" s="149">
        <v>0</v>
      </c>
      <c r="AC33" s="952"/>
      <c r="AD33" s="952"/>
      <c r="AE33" s="952"/>
      <c r="AF33" s="952"/>
      <c r="AG33" s="952"/>
      <c r="AH33" s="952"/>
      <c r="AI33" s="952"/>
      <c r="AJ33" s="952"/>
      <c r="AK33" s="952"/>
      <c r="AL33" s="952"/>
      <c r="AM33" s="952"/>
      <c r="AN33" s="952"/>
      <c r="AO33" s="952"/>
      <c r="AP33" s="952"/>
      <c r="AQ33" s="952"/>
      <c r="AR33" s="952"/>
      <c r="AS33" s="952"/>
      <c r="AT33" s="952"/>
      <c r="AU33" s="952"/>
      <c r="AV33" s="952"/>
      <c r="AW33" s="952"/>
      <c r="AX33" s="952"/>
      <c r="AY33" s="952"/>
      <c r="AZ33" s="952"/>
      <c r="BA33" s="952"/>
      <c r="BB33" s="952"/>
      <c r="BC33" s="952"/>
      <c r="BD33" s="952"/>
      <c r="BE33" s="952"/>
      <c r="BF33" s="952"/>
      <c r="BG33" s="952"/>
      <c r="BH33" s="952"/>
      <c r="BI33" s="952"/>
      <c r="BJ33" s="952"/>
      <c r="BK33" s="952"/>
      <c r="BL33" s="952"/>
      <c r="BM33" s="952"/>
      <c r="BN33" s="952"/>
      <c r="BO33" s="952"/>
      <c r="BP33" s="952"/>
      <c r="BQ33" s="952"/>
      <c r="BR33" s="952"/>
      <c r="BS33" s="952"/>
      <c r="BT33" s="952"/>
      <c r="BU33" s="952"/>
      <c r="BV33" s="952"/>
      <c r="BW33" s="952"/>
      <c r="BX33" s="952"/>
      <c r="BY33" s="952"/>
    </row>
    <row r="34" spans="1:77" s="1038" customFormat="1">
      <c r="A34" s="1035"/>
      <c r="B34" s="1036" t="s">
        <v>54</v>
      </c>
      <c r="C34" s="1037" t="s">
        <v>49</v>
      </c>
      <c r="D34" s="994" t="s">
        <v>25</v>
      </c>
      <c r="E34" s="149">
        <v>0</v>
      </c>
      <c r="F34" s="149">
        <v>0</v>
      </c>
      <c r="G34" s="149">
        <v>0</v>
      </c>
      <c r="H34" s="149">
        <v>0</v>
      </c>
      <c r="I34" s="149">
        <v>0</v>
      </c>
      <c r="J34" s="149">
        <v>0</v>
      </c>
      <c r="K34" s="143">
        <v>0</v>
      </c>
      <c r="L34" s="149">
        <v>0</v>
      </c>
      <c r="M34" s="149">
        <v>0</v>
      </c>
      <c r="N34" s="149">
        <v>0</v>
      </c>
      <c r="O34" s="143">
        <v>0</v>
      </c>
      <c r="P34" s="149">
        <v>0</v>
      </c>
      <c r="Q34" s="149"/>
      <c r="R34" s="149"/>
      <c r="S34" s="149"/>
      <c r="T34" s="149"/>
      <c r="U34" s="149">
        <v>0</v>
      </c>
      <c r="V34" s="149">
        <v>0</v>
      </c>
      <c r="W34" s="143">
        <v>0</v>
      </c>
      <c r="X34" s="149">
        <v>0</v>
      </c>
      <c r="Y34" s="149">
        <v>0</v>
      </c>
      <c r="Z34" s="149">
        <v>0</v>
      </c>
      <c r="AA34" s="143">
        <v>0</v>
      </c>
      <c r="AB34" s="149">
        <v>0</v>
      </c>
      <c r="AC34" s="952"/>
      <c r="AD34" s="952"/>
      <c r="AE34" s="952"/>
      <c r="AF34" s="952"/>
      <c r="AG34" s="952"/>
      <c r="AH34" s="952"/>
      <c r="AI34" s="952"/>
      <c r="AJ34" s="952"/>
      <c r="AK34" s="952"/>
      <c r="AL34" s="952"/>
      <c r="AM34" s="952"/>
      <c r="AN34" s="952"/>
      <c r="AO34" s="952"/>
      <c r="AP34" s="952"/>
      <c r="AQ34" s="952"/>
      <c r="AR34" s="952"/>
      <c r="AS34" s="952"/>
      <c r="AT34" s="952"/>
      <c r="AU34" s="952"/>
      <c r="AV34" s="952"/>
      <c r="AW34" s="952"/>
      <c r="AX34" s="952"/>
      <c r="AY34" s="952"/>
      <c r="AZ34" s="952"/>
      <c r="BA34" s="952"/>
      <c r="BB34" s="952"/>
      <c r="BC34" s="952"/>
      <c r="BD34" s="952"/>
      <c r="BE34" s="952"/>
      <c r="BF34" s="952"/>
      <c r="BG34" s="952"/>
      <c r="BH34" s="952"/>
      <c r="BI34" s="952"/>
      <c r="BJ34" s="952"/>
      <c r="BK34" s="952"/>
      <c r="BL34" s="952"/>
      <c r="BM34" s="952"/>
      <c r="BN34" s="952"/>
      <c r="BO34" s="952"/>
      <c r="BP34" s="952"/>
      <c r="BQ34" s="952"/>
      <c r="BR34" s="952"/>
      <c r="BS34" s="952"/>
      <c r="BT34" s="952"/>
      <c r="BU34" s="952"/>
      <c r="BV34" s="952"/>
      <c r="BW34" s="952"/>
      <c r="BX34" s="952"/>
      <c r="BY34" s="952"/>
    </row>
    <row r="35" spans="1:77" s="1038" customFormat="1">
      <c r="A35" s="1035" t="s">
        <v>134</v>
      </c>
      <c r="B35" s="1035" t="s">
        <v>135</v>
      </c>
      <c r="C35" s="1039" t="s">
        <v>136</v>
      </c>
      <c r="D35" s="994" t="s">
        <v>25</v>
      </c>
      <c r="E35" s="149">
        <v>0</v>
      </c>
      <c r="F35" s="149">
        <v>0</v>
      </c>
      <c r="G35" s="149">
        <v>0</v>
      </c>
      <c r="H35" s="149">
        <v>0</v>
      </c>
      <c r="I35" s="149">
        <v>0</v>
      </c>
      <c r="J35" s="149">
        <v>0</v>
      </c>
      <c r="K35" s="143">
        <v>0</v>
      </c>
      <c r="L35" s="149">
        <v>0</v>
      </c>
      <c r="M35" s="149">
        <v>0</v>
      </c>
      <c r="N35" s="149">
        <v>0</v>
      </c>
      <c r="O35" s="143">
        <v>0</v>
      </c>
      <c r="P35" s="149">
        <v>0</v>
      </c>
      <c r="Q35" s="149"/>
      <c r="R35" s="149"/>
      <c r="S35" s="149"/>
      <c r="T35" s="149"/>
      <c r="U35" s="149">
        <v>0</v>
      </c>
      <c r="V35" s="149">
        <v>0</v>
      </c>
      <c r="W35" s="143">
        <v>0</v>
      </c>
      <c r="X35" s="149">
        <v>0</v>
      </c>
      <c r="Y35" s="149">
        <v>0</v>
      </c>
      <c r="Z35" s="149">
        <v>0</v>
      </c>
      <c r="AA35" s="143">
        <v>0</v>
      </c>
      <c r="AB35" s="149">
        <v>0</v>
      </c>
      <c r="AC35" s="952"/>
      <c r="AD35" s="952"/>
      <c r="AE35" s="952"/>
      <c r="AF35" s="952"/>
      <c r="AG35" s="952"/>
      <c r="AH35" s="952"/>
      <c r="AI35" s="952"/>
      <c r="AJ35" s="952"/>
      <c r="AK35" s="952"/>
      <c r="AL35" s="952"/>
      <c r="AM35" s="952"/>
      <c r="AN35" s="952"/>
      <c r="AO35" s="952"/>
      <c r="AP35" s="952"/>
      <c r="AQ35" s="952"/>
      <c r="AR35" s="952"/>
      <c r="AS35" s="952"/>
      <c r="AT35" s="952"/>
      <c r="AU35" s="952"/>
      <c r="AV35" s="952"/>
      <c r="AW35" s="952"/>
      <c r="AX35" s="952"/>
      <c r="AY35" s="952"/>
      <c r="AZ35" s="952"/>
      <c r="BA35" s="952"/>
      <c r="BB35" s="952"/>
      <c r="BC35" s="952"/>
      <c r="BD35" s="952"/>
      <c r="BE35" s="952"/>
      <c r="BF35" s="952"/>
      <c r="BG35" s="952"/>
      <c r="BH35" s="952"/>
      <c r="BI35" s="952"/>
      <c r="BJ35" s="952"/>
      <c r="BK35" s="952"/>
      <c r="BL35" s="952"/>
      <c r="BM35" s="952"/>
      <c r="BN35" s="952"/>
      <c r="BO35" s="952"/>
      <c r="BP35" s="952"/>
      <c r="BQ35" s="952"/>
      <c r="BR35" s="952"/>
      <c r="BS35" s="952"/>
      <c r="BT35" s="952"/>
      <c r="BU35" s="952"/>
      <c r="BV35" s="952"/>
      <c r="BW35" s="952"/>
      <c r="BX35" s="952"/>
      <c r="BY35" s="952"/>
    </row>
    <row r="36" spans="1:77" s="1038" customFormat="1">
      <c r="A36" s="1035" t="s">
        <v>135</v>
      </c>
      <c r="B36" s="1035" t="s">
        <v>129</v>
      </c>
      <c r="C36" s="1040" t="s">
        <v>4</v>
      </c>
      <c r="D36" s="994" t="s">
        <v>25</v>
      </c>
      <c r="E36" s="149">
        <v>0</v>
      </c>
      <c r="F36" s="149">
        <v>0</v>
      </c>
      <c r="G36" s="149">
        <v>0</v>
      </c>
      <c r="H36" s="149">
        <v>0</v>
      </c>
      <c r="I36" s="149">
        <v>0</v>
      </c>
      <c r="J36" s="149">
        <v>0</v>
      </c>
      <c r="K36" s="143">
        <v>0</v>
      </c>
      <c r="L36" s="149">
        <v>0</v>
      </c>
      <c r="M36" s="149">
        <v>0</v>
      </c>
      <c r="N36" s="149">
        <v>0</v>
      </c>
      <c r="O36" s="143">
        <v>0</v>
      </c>
      <c r="P36" s="149">
        <v>0</v>
      </c>
      <c r="Q36" s="149"/>
      <c r="R36" s="149"/>
      <c r="S36" s="149"/>
      <c r="T36" s="149"/>
      <c r="U36" s="149">
        <v>0</v>
      </c>
      <c r="V36" s="149">
        <v>0</v>
      </c>
      <c r="W36" s="143">
        <v>0</v>
      </c>
      <c r="X36" s="149">
        <v>0</v>
      </c>
      <c r="Y36" s="149">
        <v>0</v>
      </c>
      <c r="Z36" s="149">
        <v>0</v>
      </c>
      <c r="AA36" s="143">
        <v>0</v>
      </c>
      <c r="AB36" s="149">
        <v>0</v>
      </c>
      <c r="AC36" s="952"/>
      <c r="AD36" s="952"/>
      <c r="AE36" s="952"/>
      <c r="AF36" s="952"/>
      <c r="AG36" s="952"/>
      <c r="AH36" s="952"/>
      <c r="AI36" s="952"/>
      <c r="AJ36" s="952"/>
      <c r="AK36" s="952"/>
      <c r="AL36" s="952"/>
      <c r="AM36" s="952"/>
      <c r="AN36" s="952"/>
      <c r="AO36" s="952"/>
      <c r="AP36" s="952"/>
      <c r="AQ36" s="952"/>
      <c r="AR36" s="952"/>
      <c r="AS36" s="952"/>
      <c r="AT36" s="952"/>
      <c r="AU36" s="952"/>
      <c r="AV36" s="952"/>
      <c r="AW36" s="952"/>
      <c r="AX36" s="952"/>
      <c r="AY36" s="952"/>
      <c r="AZ36" s="952"/>
      <c r="BA36" s="952"/>
      <c r="BB36" s="952"/>
      <c r="BC36" s="952"/>
      <c r="BD36" s="952"/>
      <c r="BE36" s="952"/>
      <c r="BF36" s="952"/>
      <c r="BG36" s="952"/>
      <c r="BH36" s="952"/>
      <c r="BI36" s="952"/>
      <c r="BJ36" s="952"/>
      <c r="BK36" s="952"/>
      <c r="BL36" s="952"/>
      <c r="BM36" s="952"/>
      <c r="BN36" s="952"/>
      <c r="BO36" s="952"/>
      <c r="BP36" s="952"/>
      <c r="BQ36" s="952"/>
      <c r="BR36" s="952"/>
      <c r="BS36" s="952"/>
      <c r="BT36" s="952"/>
      <c r="BU36" s="952"/>
      <c r="BV36" s="952"/>
      <c r="BW36" s="952"/>
      <c r="BX36" s="952"/>
      <c r="BY36" s="952"/>
    </row>
    <row r="37" spans="1:77" s="964" customFormat="1">
      <c r="A37" s="959" t="s">
        <v>129</v>
      </c>
      <c r="B37" s="959" t="s">
        <v>130</v>
      </c>
      <c r="C37" s="1044" t="s">
        <v>137</v>
      </c>
      <c r="D37" s="990" t="s">
        <v>25</v>
      </c>
      <c r="E37" s="963">
        <v>1213.98</v>
      </c>
      <c r="F37" s="963">
        <v>1089.4770000000001</v>
      </c>
      <c r="G37" s="963">
        <v>1157.7281682590965</v>
      </c>
      <c r="H37" s="963">
        <v>1489.2177971769897</v>
      </c>
      <c r="I37" s="963">
        <v>0</v>
      </c>
      <c r="J37" s="963">
        <v>0</v>
      </c>
      <c r="K37" s="963">
        <v>0</v>
      </c>
      <c r="L37" s="963">
        <v>0</v>
      </c>
      <c r="M37" s="963">
        <v>0</v>
      </c>
      <c r="N37" s="963">
        <v>0</v>
      </c>
      <c r="O37" s="963">
        <v>0</v>
      </c>
      <c r="P37" s="963">
        <v>0</v>
      </c>
      <c r="Q37" s="963">
        <v>0</v>
      </c>
      <c r="R37" s="963">
        <v>0</v>
      </c>
      <c r="S37" s="963">
        <v>0</v>
      </c>
      <c r="T37" s="963">
        <v>0</v>
      </c>
      <c r="U37" s="963">
        <v>1213.98</v>
      </c>
      <c r="V37" s="963">
        <v>1089.4770000000001</v>
      </c>
      <c r="W37" s="963">
        <v>1157.7281682590965</v>
      </c>
      <c r="X37" s="963">
        <v>1489.2177971769897</v>
      </c>
      <c r="Y37" s="963">
        <v>0</v>
      </c>
      <c r="Z37" s="963">
        <v>0</v>
      </c>
      <c r="AA37" s="963">
        <v>0</v>
      </c>
      <c r="AB37" s="963">
        <v>0</v>
      </c>
      <c r="AC37" s="952"/>
      <c r="AD37" s="952"/>
      <c r="AE37" s="952"/>
      <c r="AF37" s="952"/>
      <c r="AG37" s="952"/>
      <c r="AH37" s="952"/>
      <c r="AI37" s="952"/>
      <c r="AJ37" s="952"/>
      <c r="AK37" s="952"/>
      <c r="AL37" s="952"/>
      <c r="AM37" s="952"/>
      <c r="AN37" s="952"/>
      <c r="AO37" s="952"/>
      <c r="AP37" s="952"/>
      <c r="AQ37" s="952"/>
      <c r="AR37" s="952"/>
      <c r="AS37" s="952"/>
      <c r="AT37" s="952"/>
      <c r="AU37" s="952"/>
      <c r="AV37" s="952"/>
      <c r="AW37" s="952"/>
      <c r="AX37" s="952"/>
      <c r="AY37" s="952"/>
      <c r="AZ37" s="952"/>
      <c r="BA37" s="952"/>
      <c r="BB37" s="952"/>
      <c r="BC37" s="952"/>
      <c r="BD37" s="952"/>
      <c r="BE37" s="952"/>
      <c r="BF37" s="952"/>
      <c r="BG37" s="952"/>
      <c r="BH37" s="952"/>
      <c r="BI37" s="952"/>
      <c r="BJ37" s="952"/>
      <c r="BK37" s="952"/>
      <c r="BL37" s="952"/>
      <c r="BM37" s="952"/>
      <c r="BN37" s="952"/>
      <c r="BO37" s="952"/>
      <c r="BP37" s="952"/>
      <c r="BQ37" s="952"/>
      <c r="BR37" s="952"/>
      <c r="BS37" s="952"/>
      <c r="BT37" s="952"/>
      <c r="BU37" s="952"/>
      <c r="BV37" s="952"/>
      <c r="BW37" s="952"/>
      <c r="BX37" s="952"/>
      <c r="BY37" s="952"/>
    </row>
    <row r="38" spans="1:77" s="964" customFormat="1">
      <c r="A38" s="959" t="s">
        <v>130</v>
      </c>
      <c r="B38" s="959" t="s">
        <v>131</v>
      </c>
      <c r="C38" s="1044" t="s">
        <v>166</v>
      </c>
      <c r="D38" s="990" t="s">
        <v>25</v>
      </c>
      <c r="E38" s="149">
        <v>0</v>
      </c>
      <c r="F38" s="149">
        <v>0</v>
      </c>
      <c r="G38" s="149">
        <v>0</v>
      </c>
      <c r="H38" s="149">
        <v>0</v>
      </c>
      <c r="I38" s="963">
        <v>0</v>
      </c>
      <c r="J38" s="963">
        <v>0</v>
      </c>
      <c r="K38" s="963">
        <v>0</v>
      </c>
      <c r="L38" s="963">
        <v>0</v>
      </c>
      <c r="M38" s="963">
        <v>0</v>
      </c>
      <c r="N38" s="963">
        <v>0</v>
      </c>
      <c r="O38" s="963">
        <v>0</v>
      </c>
      <c r="P38" s="963">
        <v>0</v>
      </c>
      <c r="Q38" s="149">
        <v>0</v>
      </c>
      <c r="R38" s="149">
        <v>0</v>
      </c>
      <c r="S38" s="149">
        <v>0</v>
      </c>
      <c r="T38" s="149">
        <v>0</v>
      </c>
      <c r="U38" s="963">
        <v>0</v>
      </c>
      <c r="V38" s="963">
        <v>0</v>
      </c>
      <c r="W38" s="963">
        <v>0</v>
      </c>
      <c r="X38" s="963">
        <v>0</v>
      </c>
      <c r="Y38" s="963">
        <v>0</v>
      </c>
      <c r="Z38" s="963">
        <v>0</v>
      </c>
      <c r="AA38" s="963">
        <v>0</v>
      </c>
      <c r="AB38" s="963">
        <v>0</v>
      </c>
      <c r="AC38" s="952"/>
      <c r="AD38" s="952"/>
      <c r="AE38" s="952"/>
      <c r="AF38" s="952"/>
      <c r="AG38" s="952"/>
      <c r="AH38" s="952"/>
      <c r="AI38" s="952"/>
      <c r="AJ38" s="952"/>
      <c r="AK38" s="952"/>
      <c r="AL38" s="952"/>
      <c r="AM38" s="952"/>
      <c r="AN38" s="952"/>
      <c r="AO38" s="952"/>
      <c r="AP38" s="952"/>
      <c r="AQ38" s="952"/>
      <c r="AR38" s="952"/>
      <c r="AS38" s="952"/>
      <c r="AT38" s="952"/>
      <c r="AU38" s="952"/>
      <c r="AV38" s="952"/>
      <c r="AW38" s="952"/>
      <c r="AX38" s="952"/>
      <c r="AY38" s="952"/>
      <c r="AZ38" s="952"/>
      <c r="BA38" s="952"/>
      <c r="BB38" s="952"/>
      <c r="BC38" s="952"/>
      <c r="BD38" s="952"/>
      <c r="BE38" s="952"/>
      <c r="BF38" s="952"/>
      <c r="BG38" s="952"/>
      <c r="BH38" s="952"/>
      <c r="BI38" s="952"/>
      <c r="BJ38" s="952"/>
      <c r="BK38" s="952"/>
      <c r="BL38" s="952"/>
      <c r="BM38" s="952"/>
      <c r="BN38" s="952"/>
      <c r="BO38" s="952"/>
      <c r="BP38" s="952"/>
      <c r="BQ38" s="952"/>
      <c r="BR38" s="952"/>
      <c r="BS38" s="952"/>
      <c r="BT38" s="952"/>
      <c r="BU38" s="952"/>
      <c r="BV38" s="952"/>
      <c r="BW38" s="952"/>
      <c r="BX38" s="952"/>
      <c r="BY38" s="952"/>
    </row>
    <row r="39" spans="1:77" s="964" customFormat="1">
      <c r="A39" s="959">
        <v>7</v>
      </c>
      <c r="B39" s="959" t="s">
        <v>132</v>
      </c>
      <c r="C39" s="1045" t="s">
        <v>167</v>
      </c>
      <c r="D39" s="990" t="s">
        <v>25</v>
      </c>
      <c r="E39" s="149">
        <v>0</v>
      </c>
      <c r="F39" s="149">
        <v>0</v>
      </c>
      <c r="G39" s="142">
        <v>0</v>
      </c>
      <c r="H39" s="142">
        <v>36.322385296999748</v>
      </c>
      <c r="I39" s="1046">
        <v>0</v>
      </c>
      <c r="J39" s="1046">
        <v>0</v>
      </c>
      <c r="K39" s="142">
        <v>0</v>
      </c>
      <c r="L39" s="142">
        <v>0</v>
      </c>
      <c r="M39" s="1046">
        <v>0</v>
      </c>
      <c r="N39" s="1046">
        <v>0</v>
      </c>
      <c r="O39" s="142">
        <v>0</v>
      </c>
      <c r="P39" s="142">
        <v>0</v>
      </c>
      <c r="Q39" s="1047"/>
      <c r="R39" s="1047"/>
      <c r="S39" s="149"/>
      <c r="T39" s="149"/>
      <c r="U39" s="1046">
        <v>0</v>
      </c>
      <c r="V39" s="1046">
        <v>0</v>
      </c>
      <c r="W39" s="142">
        <v>0</v>
      </c>
      <c r="X39" s="142">
        <v>36.322385296999748</v>
      </c>
      <c r="Y39" s="142">
        <v>0</v>
      </c>
      <c r="Z39" s="142">
        <v>0</v>
      </c>
      <c r="AA39" s="142">
        <v>0</v>
      </c>
      <c r="AB39" s="142">
        <v>0</v>
      </c>
      <c r="AC39" s="952"/>
      <c r="AD39" s="952"/>
      <c r="AE39" s="952"/>
      <c r="AF39" s="952"/>
      <c r="AG39" s="952"/>
      <c r="AH39" s="952"/>
      <c r="AI39" s="952"/>
      <c r="AJ39" s="952"/>
      <c r="AK39" s="952"/>
      <c r="AL39" s="952"/>
      <c r="AM39" s="952"/>
      <c r="AN39" s="952"/>
      <c r="AO39" s="952"/>
      <c r="AP39" s="952"/>
      <c r="AQ39" s="952"/>
      <c r="AR39" s="952"/>
      <c r="AS39" s="952"/>
      <c r="AT39" s="952"/>
      <c r="AU39" s="952"/>
      <c r="AV39" s="952"/>
      <c r="AW39" s="952"/>
      <c r="AX39" s="952"/>
      <c r="AY39" s="952"/>
      <c r="AZ39" s="952"/>
      <c r="BA39" s="952"/>
      <c r="BB39" s="952"/>
      <c r="BC39" s="952"/>
      <c r="BD39" s="952"/>
      <c r="BE39" s="952"/>
      <c r="BF39" s="952"/>
      <c r="BG39" s="952"/>
      <c r="BH39" s="952"/>
      <c r="BI39" s="952"/>
      <c r="BJ39" s="952"/>
      <c r="BK39" s="952"/>
      <c r="BL39" s="952"/>
      <c r="BM39" s="952"/>
      <c r="BN39" s="952"/>
      <c r="BO39" s="952"/>
      <c r="BP39" s="952"/>
      <c r="BQ39" s="952"/>
      <c r="BR39" s="952"/>
      <c r="BS39" s="952"/>
      <c r="BT39" s="952"/>
      <c r="BU39" s="952"/>
      <c r="BV39" s="952"/>
      <c r="BW39" s="952"/>
      <c r="BX39" s="952"/>
      <c r="BY39" s="952"/>
    </row>
    <row r="40" spans="1:77" s="1038" customFormat="1">
      <c r="A40" s="1035" t="s">
        <v>56</v>
      </c>
      <c r="B40" s="1035" t="s">
        <v>113</v>
      </c>
      <c r="C40" s="1040" t="s">
        <v>57</v>
      </c>
      <c r="D40" s="1048" t="s">
        <v>25</v>
      </c>
      <c r="E40" s="1049" t="s">
        <v>169</v>
      </c>
      <c r="F40" s="1049" t="s">
        <v>169</v>
      </c>
      <c r="G40" s="149">
        <v>0</v>
      </c>
      <c r="H40" s="149">
        <v>6.5380293534599545</v>
      </c>
      <c r="I40" s="1050" t="s">
        <v>169</v>
      </c>
      <c r="J40" s="1050" t="s">
        <v>169</v>
      </c>
      <c r="K40" s="973">
        <v>0</v>
      </c>
      <c r="L40" s="971">
        <v>0</v>
      </c>
      <c r="M40" s="1050" t="s">
        <v>169</v>
      </c>
      <c r="N40" s="1050" t="s">
        <v>169</v>
      </c>
      <c r="O40" s="973">
        <v>0</v>
      </c>
      <c r="P40" s="971">
        <v>0</v>
      </c>
      <c r="Q40" s="1050" t="s">
        <v>169</v>
      </c>
      <c r="R40" s="1050" t="s">
        <v>169</v>
      </c>
      <c r="S40" s="1051"/>
      <c r="T40" s="971"/>
      <c r="U40" s="1050" t="s">
        <v>169</v>
      </c>
      <c r="V40" s="1050" t="s">
        <v>169</v>
      </c>
      <c r="W40" s="973">
        <v>0</v>
      </c>
      <c r="X40" s="971">
        <v>6.5380293534599545</v>
      </c>
      <c r="Y40" s="1050" t="s">
        <v>169</v>
      </c>
      <c r="Z40" s="1050" t="s">
        <v>169</v>
      </c>
      <c r="AA40" s="143">
        <v>0</v>
      </c>
      <c r="AB40" s="149">
        <v>0</v>
      </c>
      <c r="AC40" s="952"/>
      <c r="AD40" s="952"/>
      <c r="AE40" s="952"/>
      <c r="AF40" s="952"/>
      <c r="AG40" s="952"/>
      <c r="AH40" s="952"/>
      <c r="AI40" s="952"/>
      <c r="AJ40" s="952"/>
      <c r="AK40" s="952"/>
      <c r="AL40" s="952"/>
      <c r="AM40" s="952"/>
      <c r="AN40" s="952"/>
      <c r="AO40" s="952"/>
      <c r="AP40" s="952"/>
      <c r="AQ40" s="952"/>
      <c r="AR40" s="952"/>
      <c r="AS40" s="952"/>
      <c r="AT40" s="952"/>
      <c r="AU40" s="952"/>
      <c r="AV40" s="952"/>
      <c r="AW40" s="952"/>
      <c r="AX40" s="952"/>
      <c r="AY40" s="952"/>
      <c r="AZ40" s="952"/>
      <c r="BA40" s="952"/>
      <c r="BB40" s="952"/>
      <c r="BC40" s="952"/>
      <c r="BD40" s="952"/>
      <c r="BE40" s="952"/>
      <c r="BF40" s="952"/>
      <c r="BG40" s="952"/>
      <c r="BH40" s="952"/>
      <c r="BI40" s="952"/>
      <c r="BJ40" s="952"/>
      <c r="BK40" s="952"/>
      <c r="BL40" s="952"/>
      <c r="BM40" s="952"/>
      <c r="BN40" s="952"/>
      <c r="BO40" s="952"/>
      <c r="BP40" s="952"/>
      <c r="BQ40" s="952"/>
      <c r="BR40" s="952"/>
      <c r="BS40" s="952"/>
      <c r="BT40" s="952"/>
      <c r="BU40" s="952"/>
      <c r="BV40" s="952"/>
      <c r="BW40" s="952"/>
      <c r="BX40" s="952"/>
      <c r="BY40" s="952"/>
    </row>
    <row r="41" spans="1:77" s="1038" customFormat="1">
      <c r="A41" s="1035" t="s">
        <v>58</v>
      </c>
      <c r="B41" s="1035" t="s">
        <v>115</v>
      </c>
      <c r="C41" s="1040" t="s">
        <v>59</v>
      </c>
      <c r="D41" s="1048" t="s">
        <v>25</v>
      </c>
      <c r="E41" s="1049" t="s">
        <v>169</v>
      </c>
      <c r="F41" s="1049" t="s">
        <v>169</v>
      </c>
      <c r="G41" s="149">
        <v>0</v>
      </c>
      <c r="H41" s="149">
        <v>0</v>
      </c>
      <c r="I41" s="1050" t="s">
        <v>169</v>
      </c>
      <c r="J41" s="1050" t="s">
        <v>169</v>
      </c>
      <c r="K41" s="973">
        <v>0</v>
      </c>
      <c r="L41" s="971"/>
      <c r="M41" s="1050" t="s">
        <v>169</v>
      </c>
      <c r="N41" s="1050" t="s">
        <v>169</v>
      </c>
      <c r="O41" s="973">
        <v>0</v>
      </c>
      <c r="P41" s="971"/>
      <c r="Q41" s="1050" t="s">
        <v>169</v>
      </c>
      <c r="R41" s="1050" t="s">
        <v>169</v>
      </c>
      <c r="S41" s="1051"/>
      <c r="T41" s="971"/>
      <c r="U41" s="1050" t="s">
        <v>169</v>
      </c>
      <c r="V41" s="1050" t="s">
        <v>169</v>
      </c>
      <c r="W41" s="973"/>
      <c r="X41" s="971"/>
      <c r="Y41" s="1050" t="s">
        <v>169</v>
      </c>
      <c r="Z41" s="1050" t="s">
        <v>169</v>
      </c>
      <c r="AA41" s="143">
        <v>0</v>
      </c>
      <c r="AB41" s="149"/>
      <c r="AC41" s="952"/>
      <c r="AD41" s="952"/>
      <c r="AE41" s="952"/>
      <c r="AF41" s="952"/>
      <c r="AG41" s="952"/>
      <c r="AH41" s="952"/>
      <c r="AI41" s="952"/>
      <c r="AJ41" s="952"/>
      <c r="AK41" s="952"/>
      <c r="AL41" s="952"/>
      <c r="AM41" s="952"/>
      <c r="AN41" s="952"/>
      <c r="AO41" s="952"/>
      <c r="AP41" s="952"/>
      <c r="AQ41" s="952"/>
      <c r="AR41" s="952"/>
      <c r="AS41" s="952"/>
      <c r="AT41" s="952"/>
      <c r="AU41" s="952"/>
      <c r="AV41" s="952"/>
      <c r="AW41" s="952"/>
      <c r="AX41" s="952"/>
      <c r="AY41" s="952"/>
      <c r="AZ41" s="952"/>
      <c r="BA41" s="952"/>
      <c r="BB41" s="952"/>
      <c r="BC41" s="952"/>
      <c r="BD41" s="952"/>
      <c r="BE41" s="952"/>
      <c r="BF41" s="952"/>
      <c r="BG41" s="952"/>
      <c r="BH41" s="952"/>
      <c r="BI41" s="952"/>
      <c r="BJ41" s="952"/>
      <c r="BK41" s="952"/>
      <c r="BL41" s="952"/>
      <c r="BM41" s="952"/>
      <c r="BN41" s="952"/>
      <c r="BO41" s="952"/>
      <c r="BP41" s="952"/>
      <c r="BQ41" s="952"/>
      <c r="BR41" s="952"/>
      <c r="BS41" s="952"/>
      <c r="BT41" s="952"/>
      <c r="BU41" s="952"/>
      <c r="BV41" s="952"/>
      <c r="BW41" s="952"/>
      <c r="BX41" s="952"/>
      <c r="BY41" s="952"/>
    </row>
    <row r="42" spans="1:77" s="1038" customFormat="1">
      <c r="A42" s="1035" t="s">
        <v>60</v>
      </c>
      <c r="B42" s="1035" t="s">
        <v>117</v>
      </c>
      <c r="C42" s="1040" t="s">
        <v>61</v>
      </c>
      <c r="D42" s="1048" t="s">
        <v>25</v>
      </c>
      <c r="E42" s="1049" t="s">
        <v>169</v>
      </c>
      <c r="F42" s="1049" t="s">
        <v>169</v>
      </c>
      <c r="G42" s="149">
        <v>0</v>
      </c>
      <c r="H42" s="149">
        <v>0</v>
      </c>
      <c r="I42" s="1050" t="s">
        <v>169</v>
      </c>
      <c r="J42" s="1050" t="s">
        <v>169</v>
      </c>
      <c r="K42" s="973">
        <v>0</v>
      </c>
      <c r="L42" s="971"/>
      <c r="M42" s="1050" t="s">
        <v>169</v>
      </c>
      <c r="N42" s="1050" t="s">
        <v>169</v>
      </c>
      <c r="O42" s="973">
        <v>0</v>
      </c>
      <c r="P42" s="971"/>
      <c r="Q42" s="1050" t="s">
        <v>169</v>
      </c>
      <c r="R42" s="1050" t="s">
        <v>169</v>
      </c>
      <c r="S42" s="1051"/>
      <c r="T42" s="971"/>
      <c r="U42" s="1050" t="s">
        <v>169</v>
      </c>
      <c r="V42" s="1050" t="s">
        <v>169</v>
      </c>
      <c r="W42" s="973"/>
      <c r="X42" s="971"/>
      <c r="Y42" s="1050" t="s">
        <v>169</v>
      </c>
      <c r="Z42" s="1050" t="s">
        <v>169</v>
      </c>
      <c r="AA42" s="143">
        <v>0</v>
      </c>
      <c r="AB42" s="149"/>
      <c r="AC42" s="952"/>
      <c r="AD42" s="952"/>
      <c r="AE42" s="952"/>
      <c r="AF42" s="952"/>
      <c r="AG42" s="952"/>
      <c r="AH42" s="952"/>
      <c r="AI42" s="952"/>
      <c r="AJ42" s="952"/>
      <c r="AK42" s="952"/>
      <c r="AL42" s="952"/>
      <c r="AM42" s="952"/>
      <c r="AN42" s="952"/>
      <c r="AO42" s="952"/>
      <c r="AP42" s="952"/>
      <c r="AQ42" s="952"/>
      <c r="AR42" s="952"/>
      <c r="AS42" s="952"/>
      <c r="AT42" s="952"/>
      <c r="AU42" s="952"/>
      <c r="AV42" s="952"/>
      <c r="AW42" s="952"/>
      <c r="AX42" s="952"/>
      <c r="AY42" s="952"/>
      <c r="AZ42" s="952"/>
      <c r="BA42" s="952"/>
      <c r="BB42" s="952"/>
      <c r="BC42" s="952"/>
      <c r="BD42" s="952"/>
      <c r="BE42" s="952"/>
      <c r="BF42" s="952"/>
      <c r="BG42" s="952"/>
      <c r="BH42" s="952"/>
      <c r="BI42" s="952"/>
      <c r="BJ42" s="952"/>
      <c r="BK42" s="952"/>
      <c r="BL42" s="952"/>
      <c r="BM42" s="952"/>
      <c r="BN42" s="952"/>
      <c r="BO42" s="952"/>
      <c r="BP42" s="952"/>
      <c r="BQ42" s="952"/>
      <c r="BR42" s="952"/>
      <c r="BS42" s="952"/>
      <c r="BT42" s="952"/>
      <c r="BU42" s="952"/>
      <c r="BV42" s="952"/>
      <c r="BW42" s="952"/>
      <c r="BX42" s="952"/>
      <c r="BY42" s="952"/>
    </row>
    <row r="43" spans="1:77" s="1038" customFormat="1">
      <c r="A43" s="1035" t="s">
        <v>62</v>
      </c>
      <c r="B43" s="1035" t="s">
        <v>119</v>
      </c>
      <c r="C43" s="1040" t="s">
        <v>63</v>
      </c>
      <c r="D43" s="1048" t="s">
        <v>25</v>
      </c>
      <c r="E43" s="1049" t="s">
        <v>169</v>
      </c>
      <c r="F43" s="1049" t="s">
        <v>169</v>
      </c>
      <c r="G43" s="149">
        <v>0</v>
      </c>
      <c r="H43" s="149">
        <v>0</v>
      </c>
      <c r="I43" s="1050" t="s">
        <v>169</v>
      </c>
      <c r="J43" s="1050" t="s">
        <v>169</v>
      </c>
      <c r="K43" s="973">
        <v>0</v>
      </c>
      <c r="L43" s="971"/>
      <c r="M43" s="1050" t="s">
        <v>169</v>
      </c>
      <c r="N43" s="1050" t="s">
        <v>169</v>
      </c>
      <c r="O43" s="973">
        <v>0</v>
      </c>
      <c r="P43" s="971"/>
      <c r="Q43" s="1050" t="s">
        <v>169</v>
      </c>
      <c r="R43" s="1050" t="s">
        <v>169</v>
      </c>
      <c r="S43" s="1051"/>
      <c r="T43" s="971"/>
      <c r="U43" s="1050" t="s">
        <v>169</v>
      </c>
      <c r="V43" s="1050" t="s">
        <v>169</v>
      </c>
      <c r="W43" s="973"/>
      <c r="X43" s="971"/>
      <c r="Y43" s="1050" t="s">
        <v>169</v>
      </c>
      <c r="Z43" s="1050" t="s">
        <v>169</v>
      </c>
      <c r="AA43" s="143">
        <v>0</v>
      </c>
      <c r="AB43" s="149"/>
      <c r="AC43" s="952"/>
      <c r="AD43" s="952"/>
      <c r="AE43" s="952"/>
      <c r="AF43" s="952"/>
      <c r="AG43" s="952"/>
      <c r="AH43" s="952"/>
      <c r="AI43" s="952"/>
      <c r="AJ43" s="952"/>
      <c r="AK43" s="952"/>
      <c r="AL43" s="952"/>
      <c r="AM43" s="952"/>
      <c r="AN43" s="952"/>
      <c r="AO43" s="952"/>
      <c r="AP43" s="952"/>
      <c r="AQ43" s="952"/>
      <c r="AR43" s="952"/>
      <c r="AS43" s="952"/>
      <c r="AT43" s="952"/>
      <c r="AU43" s="952"/>
      <c r="AV43" s="952"/>
      <c r="AW43" s="952"/>
      <c r="AX43" s="952"/>
      <c r="AY43" s="952"/>
      <c r="AZ43" s="952"/>
      <c r="BA43" s="952"/>
      <c r="BB43" s="952"/>
      <c r="BC43" s="952"/>
      <c r="BD43" s="952"/>
      <c r="BE43" s="952"/>
      <c r="BF43" s="952"/>
      <c r="BG43" s="952"/>
      <c r="BH43" s="952"/>
      <c r="BI43" s="952"/>
      <c r="BJ43" s="952"/>
      <c r="BK43" s="952"/>
      <c r="BL43" s="952"/>
      <c r="BM43" s="952"/>
      <c r="BN43" s="952"/>
      <c r="BO43" s="952"/>
      <c r="BP43" s="952"/>
      <c r="BQ43" s="952"/>
      <c r="BR43" s="952"/>
      <c r="BS43" s="952"/>
      <c r="BT43" s="952"/>
      <c r="BU43" s="952"/>
      <c r="BV43" s="952"/>
      <c r="BW43" s="952"/>
      <c r="BX43" s="952"/>
      <c r="BY43" s="952"/>
    </row>
    <row r="44" spans="1:77" s="1038" customFormat="1">
      <c r="A44" s="1035" t="s">
        <v>64</v>
      </c>
      <c r="B44" s="1035" t="s">
        <v>168</v>
      </c>
      <c r="C44" s="1052" t="s">
        <v>65</v>
      </c>
      <c r="D44" s="1048" t="s">
        <v>25</v>
      </c>
      <c r="E44" s="1049" t="s">
        <v>169</v>
      </c>
      <c r="F44" s="1049" t="s">
        <v>169</v>
      </c>
      <c r="G44" s="149">
        <v>0</v>
      </c>
      <c r="H44" s="149">
        <v>29.784355943539794</v>
      </c>
      <c r="I44" s="1050" t="s">
        <v>169</v>
      </c>
      <c r="J44" s="1050" t="s">
        <v>169</v>
      </c>
      <c r="K44" s="973">
        <v>0</v>
      </c>
      <c r="L44" s="971">
        <v>0</v>
      </c>
      <c r="M44" s="1050" t="s">
        <v>169</v>
      </c>
      <c r="N44" s="1050" t="s">
        <v>169</v>
      </c>
      <c r="O44" s="973">
        <v>0</v>
      </c>
      <c r="P44" s="971">
        <v>0</v>
      </c>
      <c r="Q44" s="1050" t="s">
        <v>169</v>
      </c>
      <c r="R44" s="1050" t="s">
        <v>169</v>
      </c>
      <c r="S44" s="1051"/>
      <c r="T44" s="971"/>
      <c r="U44" s="1050" t="s">
        <v>169</v>
      </c>
      <c r="V44" s="1050" t="s">
        <v>169</v>
      </c>
      <c r="W44" s="973">
        <v>0</v>
      </c>
      <c r="X44" s="971">
        <v>29.784355943539794</v>
      </c>
      <c r="Y44" s="1050" t="s">
        <v>169</v>
      </c>
      <c r="Z44" s="1050" t="s">
        <v>169</v>
      </c>
      <c r="AA44" s="143">
        <v>0</v>
      </c>
      <c r="AB44" s="149">
        <v>0</v>
      </c>
      <c r="AC44" s="952"/>
      <c r="AD44" s="952"/>
      <c r="AE44" s="952"/>
      <c r="AF44" s="952"/>
      <c r="AG44" s="952"/>
      <c r="AH44" s="952"/>
      <c r="AI44" s="952"/>
      <c r="AJ44" s="952"/>
      <c r="AK44" s="952"/>
      <c r="AL44" s="952"/>
      <c r="AM44" s="952"/>
      <c r="AN44" s="952"/>
      <c r="AO44" s="952"/>
      <c r="AP44" s="952"/>
      <c r="AQ44" s="952"/>
      <c r="AR44" s="952"/>
      <c r="AS44" s="952"/>
      <c r="AT44" s="952"/>
      <c r="AU44" s="952"/>
      <c r="AV44" s="952"/>
      <c r="AW44" s="952"/>
      <c r="AX44" s="952"/>
      <c r="AY44" s="952"/>
      <c r="AZ44" s="952"/>
      <c r="BA44" s="952"/>
      <c r="BB44" s="952"/>
      <c r="BC44" s="952"/>
      <c r="BD44" s="952"/>
      <c r="BE44" s="952"/>
      <c r="BF44" s="952"/>
      <c r="BG44" s="952"/>
      <c r="BH44" s="952"/>
      <c r="BI44" s="952"/>
      <c r="BJ44" s="952"/>
      <c r="BK44" s="952"/>
      <c r="BL44" s="952"/>
      <c r="BM44" s="952"/>
      <c r="BN44" s="952"/>
      <c r="BO44" s="952"/>
      <c r="BP44" s="952"/>
      <c r="BQ44" s="952"/>
      <c r="BR44" s="952"/>
      <c r="BS44" s="952"/>
      <c r="BT44" s="952"/>
      <c r="BU44" s="952"/>
      <c r="BV44" s="952"/>
      <c r="BW44" s="952"/>
      <c r="BX44" s="952"/>
      <c r="BY44" s="952"/>
    </row>
    <row r="45" spans="1:77" s="964" customFormat="1" ht="21">
      <c r="A45" s="959">
        <v>8</v>
      </c>
      <c r="B45" s="959" t="s">
        <v>140</v>
      </c>
      <c r="C45" s="1044" t="s">
        <v>66</v>
      </c>
      <c r="D45" s="990" t="s">
        <v>25</v>
      </c>
      <c r="E45" s="1053">
        <v>1213.98</v>
      </c>
      <c r="F45" s="1053">
        <v>1089.4770000000001</v>
      </c>
      <c r="G45" s="1053">
        <v>1157.7281682590965</v>
      </c>
      <c r="H45" s="1053">
        <v>1525.5401824739895</v>
      </c>
      <c r="I45" s="1053">
        <v>0</v>
      </c>
      <c r="J45" s="1053">
        <v>0</v>
      </c>
      <c r="K45" s="1053">
        <v>0</v>
      </c>
      <c r="L45" s="1053">
        <v>0</v>
      </c>
      <c r="M45" s="1053">
        <v>0</v>
      </c>
      <c r="N45" s="1053">
        <v>0</v>
      </c>
      <c r="O45" s="1053">
        <v>0</v>
      </c>
      <c r="P45" s="1053">
        <v>0</v>
      </c>
      <c r="Q45" s="1053">
        <v>0</v>
      </c>
      <c r="R45" s="1053">
        <v>0</v>
      </c>
      <c r="S45" s="1053">
        <v>0</v>
      </c>
      <c r="T45" s="1053">
        <v>0</v>
      </c>
      <c r="U45" s="1053">
        <v>1213.98</v>
      </c>
      <c r="V45" s="1053">
        <v>1089.4770000000001</v>
      </c>
      <c r="W45" s="1053">
        <v>1157.7281682590965</v>
      </c>
      <c r="X45" s="1053">
        <v>1525.5401824739895</v>
      </c>
      <c r="Y45" s="963">
        <v>0</v>
      </c>
      <c r="Z45" s="963">
        <v>0</v>
      </c>
      <c r="AA45" s="963">
        <v>0</v>
      </c>
      <c r="AB45" s="963">
        <v>0</v>
      </c>
      <c r="AC45" s="952"/>
      <c r="AD45" s="952"/>
      <c r="AE45" s="952"/>
      <c r="AF45" s="952"/>
      <c r="AG45" s="952"/>
      <c r="AH45" s="952"/>
      <c r="AI45" s="952"/>
      <c r="AJ45" s="952"/>
      <c r="AK45" s="952"/>
      <c r="AL45" s="952"/>
      <c r="AM45" s="952"/>
      <c r="AN45" s="952"/>
      <c r="AO45" s="952"/>
      <c r="AP45" s="952"/>
      <c r="AQ45" s="952"/>
      <c r="AR45" s="952"/>
      <c r="AS45" s="952"/>
      <c r="AT45" s="952"/>
      <c r="AU45" s="952"/>
      <c r="AV45" s="952"/>
      <c r="AW45" s="952"/>
      <c r="AX45" s="952"/>
      <c r="AY45" s="952"/>
      <c r="AZ45" s="952"/>
      <c r="BA45" s="952"/>
      <c r="BB45" s="952"/>
      <c r="BC45" s="952"/>
      <c r="BD45" s="952"/>
      <c r="BE45" s="952"/>
      <c r="BF45" s="952"/>
      <c r="BG45" s="952"/>
      <c r="BH45" s="952"/>
      <c r="BI45" s="952"/>
      <c r="BJ45" s="952"/>
      <c r="BK45" s="952"/>
      <c r="BL45" s="952"/>
      <c r="BM45" s="952"/>
      <c r="BN45" s="952"/>
      <c r="BO45" s="952"/>
      <c r="BP45" s="952"/>
      <c r="BQ45" s="952"/>
      <c r="BR45" s="952"/>
      <c r="BS45" s="952"/>
      <c r="BT45" s="952"/>
      <c r="BU45" s="952"/>
      <c r="BV45" s="952"/>
      <c r="BW45" s="952"/>
      <c r="BX45" s="952"/>
      <c r="BY45" s="952"/>
    </row>
    <row r="46" spans="1:77" s="964" customFormat="1" ht="21">
      <c r="A46" s="959">
        <v>9</v>
      </c>
      <c r="B46" s="959" t="s">
        <v>141</v>
      </c>
      <c r="C46" s="1054" t="s">
        <v>694</v>
      </c>
      <c r="D46" s="990" t="s">
        <v>67</v>
      </c>
      <c r="E46" s="963">
        <v>3784.8758359444419</v>
      </c>
      <c r="F46" s="963">
        <v>5306.0322995402475</v>
      </c>
      <c r="G46" s="963">
        <v>3557.4548079496899</v>
      </c>
      <c r="H46" s="963">
        <v>4083.6139267571257</v>
      </c>
      <c r="I46" s="963" t="s">
        <v>354</v>
      </c>
      <c r="J46" s="963" t="s">
        <v>354</v>
      </c>
      <c r="K46" s="963" t="s">
        <v>354</v>
      </c>
      <c r="L46" s="963" t="s">
        <v>354</v>
      </c>
      <c r="M46" s="963" t="s">
        <v>354</v>
      </c>
      <c r="N46" s="963" t="s">
        <v>354</v>
      </c>
      <c r="O46" s="963" t="s">
        <v>354</v>
      </c>
      <c r="P46" s="963" t="s">
        <v>354</v>
      </c>
      <c r="Q46" s="963" t="s">
        <v>354</v>
      </c>
      <c r="R46" s="963" t="s">
        <v>354</v>
      </c>
      <c r="S46" s="963" t="s">
        <v>354</v>
      </c>
      <c r="T46" s="963" t="s">
        <v>354</v>
      </c>
      <c r="U46" s="963">
        <v>3784.8758359444419</v>
      </c>
      <c r="V46" s="963">
        <v>5306.0322995402475</v>
      </c>
      <c r="W46" s="963">
        <v>3557.4548079496899</v>
      </c>
      <c r="X46" s="963">
        <v>4083.6139267571257</v>
      </c>
      <c r="Y46" s="963" t="s">
        <v>354</v>
      </c>
      <c r="Z46" s="963" t="s">
        <v>354</v>
      </c>
      <c r="AA46" s="963" t="s">
        <v>354</v>
      </c>
      <c r="AB46" s="963" t="s">
        <v>354</v>
      </c>
      <c r="AC46" s="952"/>
      <c r="AD46" s="952"/>
      <c r="AE46" s="952"/>
      <c r="AF46" s="952"/>
      <c r="AG46" s="952"/>
      <c r="AH46" s="952"/>
      <c r="AI46" s="952"/>
      <c r="AJ46" s="952"/>
      <c r="AK46" s="952"/>
      <c r="AL46" s="952"/>
      <c r="AM46" s="952"/>
      <c r="AN46" s="952"/>
      <c r="AO46" s="952"/>
      <c r="AP46" s="952"/>
      <c r="AQ46" s="952"/>
      <c r="AR46" s="952"/>
      <c r="AS46" s="952"/>
      <c r="AT46" s="952"/>
      <c r="AU46" s="952"/>
      <c r="AV46" s="952"/>
      <c r="AW46" s="952"/>
      <c r="AX46" s="952"/>
      <c r="AY46" s="952"/>
      <c r="AZ46" s="952"/>
      <c r="BA46" s="952"/>
      <c r="BB46" s="952"/>
      <c r="BC46" s="952"/>
      <c r="BD46" s="952"/>
      <c r="BE46" s="952"/>
      <c r="BF46" s="952"/>
      <c r="BG46" s="952"/>
      <c r="BH46" s="952"/>
      <c r="BI46" s="952"/>
      <c r="BJ46" s="952"/>
      <c r="BK46" s="952"/>
      <c r="BL46" s="952"/>
      <c r="BM46" s="952"/>
      <c r="BN46" s="952"/>
      <c r="BO46" s="952"/>
      <c r="BP46" s="952"/>
      <c r="BQ46" s="952"/>
      <c r="BR46" s="952"/>
      <c r="BS46" s="952"/>
      <c r="BT46" s="952"/>
      <c r="BU46" s="952"/>
      <c r="BV46" s="952"/>
      <c r="BW46" s="952"/>
      <c r="BX46" s="952"/>
      <c r="BY46" s="952"/>
    </row>
    <row r="47" spans="1:77" s="964" customFormat="1">
      <c r="A47" s="959"/>
      <c r="B47" s="1036" t="s">
        <v>82</v>
      </c>
      <c r="C47" s="1037" t="s">
        <v>170</v>
      </c>
      <c r="D47" s="990" t="s">
        <v>67</v>
      </c>
      <c r="E47" s="963">
        <v>1904.3788679480588</v>
      </c>
      <c r="F47" s="963">
        <v>2428.8212031481335</v>
      </c>
      <c r="G47" s="963">
        <v>2116.59564249301</v>
      </c>
      <c r="H47" s="963">
        <v>2241.6492910510319</v>
      </c>
      <c r="I47" s="963" t="s">
        <v>354</v>
      </c>
      <c r="J47" s="963" t="s">
        <v>354</v>
      </c>
      <c r="K47" s="963" t="s">
        <v>354</v>
      </c>
      <c r="L47" s="149" t="s">
        <v>354</v>
      </c>
      <c r="M47" s="963" t="s">
        <v>354</v>
      </c>
      <c r="N47" s="963" t="s">
        <v>354</v>
      </c>
      <c r="O47" s="963" t="s">
        <v>354</v>
      </c>
      <c r="P47" s="149" t="s">
        <v>354</v>
      </c>
      <c r="Q47" s="149" t="s">
        <v>354</v>
      </c>
      <c r="R47" s="149" t="s">
        <v>354</v>
      </c>
      <c r="S47" s="149" t="s">
        <v>354</v>
      </c>
      <c r="T47" s="149" t="s">
        <v>354</v>
      </c>
      <c r="U47" s="963">
        <v>1904.3788679480588</v>
      </c>
      <c r="V47" s="963">
        <v>2428.8212031481335</v>
      </c>
      <c r="W47" s="963">
        <v>2116.59564249301</v>
      </c>
      <c r="X47" s="1067">
        <v>2241.6492910510319</v>
      </c>
      <c r="Y47" s="963" t="s">
        <v>354</v>
      </c>
      <c r="Z47" s="963" t="s">
        <v>354</v>
      </c>
      <c r="AA47" s="963" t="s">
        <v>354</v>
      </c>
      <c r="AB47" s="149" t="s">
        <v>354</v>
      </c>
      <c r="AC47" s="952"/>
      <c r="AD47" s="952"/>
      <c r="AE47" s="952"/>
      <c r="AF47" s="952"/>
      <c r="AG47" s="952"/>
      <c r="AH47" s="952"/>
      <c r="AI47" s="952"/>
      <c r="AJ47" s="952"/>
      <c r="AK47" s="952"/>
      <c r="AL47" s="952"/>
      <c r="AM47" s="952"/>
      <c r="AN47" s="952"/>
      <c r="AO47" s="952"/>
      <c r="AP47" s="952"/>
      <c r="AQ47" s="952"/>
      <c r="AR47" s="952"/>
      <c r="AS47" s="952"/>
      <c r="AT47" s="952"/>
      <c r="AU47" s="952"/>
      <c r="AV47" s="952"/>
      <c r="AW47" s="952"/>
      <c r="AX47" s="952"/>
      <c r="AY47" s="952"/>
      <c r="AZ47" s="952"/>
      <c r="BA47" s="952"/>
      <c r="BB47" s="952"/>
      <c r="BC47" s="952"/>
      <c r="BD47" s="952"/>
      <c r="BE47" s="952"/>
      <c r="BF47" s="952"/>
      <c r="BG47" s="952"/>
      <c r="BH47" s="952"/>
      <c r="BI47" s="952"/>
      <c r="BJ47" s="952"/>
      <c r="BK47" s="952"/>
      <c r="BL47" s="952"/>
      <c r="BM47" s="952"/>
      <c r="BN47" s="952"/>
      <c r="BO47" s="952"/>
      <c r="BP47" s="952"/>
      <c r="BQ47" s="952"/>
      <c r="BR47" s="952"/>
      <c r="BS47" s="952"/>
      <c r="BT47" s="952"/>
      <c r="BU47" s="952"/>
      <c r="BV47" s="952"/>
      <c r="BW47" s="952"/>
      <c r="BX47" s="952"/>
      <c r="BY47" s="952"/>
    </row>
    <row r="48" spans="1:77" s="964" customFormat="1">
      <c r="A48" s="959"/>
      <c r="B48" s="1036" t="s">
        <v>84</v>
      </c>
      <c r="C48" s="1037" t="s">
        <v>171</v>
      </c>
      <c r="D48" s="990" t="s">
        <v>67</v>
      </c>
      <c r="E48" s="1055">
        <v>1880.4969679963833</v>
      </c>
      <c r="F48" s="1055">
        <v>2877.2110963921145</v>
      </c>
      <c r="G48" s="1055">
        <v>1440.8591654566796</v>
      </c>
      <c r="H48" s="1055">
        <v>1744.7357326880667</v>
      </c>
      <c r="I48" s="1055" t="s">
        <v>354</v>
      </c>
      <c r="J48" s="1055" t="s">
        <v>354</v>
      </c>
      <c r="K48" s="1055" t="s">
        <v>354</v>
      </c>
      <c r="L48" s="1055" t="s">
        <v>354</v>
      </c>
      <c r="M48" s="1055" t="s">
        <v>354</v>
      </c>
      <c r="N48" s="1055" t="s">
        <v>354</v>
      </c>
      <c r="O48" s="1055" t="s">
        <v>354</v>
      </c>
      <c r="P48" s="1055" t="s">
        <v>354</v>
      </c>
      <c r="Q48" s="149" t="s">
        <v>354</v>
      </c>
      <c r="R48" s="149" t="s">
        <v>354</v>
      </c>
      <c r="S48" s="149" t="s">
        <v>354</v>
      </c>
      <c r="T48" s="149" t="s">
        <v>354</v>
      </c>
      <c r="U48" s="1055">
        <v>1880.4969679963833</v>
      </c>
      <c r="V48" s="1055">
        <v>2877.2110963921145</v>
      </c>
      <c r="W48" s="1055">
        <v>1440.8591654566796</v>
      </c>
      <c r="X48" s="1055">
        <v>1744.7357326880667</v>
      </c>
      <c r="Y48" s="1055" t="s">
        <v>354</v>
      </c>
      <c r="Z48" s="1055" t="s">
        <v>354</v>
      </c>
      <c r="AA48" s="1055" t="s">
        <v>354</v>
      </c>
      <c r="AB48" s="1055" t="s">
        <v>354</v>
      </c>
      <c r="AC48" s="952"/>
      <c r="AD48" s="952"/>
      <c r="AE48" s="952"/>
      <c r="AF48" s="952"/>
      <c r="AG48" s="952"/>
      <c r="AH48" s="952"/>
      <c r="AI48" s="952"/>
      <c r="AJ48" s="952"/>
      <c r="AK48" s="952"/>
      <c r="AL48" s="952"/>
      <c r="AM48" s="952"/>
      <c r="AN48" s="952"/>
      <c r="AO48" s="952"/>
      <c r="AP48" s="952"/>
      <c r="AQ48" s="952"/>
      <c r="AR48" s="952"/>
      <c r="AS48" s="952"/>
      <c r="AT48" s="952"/>
      <c r="AU48" s="952"/>
      <c r="AV48" s="952"/>
      <c r="AW48" s="952"/>
      <c r="AX48" s="952"/>
      <c r="AY48" s="952"/>
      <c r="AZ48" s="952"/>
      <c r="BA48" s="952"/>
      <c r="BB48" s="952"/>
      <c r="BC48" s="952"/>
      <c r="BD48" s="952"/>
      <c r="BE48" s="952"/>
      <c r="BF48" s="952"/>
      <c r="BG48" s="952"/>
      <c r="BH48" s="952"/>
      <c r="BI48" s="952"/>
      <c r="BJ48" s="952"/>
      <c r="BK48" s="952"/>
      <c r="BL48" s="952"/>
      <c r="BM48" s="952"/>
      <c r="BN48" s="952"/>
      <c r="BO48" s="952"/>
      <c r="BP48" s="952"/>
      <c r="BQ48" s="952"/>
      <c r="BR48" s="952"/>
      <c r="BS48" s="952"/>
      <c r="BT48" s="952"/>
      <c r="BU48" s="952"/>
      <c r="BV48" s="952"/>
      <c r="BW48" s="952"/>
      <c r="BX48" s="952"/>
      <c r="BY48" s="952"/>
    </row>
    <row r="49" spans="1:77" s="1059" customFormat="1">
      <c r="A49" s="1056"/>
      <c r="B49" s="1057" t="s">
        <v>100</v>
      </c>
      <c r="C49" s="675" t="s">
        <v>619</v>
      </c>
      <c r="D49" s="1024" t="s">
        <v>67</v>
      </c>
      <c r="E49" s="1055"/>
      <c r="F49" s="1055"/>
      <c r="G49" s="1055"/>
      <c r="H49" s="1058">
        <v>97.22890301802704</v>
      </c>
      <c r="I49" s="1055"/>
      <c r="J49" s="1055"/>
      <c r="K49" s="1055"/>
      <c r="L49" s="1058" t="s">
        <v>354</v>
      </c>
      <c r="M49" s="1055"/>
      <c r="N49" s="1055"/>
      <c r="O49" s="1055"/>
      <c r="P49" s="1058" t="s">
        <v>354</v>
      </c>
      <c r="Q49" s="149"/>
      <c r="R49" s="149"/>
      <c r="S49" s="149"/>
      <c r="T49" s="149"/>
      <c r="U49" s="1055"/>
      <c r="V49" s="1055"/>
      <c r="W49" s="1055"/>
      <c r="X49" s="1066">
        <v>97.22890301802704</v>
      </c>
      <c r="Y49" s="1055"/>
      <c r="Z49" s="1055"/>
      <c r="AA49" s="1055"/>
      <c r="AB49" s="1058" t="s">
        <v>354</v>
      </c>
      <c r="AC49" s="952"/>
      <c r="AD49" s="952"/>
      <c r="AE49" s="952"/>
      <c r="AF49" s="952"/>
      <c r="AG49" s="952"/>
      <c r="AH49" s="952"/>
      <c r="AI49" s="952"/>
      <c r="AJ49" s="952"/>
      <c r="AK49" s="952"/>
      <c r="AL49" s="952"/>
      <c r="AM49" s="952"/>
      <c r="AN49" s="952"/>
      <c r="AO49" s="952"/>
      <c r="AP49" s="952"/>
      <c r="AQ49" s="952"/>
      <c r="AR49" s="952"/>
      <c r="AS49" s="952"/>
      <c r="AT49" s="952"/>
      <c r="AU49" s="952"/>
      <c r="AV49" s="952"/>
      <c r="AW49" s="952"/>
      <c r="AX49" s="952"/>
      <c r="AY49" s="952"/>
      <c r="AZ49" s="952"/>
      <c r="BA49" s="952"/>
      <c r="BB49" s="952"/>
      <c r="BC49" s="952"/>
      <c r="BD49" s="952"/>
      <c r="BE49" s="952"/>
      <c r="BF49" s="952"/>
      <c r="BG49" s="952"/>
      <c r="BH49" s="952"/>
      <c r="BI49" s="952"/>
      <c r="BJ49" s="952"/>
      <c r="BK49" s="952"/>
      <c r="BL49" s="952"/>
      <c r="BM49" s="952"/>
      <c r="BN49" s="952"/>
      <c r="BO49" s="952"/>
      <c r="BP49" s="952"/>
      <c r="BQ49" s="952"/>
      <c r="BR49" s="952"/>
      <c r="BS49" s="952"/>
      <c r="BT49" s="952"/>
      <c r="BU49" s="952"/>
      <c r="BV49" s="952"/>
      <c r="BW49" s="952"/>
      <c r="BX49" s="952"/>
      <c r="BY49" s="952"/>
    </row>
    <row r="50" spans="1:77" s="964" customFormat="1" ht="19.5" customHeight="1">
      <c r="A50" s="959">
        <v>10</v>
      </c>
      <c r="B50" s="959" t="s">
        <v>142</v>
      </c>
      <c r="C50" s="1060" t="s">
        <v>68</v>
      </c>
      <c r="D50" s="990" t="s">
        <v>8</v>
      </c>
      <c r="E50" s="963">
        <v>320.745</v>
      </c>
      <c r="F50" s="963">
        <v>205.328</v>
      </c>
      <c r="G50" s="963">
        <v>325.43721024142644</v>
      </c>
      <c r="H50" s="963">
        <v>373.053</v>
      </c>
      <c r="I50" s="963">
        <v>0</v>
      </c>
      <c r="J50" s="963">
        <v>0</v>
      </c>
      <c r="K50" s="963">
        <v>0</v>
      </c>
      <c r="L50" s="963">
        <v>0</v>
      </c>
      <c r="M50" s="963">
        <v>0</v>
      </c>
      <c r="N50" s="963">
        <v>0</v>
      </c>
      <c r="O50" s="963">
        <v>0</v>
      </c>
      <c r="P50" s="963">
        <v>0</v>
      </c>
      <c r="Q50" s="963">
        <v>0</v>
      </c>
      <c r="R50" s="963">
        <v>0</v>
      </c>
      <c r="S50" s="963">
        <v>0</v>
      </c>
      <c r="T50" s="963">
        <v>0</v>
      </c>
      <c r="U50" s="963">
        <v>320.745</v>
      </c>
      <c r="V50" s="963">
        <v>205.328</v>
      </c>
      <c r="W50" s="963">
        <v>325.43721024142644</v>
      </c>
      <c r="X50" s="963">
        <v>373.053</v>
      </c>
      <c r="Y50" s="963">
        <v>0</v>
      </c>
      <c r="Z50" s="963">
        <v>0</v>
      </c>
      <c r="AA50" s="963">
        <v>0</v>
      </c>
      <c r="AB50" s="963">
        <v>0</v>
      </c>
      <c r="AC50" s="952"/>
      <c r="AD50" s="952"/>
      <c r="AE50" s="952"/>
      <c r="AF50" s="952"/>
      <c r="AG50" s="952"/>
      <c r="AH50" s="952"/>
      <c r="AI50" s="952"/>
      <c r="AJ50" s="952"/>
      <c r="AK50" s="952"/>
      <c r="AL50" s="952"/>
      <c r="AM50" s="952"/>
      <c r="AN50" s="952"/>
      <c r="AO50" s="952"/>
      <c r="AP50" s="952"/>
      <c r="AQ50" s="952"/>
      <c r="AR50" s="952"/>
      <c r="AS50" s="952"/>
      <c r="AT50" s="952"/>
      <c r="AU50" s="952"/>
      <c r="AV50" s="952"/>
      <c r="AW50" s="952"/>
      <c r="AX50" s="952"/>
      <c r="AY50" s="952"/>
      <c r="AZ50" s="952"/>
      <c r="BA50" s="952"/>
      <c r="BB50" s="952"/>
      <c r="BC50" s="952"/>
      <c r="BD50" s="952"/>
      <c r="BE50" s="952"/>
      <c r="BF50" s="952"/>
      <c r="BG50" s="952"/>
      <c r="BH50" s="952"/>
      <c r="BI50" s="952"/>
      <c r="BJ50" s="952"/>
      <c r="BK50" s="952"/>
      <c r="BL50" s="952"/>
      <c r="BM50" s="952"/>
      <c r="BN50" s="952"/>
      <c r="BO50" s="952"/>
      <c r="BP50" s="952"/>
      <c r="BQ50" s="952"/>
      <c r="BR50" s="952"/>
      <c r="BS50" s="952"/>
      <c r="BT50" s="952"/>
      <c r="BU50" s="952"/>
      <c r="BV50" s="952"/>
      <c r="BW50" s="952"/>
      <c r="BX50" s="952"/>
      <c r="BY50" s="952"/>
    </row>
    <row r="51" spans="1:77" s="964" customFormat="1" ht="15" customHeight="1">
      <c r="A51" s="959">
        <v>11</v>
      </c>
      <c r="B51" s="959" t="s">
        <v>143</v>
      </c>
      <c r="C51" s="1044" t="s">
        <v>69</v>
      </c>
      <c r="D51" s="990" t="s">
        <v>8</v>
      </c>
      <c r="E51" s="142" t="s">
        <v>354</v>
      </c>
      <c r="F51" s="142" t="s">
        <v>354</v>
      </c>
      <c r="G51" s="142" t="s">
        <v>354</v>
      </c>
      <c r="H51" s="142" t="s">
        <v>354</v>
      </c>
      <c r="I51" s="142" t="s">
        <v>354</v>
      </c>
      <c r="J51" s="142" t="s">
        <v>354</v>
      </c>
      <c r="K51" s="142" t="s">
        <v>354</v>
      </c>
      <c r="L51" s="142" t="s">
        <v>354</v>
      </c>
      <c r="M51" s="142" t="s">
        <v>354</v>
      </c>
      <c r="N51" s="142" t="s">
        <v>354</v>
      </c>
      <c r="O51" s="142" t="s">
        <v>354</v>
      </c>
      <c r="P51" s="142" t="s">
        <v>354</v>
      </c>
      <c r="Q51" s="142" t="s">
        <v>354</v>
      </c>
      <c r="R51" s="142" t="s">
        <v>354</v>
      </c>
      <c r="S51" s="142" t="s">
        <v>354</v>
      </c>
      <c r="T51" s="142" t="s">
        <v>354</v>
      </c>
      <c r="U51" s="142" t="s">
        <v>354</v>
      </c>
      <c r="V51" s="142" t="s">
        <v>354</v>
      </c>
      <c r="W51" s="142" t="s">
        <v>354</v>
      </c>
      <c r="X51" s="142" t="s">
        <v>354</v>
      </c>
      <c r="Y51" s="142" t="s">
        <v>354</v>
      </c>
      <c r="Z51" s="142" t="s">
        <v>354</v>
      </c>
      <c r="AA51" s="142" t="s">
        <v>354</v>
      </c>
      <c r="AB51" s="142" t="s">
        <v>354</v>
      </c>
      <c r="AC51" s="952"/>
      <c r="AD51" s="952"/>
      <c r="AE51" s="952"/>
      <c r="AF51" s="952"/>
      <c r="AG51" s="952"/>
      <c r="AH51" s="952"/>
      <c r="AI51" s="952"/>
      <c r="AJ51" s="952"/>
      <c r="AK51" s="952"/>
      <c r="AL51" s="952"/>
      <c r="AM51" s="952"/>
      <c r="AN51" s="952"/>
      <c r="AO51" s="952"/>
      <c r="AP51" s="952"/>
      <c r="AQ51" s="952"/>
      <c r="AR51" s="952"/>
      <c r="AS51" s="952"/>
      <c r="AT51" s="952"/>
      <c r="AU51" s="952"/>
      <c r="AV51" s="952"/>
      <c r="AW51" s="952"/>
      <c r="AX51" s="952"/>
      <c r="AY51" s="952"/>
      <c r="AZ51" s="952"/>
      <c r="BA51" s="952"/>
      <c r="BB51" s="952"/>
      <c r="BC51" s="952"/>
      <c r="BD51" s="952"/>
      <c r="BE51" s="952"/>
      <c r="BF51" s="952"/>
      <c r="BG51" s="952"/>
      <c r="BH51" s="952"/>
      <c r="BI51" s="952"/>
      <c r="BJ51" s="952"/>
      <c r="BK51" s="952"/>
      <c r="BL51" s="952"/>
      <c r="BM51" s="952"/>
      <c r="BN51" s="952"/>
      <c r="BO51" s="952"/>
      <c r="BP51" s="952"/>
      <c r="BQ51" s="952"/>
      <c r="BR51" s="952"/>
      <c r="BS51" s="952"/>
      <c r="BT51" s="952"/>
      <c r="BU51" s="952"/>
      <c r="BV51" s="952"/>
      <c r="BW51" s="952"/>
      <c r="BX51" s="952"/>
      <c r="BY51" s="952"/>
    </row>
    <row r="52" spans="1:77" s="964" customFormat="1" ht="14.45" customHeight="1">
      <c r="A52" s="959">
        <v>12</v>
      </c>
      <c r="B52" s="959" t="s">
        <v>144</v>
      </c>
      <c r="C52" s="1054" t="s">
        <v>70</v>
      </c>
      <c r="D52" s="990" t="s">
        <v>67</v>
      </c>
      <c r="E52" s="142" t="s">
        <v>354</v>
      </c>
      <c r="F52" s="142" t="s">
        <v>354</v>
      </c>
      <c r="G52" s="142" t="s">
        <v>354</v>
      </c>
      <c r="H52" s="142" t="s">
        <v>354</v>
      </c>
      <c r="I52" s="142" t="s">
        <v>354</v>
      </c>
      <c r="J52" s="142" t="s">
        <v>354</v>
      </c>
      <c r="K52" s="142" t="s">
        <v>354</v>
      </c>
      <c r="L52" s="142" t="s">
        <v>354</v>
      </c>
      <c r="M52" s="142" t="s">
        <v>354</v>
      </c>
      <c r="N52" s="142" t="s">
        <v>354</v>
      </c>
      <c r="O52" s="142" t="s">
        <v>354</v>
      </c>
      <c r="P52" s="142" t="s">
        <v>354</v>
      </c>
      <c r="Q52" s="142" t="s">
        <v>354</v>
      </c>
      <c r="R52" s="142" t="s">
        <v>354</v>
      </c>
      <c r="S52" s="142" t="s">
        <v>354</v>
      </c>
      <c r="T52" s="142" t="s">
        <v>354</v>
      </c>
      <c r="U52" s="142" t="s">
        <v>354</v>
      </c>
      <c r="V52" s="142" t="s">
        <v>354</v>
      </c>
      <c r="W52" s="142" t="s">
        <v>354</v>
      </c>
      <c r="X52" s="142" t="s">
        <v>354</v>
      </c>
      <c r="Y52" s="142" t="s">
        <v>354</v>
      </c>
      <c r="Z52" s="142" t="s">
        <v>354</v>
      </c>
      <c r="AA52" s="142" t="s">
        <v>354</v>
      </c>
      <c r="AB52" s="142" t="s">
        <v>354</v>
      </c>
      <c r="AC52" s="952"/>
      <c r="AD52" s="952"/>
      <c r="AE52" s="952"/>
      <c r="AF52" s="952"/>
      <c r="AG52" s="952"/>
      <c r="AH52" s="952"/>
      <c r="AI52" s="952"/>
      <c r="AJ52" s="952"/>
      <c r="AK52" s="952"/>
      <c r="AL52" s="952"/>
      <c r="AM52" s="952"/>
      <c r="AN52" s="952"/>
      <c r="AO52" s="952"/>
      <c r="AP52" s="952"/>
      <c r="AQ52" s="952"/>
      <c r="AR52" s="952"/>
      <c r="AS52" s="952"/>
      <c r="AT52" s="952"/>
      <c r="AU52" s="952"/>
      <c r="AV52" s="952"/>
      <c r="AW52" s="952"/>
      <c r="AX52" s="952"/>
      <c r="AY52" s="952"/>
      <c r="AZ52" s="952"/>
      <c r="BA52" s="952"/>
      <c r="BB52" s="952"/>
      <c r="BC52" s="952"/>
      <c r="BD52" s="952"/>
      <c r="BE52" s="952"/>
      <c r="BF52" s="952"/>
      <c r="BG52" s="952"/>
      <c r="BH52" s="952"/>
      <c r="BI52" s="952"/>
      <c r="BJ52" s="952"/>
      <c r="BK52" s="952"/>
      <c r="BL52" s="952"/>
      <c r="BM52" s="952"/>
      <c r="BN52" s="952"/>
      <c r="BO52" s="952"/>
      <c r="BP52" s="952"/>
      <c r="BQ52" s="952"/>
      <c r="BR52" s="952"/>
      <c r="BS52" s="952"/>
      <c r="BT52" s="952"/>
      <c r="BU52" s="952"/>
      <c r="BV52" s="952"/>
      <c r="BW52" s="952"/>
      <c r="BX52" s="952"/>
      <c r="BY52" s="952"/>
    </row>
    <row r="53" spans="1:77" s="964" customFormat="1" ht="37.5" customHeight="1">
      <c r="A53" s="959">
        <v>13</v>
      </c>
      <c r="B53" s="960" t="s">
        <v>145</v>
      </c>
      <c r="C53" s="961" t="s">
        <v>406</v>
      </c>
      <c r="D53" s="962" t="s">
        <v>8</v>
      </c>
      <c r="E53" s="142">
        <v>346.24799999999999</v>
      </c>
      <c r="F53" s="142">
        <v>224.70500000000001</v>
      </c>
      <c r="G53" s="142">
        <v>325.89413031572008</v>
      </c>
      <c r="H53" s="142">
        <v>373.57600640897255</v>
      </c>
      <c r="I53" s="142">
        <v>0</v>
      </c>
      <c r="J53" s="142">
        <v>0</v>
      </c>
      <c r="K53" s="142">
        <v>0</v>
      </c>
      <c r="L53" s="142">
        <v>0</v>
      </c>
      <c r="M53" s="142">
        <v>0</v>
      </c>
      <c r="N53" s="142">
        <v>0</v>
      </c>
      <c r="O53" s="142">
        <v>0</v>
      </c>
      <c r="P53" s="142">
        <v>0</v>
      </c>
      <c r="Q53" s="963"/>
      <c r="R53" s="963"/>
      <c r="S53" s="963"/>
      <c r="T53" s="963"/>
      <c r="U53" s="142">
        <v>346.24799999999999</v>
      </c>
      <c r="V53" s="142">
        <v>205.328</v>
      </c>
      <c r="W53" s="142">
        <v>325.89413031572008</v>
      </c>
      <c r="X53" s="142">
        <v>373.57600640897255</v>
      </c>
      <c r="Y53" s="142">
        <v>0</v>
      </c>
      <c r="Z53" s="142">
        <v>0</v>
      </c>
      <c r="AA53" s="142">
        <v>0</v>
      </c>
      <c r="AB53" s="142">
        <v>0</v>
      </c>
      <c r="AC53" s="952"/>
      <c r="AD53" s="952"/>
      <c r="AE53" s="952"/>
      <c r="AF53" s="952"/>
      <c r="AG53" s="952"/>
      <c r="AH53" s="952"/>
      <c r="AI53" s="952"/>
      <c r="AJ53" s="952"/>
      <c r="AK53" s="952"/>
      <c r="AL53" s="952"/>
      <c r="AM53" s="952"/>
      <c r="AN53" s="952"/>
      <c r="AO53" s="952"/>
      <c r="AP53" s="952"/>
      <c r="AQ53" s="952"/>
      <c r="AR53" s="952"/>
      <c r="AS53" s="952"/>
      <c r="AT53" s="952"/>
      <c r="AU53" s="952"/>
      <c r="AV53" s="952"/>
      <c r="AW53" s="952"/>
      <c r="AX53" s="952"/>
      <c r="AY53" s="952"/>
      <c r="AZ53" s="952"/>
      <c r="BA53" s="952"/>
      <c r="BB53" s="952"/>
      <c r="BC53" s="952"/>
      <c r="BD53" s="952"/>
      <c r="BE53" s="952"/>
      <c r="BF53" s="952"/>
      <c r="BG53" s="952"/>
      <c r="BH53" s="952"/>
      <c r="BI53" s="952"/>
      <c r="BJ53" s="952"/>
      <c r="BK53" s="952"/>
      <c r="BL53" s="952"/>
      <c r="BM53" s="952"/>
      <c r="BN53" s="952"/>
      <c r="BO53" s="952"/>
      <c r="BP53" s="952"/>
      <c r="BQ53" s="952"/>
      <c r="BR53" s="952"/>
      <c r="BS53" s="952"/>
      <c r="BT53" s="952"/>
      <c r="BU53" s="952"/>
      <c r="BV53" s="952"/>
      <c r="BW53" s="952"/>
      <c r="BX53" s="952"/>
      <c r="BY53" s="952"/>
    </row>
    <row r="54" spans="1:77" s="964" customFormat="1" ht="21">
      <c r="A54" s="959">
        <v>14</v>
      </c>
      <c r="B54" s="960" t="s">
        <v>146</v>
      </c>
      <c r="C54" s="1061" t="s">
        <v>172</v>
      </c>
      <c r="D54" s="962" t="s">
        <v>67</v>
      </c>
      <c r="E54" s="142">
        <v>3506.099674221945</v>
      </c>
      <c r="F54" s="142">
        <v>4848.4768919249682</v>
      </c>
      <c r="G54" s="142">
        <v>3557.4548079496899</v>
      </c>
      <c r="H54" s="142">
        <v>3986.3850237390989</v>
      </c>
      <c r="I54" s="142" t="s">
        <v>354</v>
      </c>
      <c r="J54" s="142" t="s">
        <v>354</v>
      </c>
      <c r="K54" s="142" t="s">
        <v>354</v>
      </c>
      <c r="L54" s="142" t="s">
        <v>354</v>
      </c>
      <c r="M54" s="142" t="s">
        <v>354</v>
      </c>
      <c r="N54" s="142" t="s">
        <v>354</v>
      </c>
      <c r="O54" s="142" t="s">
        <v>354</v>
      </c>
      <c r="P54" s="142" t="s">
        <v>354</v>
      </c>
      <c r="Q54" s="142" t="s">
        <v>354</v>
      </c>
      <c r="R54" s="142" t="s">
        <v>354</v>
      </c>
      <c r="S54" s="142" t="s">
        <v>354</v>
      </c>
      <c r="T54" s="142" t="s">
        <v>354</v>
      </c>
      <c r="U54" s="142">
        <v>3506.099674221945</v>
      </c>
      <c r="V54" s="142">
        <v>5306.0322995402475</v>
      </c>
      <c r="W54" s="142">
        <v>3552.4670761560246</v>
      </c>
      <c r="X54" s="142">
        <v>3986.3850237390989</v>
      </c>
      <c r="Y54" s="142" t="s">
        <v>354</v>
      </c>
      <c r="Z54" s="142" t="s">
        <v>354</v>
      </c>
      <c r="AA54" s="142" t="s">
        <v>354</v>
      </c>
      <c r="AB54" s="142" t="s">
        <v>354</v>
      </c>
      <c r="AC54" s="952"/>
      <c r="AD54" s="952"/>
      <c r="AE54" s="952"/>
      <c r="AF54" s="952"/>
      <c r="AG54" s="952"/>
      <c r="AH54" s="952"/>
      <c r="AI54" s="952"/>
      <c r="AJ54" s="952"/>
      <c r="AK54" s="952"/>
      <c r="AL54" s="952"/>
      <c r="AM54" s="952"/>
      <c r="AN54" s="952"/>
      <c r="AO54" s="952"/>
      <c r="AP54" s="952"/>
      <c r="AQ54" s="952"/>
      <c r="AR54" s="952"/>
      <c r="AS54" s="952"/>
      <c r="AT54" s="952"/>
      <c r="AU54" s="952"/>
      <c r="AV54" s="952"/>
      <c r="AW54" s="952"/>
      <c r="AX54" s="952"/>
      <c r="AY54" s="952"/>
      <c r="AZ54" s="952"/>
      <c r="BA54" s="952"/>
      <c r="BB54" s="952"/>
      <c r="BC54" s="952"/>
      <c r="BD54" s="952"/>
      <c r="BE54" s="952"/>
      <c r="BF54" s="952"/>
      <c r="BG54" s="952"/>
      <c r="BH54" s="952"/>
      <c r="BI54" s="952"/>
      <c r="BJ54" s="952"/>
      <c r="BK54" s="952"/>
      <c r="BL54" s="952"/>
      <c r="BM54" s="952"/>
      <c r="BN54" s="952"/>
      <c r="BO54" s="952"/>
      <c r="BP54" s="952"/>
      <c r="BQ54" s="952"/>
      <c r="BR54" s="952"/>
      <c r="BS54" s="952"/>
      <c r="BT54" s="952"/>
      <c r="BU54" s="952"/>
      <c r="BV54" s="952"/>
      <c r="BW54" s="952"/>
      <c r="BX54" s="952"/>
      <c r="BY54" s="952"/>
    </row>
    <row r="55" spans="1:77" s="3" customFormat="1">
      <c r="A55" s="57"/>
      <c r="B55" s="57"/>
      <c r="C55" s="62"/>
      <c r="D55" s="58"/>
      <c r="E55" s="59"/>
      <c r="F55" s="59"/>
      <c r="G55" s="59"/>
      <c r="H55" s="59"/>
      <c r="I55" s="59"/>
      <c r="J55" s="59"/>
      <c r="K55" s="59"/>
      <c r="L55" s="59"/>
      <c r="M55" s="59"/>
      <c r="N55" s="59"/>
      <c r="O55" s="59"/>
      <c r="P55" s="59"/>
      <c r="Q55" s="60"/>
      <c r="R55" s="60"/>
      <c r="S55" s="60"/>
      <c r="T55" s="60"/>
      <c r="U55" s="61"/>
      <c r="V55" s="61"/>
      <c r="W55" s="61"/>
      <c r="X55" s="61"/>
      <c r="Y55" s="61"/>
      <c r="Z55" s="61"/>
      <c r="AA55" s="130"/>
      <c r="AB55" s="61"/>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row>
    <row r="56" spans="1:77" ht="25.9" customHeight="1">
      <c r="A56" s="12"/>
      <c r="B56" s="12"/>
      <c r="C56" s="1080" t="s">
        <v>173</v>
      </c>
      <c r="D56" s="1080"/>
      <c r="E56" s="1080"/>
      <c r="F56" s="1080"/>
      <c r="G56" s="1080"/>
      <c r="H56" s="1080"/>
      <c r="I56" s="1080"/>
      <c r="J56" s="1080"/>
      <c r="K56" s="1080"/>
      <c r="L56" s="1080"/>
      <c r="M56" s="1080"/>
      <c r="N56" s="1080"/>
      <c r="O56" s="1080"/>
      <c r="P56" s="1080"/>
      <c r="Q56" s="1080"/>
      <c r="R56" s="1080"/>
      <c r="S56" s="1080"/>
      <c r="T56" s="1080"/>
      <c r="U56" s="1080"/>
      <c r="V56" s="1080"/>
      <c r="W56" s="1080"/>
      <c r="X56" s="1080"/>
      <c r="Y56" s="1080"/>
      <c r="Z56" s="1080"/>
      <c r="AA56" s="1080"/>
      <c r="AB56" s="1080"/>
    </row>
    <row r="57" spans="1:77">
      <c r="A57" s="7"/>
      <c r="B57" s="7"/>
      <c r="C57" s="1081" t="s">
        <v>138</v>
      </c>
      <c r="D57" s="1081"/>
      <c r="E57" s="1081"/>
      <c r="F57" s="1081"/>
      <c r="G57" s="1081"/>
      <c r="H57" s="1081"/>
      <c r="I57" s="1081"/>
      <c r="J57" s="1081"/>
      <c r="K57" s="1081"/>
      <c r="L57" s="1081"/>
      <c r="M57" s="1081"/>
      <c r="N57" s="1081"/>
      <c r="O57" s="1081"/>
      <c r="P57" s="1081"/>
      <c r="Q57" s="1081"/>
      <c r="R57" s="1081"/>
      <c r="S57" s="1081"/>
      <c r="T57" s="1081"/>
      <c r="U57" s="1081"/>
      <c r="V57" s="1081"/>
      <c r="W57" s="1081"/>
      <c r="X57" s="1081"/>
      <c r="Y57" s="1081"/>
      <c r="Z57" s="1081"/>
      <c r="AA57" s="1081"/>
      <c r="AB57" s="1081"/>
    </row>
    <row r="58" spans="1:77" ht="15" customHeight="1">
      <c r="A58" s="7"/>
      <c r="B58" s="7"/>
      <c r="C58" s="112" t="s">
        <v>353</v>
      </c>
      <c r="D58" s="13"/>
      <c r="E58" s="13"/>
      <c r="F58" s="13"/>
      <c r="G58" s="13"/>
      <c r="H58" s="13"/>
      <c r="I58" s="13"/>
      <c r="J58" s="1069" t="s">
        <v>175</v>
      </c>
      <c r="K58" s="1070"/>
      <c r="L58" s="1070"/>
      <c r="M58" s="1070"/>
      <c r="N58" s="13"/>
      <c r="O58" s="121"/>
      <c r="P58" s="13"/>
      <c r="Q58" s="13"/>
      <c r="R58" s="13"/>
      <c r="S58" s="13"/>
      <c r="T58" s="13"/>
      <c r="V58" s="112" t="s">
        <v>696</v>
      </c>
      <c r="X58" s="112"/>
      <c r="Y58" s="6"/>
      <c r="Z58" s="6"/>
      <c r="AA58" s="134"/>
      <c r="AB58" s="6"/>
    </row>
    <row r="59" spans="1:77" ht="14.45" customHeight="1">
      <c r="A59" s="7"/>
      <c r="B59" s="7"/>
      <c r="C59" s="21" t="s">
        <v>176</v>
      </c>
      <c r="D59" s="6"/>
      <c r="E59" s="6"/>
      <c r="F59" s="6"/>
      <c r="G59" s="6"/>
      <c r="H59" s="6"/>
      <c r="I59" s="6"/>
      <c r="J59" s="1068" t="s">
        <v>154</v>
      </c>
      <c r="K59" s="1068"/>
      <c r="L59" s="1068"/>
      <c r="M59" s="1068"/>
      <c r="N59" s="6"/>
      <c r="O59" s="127"/>
      <c r="P59" s="6"/>
      <c r="Q59" s="6"/>
      <c r="R59" s="6"/>
      <c r="S59" s="6"/>
      <c r="T59" s="6"/>
      <c r="V59" s="113" t="s">
        <v>174</v>
      </c>
      <c r="W59" s="129"/>
      <c r="X59" s="113"/>
      <c r="Y59" s="6"/>
      <c r="Z59" s="6"/>
      <c r="AA59" s="134"/>
      <c r="AB59" s="6"/>
    </row>
    <row r="60" spans="1:77">
      <c r="A60" s="7"/>
      <c r="B60" s="7"/>
      <c r="D60" s="6"/>
      <c r="E60" s="6"/>
      <c r="F60" s="6"/>
      <c r="G60" s="6"/>
      <c r="H60" s="6"/>
      <c r="I60" s="6"/>
      <c r="J60" s="6"/>
      <c r="K60" s="6"/>
      <c r="L60" s="6"/>
      <c r="M60" s="6"/>
      <c r="N60" s="6"/>
      <c r="O60" s="6"/>
      <c r="P60" s="6"/>
      <c r="Q60" s="6"/>
      <c r="R60" s="6"/>
      <c r="S60" s="6"/>
      <c r="T60" s="6"/>
      <c r="U60" s="6"/>
      <c r="V60" s="6"/>
      <c r="W60" s="6"/>
      <c r="X60" s="6"/>
      <c r="Y60" s="6"/>
      <c r="Z60" s="6"/>
      <c r="AA60" s="6"/>
      <c r="AB60" s="6"/>
    </row>
    <row r="61" spans="1:77">
      <c r="C61"/>
      <c r="D61"/>
      <c r="E61"/>
      <c r="F61"/>
      <c r="G61"/>
      <c r="H61"/>
      <c r="I61"/>
      <c r="J61"/>
      <c r="K61"/>
      <c r="L61"/>
      <c r="M61"/>
      <c r="N61"/>
      <c r="O61" s="120"/>
      <c r="P61"/>
      <c r="Q61"/>
      <c r="R61"/>
      <c r="S61"/>
      <c r="T61"/>
      <c r="U61"/>
      <c r="V61"/>
      <c r="W61" s="120"/>
      <c r="X61"/>
      <c r="Y61"/>
      <c r="Z61"/>
      <c r="AA61" s="135"/>
      <c r="AB61"/>
    </row>
    <row r="62" spans="1:77">
      <c r="C62"/>
      <c r="D62"/>
      <c r="E62"/>
      <c r="F62"/>
      <c r="G62"/>
      <c r="H62"/>
      <c r="I62"/>
      <c r="J62"/>
      <c r="K62"/>
      <c r="L62"/>
      <c r="M62"/>
      <c r="N62"/>
      <c r="O62" s="120"/>
      <c r="P62"/>
      <c r="Q62"/>
      <c r="R62"/>
      <c r="S62"/>
      <c r="T62"/>
      <c r="U62"/>
      <c r="V62"/>
      <c r="W62" s="120"/>
      <c r="X62"/>
      <c r="Y62"/>
      <c r="Z62"/>
      <c r="AA62" s="135"/>
      <c r="AB62"/>
    </row>
    <row r="63" spans="1:77">
      <c r="C63"/>
      <c r="D63"/>
      <c r="E63"/>
      <c r="F63"/>
      <c r="G63"/>
      <c r="H63"/>
      <c r="I63"/>
      <c r="J63"/>
      <c r="K63"/>
      <c r="L63"/>
      <c r="M63"/>
      <c r="N63"/>
      <c r="O63" s="120"/>
      <c r="P63"/>
      <c r="Q63"/>
      <c r="R63"/>
      <c r="S63"/>
      <c r="T63"/>
      <c r="U63"/>
      <c r="V63"/>
      <c r="W63" s="120"/>
      <c r="X63"/>
      <c r="Y63"/>
      <c r="Z63"/>
      <c r="AA63" s="135"/>
      <c r="AB63"/>
    </row>
  </sheetData>
  <mergeCells count="14">
    <mergeCell ref="J59:M59"/>
    <mergeCell ref="J58:M58"/>
    <mergeCell ref="A7:A9"/>
    <mergeCell ref="B7:B9"/>
    <mergeCell ref="C7:C9"/>
    <mergeCell ref="D7:D9"/>
    <mergeCell ref="E7:H8"/>
    <mergeCell ref="C56:AB56"/>
    <mergeCell ref="C57:AB57"/>
    <mergeCell ref="U7:X8"/>
    <mergeCell ref="Y7:AB8"/>
    <mergeCell ref="I7:L8"/>
    <mergeCell ref="M7:P8"/>
    <mergeCell ref="Q7:T8"/>
  </mergeCells>
  <conditionalFormatting sqref="C1">
    <cfRule type="containsText" dxfId="4" priority="2" operator="containsText" text="Для корек">
      <formula>NOT(ISERROR(SEARCH("Для корек",C1)))</formula>
    </cfRule>
  </conditionalFormatting>
  <pageMargins left="0.23622047244094491" right="0.27559055118110237" top="0.23622047244094491" bottom="0.23622047244094491" header="0.31496062992125984" footer="0.31496062992125984"/>
  <pageSetup paperSize="9" scale="70" fitToHeight="0" orientation="landscape" r:id="rId1"/>
</worksheet>
</file>

<file path=xl/worksheets/sheet3.xml><?xml version="1.0" encoding="utf-8"?>
<worksheet xmlns="http://schemas.openxmlformats.org/spreadsheetml/2006/main" xmlns:r="http://schemas.openxmlformats.org/officeDocument/2006/relationships">
  <sheetPr>
    <tabColor theme="5" tint="0.79998168889431442"/>
    <pageSetUpPr fitToPage="1"/>
  </sheetPr>
  <dimension ref="A1:Y72"/>
  <sheetViews>
    <sheetView zoomScaleNormal="100" zoomScaleSheetLayoutView="70" workbookViewId="0">
      <pane xSplit="3" ySplit="10" topLeftCell="D11" activePane="bottomRight" state="frozen"/>
      <selection activeCell="P121" sqref="P121"/>
      <selection pane="topRight" activeCell="P121" sqref="P121"/>
      <selection pane="bottomLeft" activeCell="P121" sqref="P121"/>
      <selection pane="bottomRight" activeCell="M42" sqref="M42"/>
    </sheetView>
  </sheetViews>
  <sheetFormatPr defaultColWidth="9.140625" defaultRowHeight="15"/>
  <cols>
    <col min="1" max="1" width="8.5703125" style="4" customWidth="1"/>
    <col min="2" max="2" width="57" style="5" customWidth="1"/>
    <col min="3" max="3" width="7.5703125" style="5" customWidth="1"/>
    <col min="4" max="4" width="10.7109375" style="5" customWidth="1"/>
    <col min="5" max="6" width="10.140625" style="5" customWidth="1"/>
    <col min="7" max="7" width="11.28515625" style="5" customWidth="1"/>
    <col min="8" max="8" width="10.140625" style="5" customWidth="1"/>
    <col min="9" max="9" width="10.42578125" style="5" customWidth="1"/>
    <col min="10" max="10" width="10.7109375" style="5" customWidth="1"/>
    <col min="11" max="11" width="8.5703125" style="5" customWidth="1"/>
    <col min="12" max="12" width="10.140625" style="5" customWidth="1"/>
    <col min="13" max="15" width="7.7109375" style="5" customWidth="1"/>
    <col min="16" max="16" width="11" style="5" customWidth="1"/>
    <col min="17" max="19" width="7.7109375" style="5" customWidth="1"/>
    <col min="20" max="20" width="10.42578125" style="5" customWidth="1"/>
    <col min="21" max="23" width="9.140625" style="5" customWidth="1"/>
    <col min="24" max="16384" width="9.140625" style="5"/>
  </cols>
  <sheetData>
    <row r="1" spans="1:25" ht="14.45" customHeight="1">
      <c r="A1" s="45"/>
      <c r="B1" s="40"/>
      <c r="C1" s="46"/>
      <c r="E1" s="110"/>
      <c r="F1" s="1095" t="s">
        <v>695</v>
      </c>
      <c r="G1" s="1095"/>
      <c r="H1"/>
      <c r="I1"/>
      <c r="J1"/>
      <c r="K1"/>
      <c r="L1"/>
      <c r="M1"/>
      <c r="N1"/>
      <c r="O1"/>
      <c r="P1"/>
      <c r="Q1"/>
      <c r="R1"/>
      <c r="S1"/>
      <c r="T1"/>
      <c r="U1"/>
      <c r="V1"/>
      <c r="W1"/>
      <c r="X1"/>
      <c r="Y1"/>
    </row>
    <row r="2" spans="1:25" ht="24" customHeight="1">
      <c r="A2" s="45"/>
      <c r="B2" s="1096" t="s">
        <v>380</v>
      </c>
      <c r="C2" s="1096"/>
      <c r="D2" s="1096"/>
      <c r="E2" s="1096"/>
      <c r="F2" s="1096"/>
      <c r="G2" s="46"/>
      <c r="H2"/>
      <c r="I2"/>
      <c r="J2"/>
      <c r="K2"/>
      <c r="L2"/>
      <c r="M2"/>
      <c r="N2"/>
      <c r="O2"/>
      <c r="P2"/>
      <c r="Q2"/>
      <c r="R2"/>
      <c r="S2"/>
      <c r="T2"/>
      <c r="U2"/>
      <c r="V2"/>
      <c r="W2"/>
      <c r="X2"/>
      <c r="Y2"/>
    </row>
    <row r="3" spans="1:25">
      <c r="A3" s="45"/>
      <c r="B3" s="1097" t="s">
        <v>407</v>
      </c>
      <c r="C3" s="1097"/>
      <c r="D3" s="1097"/>
      <c r="E3" s="1097"/>
      <c r="F3" s="1097"/>
      <c r="G3" s="46"/>
      <c r="H3"/>
      <c r="I3"/>
      <c r="J3"/>
      <c r="K3"/>
      <c r="L3"/>
      <c r="M3"/>
      <c r="N3"/>
      <c r="O3"/>
      <c r="P3"/>
      <c r="Q3"/>
      <c r="R3"/>
      <c r="S3"/>
      <c r="T3"/>
      <c r="U3"/>
      <c r="V3"/>
      <c r="W3"/>
      <c r="X3"/>
      <c r="Y3"/>
    </row>
    <row r="4" spans="1:25">
      <c r="A4" s="108" t="s">
        <v>687</v>
      </c>
      <c r="B4" s="109"/>
      <c r="C4" s="108"/>
      <c r="D4" s="108"/>
      <c r="E4" s="108"/>
      <c r="F4" s="108"/>
      <c r="G4" s="100"/>
      <c r="H4"/>
      <c r="I4"/>
      <c r="J4"/>
      <c r="K4"/>
      <c r="L4"/>
      <c r="M4"/>
      <c r="N4"/>
      <c r="O4"/>
      <c r="P4"/>
      <c r="Q4"/>
      <c r="R4"/>
      <c r="S4"/>
      <c r="T4"/>
      <c r="U4"/>
      <c r="V4"/>
      <c r="W4"/>
      <c r="X4"/>
      <c r="Y4"/>
    </row>
    <row r="5" spans="1:25">
      <c r="A5" s="108" t="s">
        <v>698</v>
      </c>
      <c r="B5" s="109"/>
      <c r="C5" s="108"/>
      <c r="D5" s="108"/>
      <c r="E5" s="108"/>
      <c r="F5" s="108"/>
      <c r="G5" s="100"/>
      <c r="H5"/>
      <c r="I5"/>
      <c r="J5"/>
      <c r="K5"/>
      <c r="L5"/>
      <c r="M5"/>
      <c r="N5"/>
      <c r="O5"/>
      <c r="P5"/>
      <c r="Q5"/>
      <c r="R5"/>
      <c r="S5"/>
      <c r="T5"/>
      <c r="U5"/>
      <c r="V5"/>
      <c r="W5"/>
      <c r="X5"/>
      <c r="Y5"/>
    </row>
    <row r="6" spans="1:25">
      <c r="A6" s="1098" t="s">
        <v>156</v>
      </c>
      <c r="B6" s="1098"/>
      <c r="C6" s="1098"/>
      <c r="D6" s="1098"/>
      <c r="E6" s="1098"/>
      <c r="F6" s="1098"/>
      <c r="G6" s="1098"/>
      <c r="H6"/>
      <c r="I6"/>
      <c r="J6"/>
      <c r="K6"/>
      <c r="L6"/>
      <c r="M6"/>
      <c r="N6"/>
      <c r="O6"/>
      <c r="P6"/>
      <c r="Q6"/>
      <c r="R6"/>
      <c r="S6"/>
      <c r="T6"/>
      <c r="U6"/>
      <c r="V6"/>
      <c r="W6"/>
      <c r="X6"/>
      <c r="Y6"/>
    </row>
    <row r="7" spans="1:25" ht="26.25" customHeight="1">
      <c r="A7" s="1086" t="s">
        <v>6</v>
      </c>
      <c r="B7" s="1089" t="s">
        <v>7</v>
      </c>
      <c r="C7" s="1092" t="s">
        <v>20</v>
      </c>
      <c r="D7" s="1073" t="s">
        <v>72</v>
      </c>
      <c r="E7" s="1073"/>
      <c r="F7" s="1073"/>
      <c r="G7" s="1073"/>
      <c r="H7" s="1083" t="s">
        <v>690</v>
      </c>
      <c r="I7" s="1083"/>
      <c r="J7" s="1083"/>
      <c r="K7" s="1083"/>
      <c r="L7" s="1224"/>
      <c r="M7" s="1224"/>
      <c r="N7" s="1224"/>
      <c r="O7" s="1224"/>
      <c r="P7" s="120"/>
      <c r="Q7" s="120"/>
      <c r="R7"/>
      <c r="S7"/>
      <c r="T7"/>
      <c r="U7"/>
      <c r="V7"/>
      <c r="W7"/>
      <c r="X7"/>
      <c r="Y7"/>
    </row>
    <row r="8" spans="1:25" ht="14.25" customHeight="1">
      <c r="A8" s="1087"/>
      <c r="B8" s="1090"/>
      <c r="C8" s="1093"/>
      <c r="D8" s="1092" t="s">
        <v>199</v>
      </c>
      <c r="E8" s="1092" t="s">
        <v>158</v>
      </c>
      <c r="F8" s="1092" t="s">
        <v>159</v>
      </c>
      <c r="G8" s="1092" t="s">
        <v>151</v>
      </c>
      <c r="H8" s="1083"/>
      <c r="I8" s="1083"/>
      <c r="J8" s="1083"/>
      <c r="K8" s="1083"/>
      <c r="L8"/>
      <c r="M8"/>
      <c r="N8"/>
      <c r="O8"/>
      <c r="P8"/>
      <c r="Q8"/>
      <c r="R8"/>
      <c r="S8"/>
      <c r="T8"/>
      <c r="U8"/>
      <c r="V8"/>
      <c r="W8"/>
      <c r="X8"/>
      <c r="Y8"/>
    </row>
    <row r="9" spans="1:25" ht="30.75" customHeight="1">
      <c r="A9" s="1088"/>
      <c r="B9" s="1091"/>
      <c r="C9" s="1094"/>
      <c r="D9" s="1094"/>
      <c r="E9" s="1094"/>
      <c r="F9" s="1094"/>
      <c r="G9" s="1094"/>
      <c r="H9" s="1062" t="s">
        <v>2</v>
      </c>
      <c r="I9" s="1062" t="s">
        <v>128</v>
      </c>
      <c r="J9" s="1062" t="s">
        <v>91</v>
      </c>
      <c r="K9" s="1062" t="s">
        <v>92</v>
      </c>
      <c r="L9"/>
      <c r="M9"/>
      <c r="N9"/>
      <c r="O9"/>
      <c r="P9"/>
      <c r="Q9"/>
      <c r="R9"/>
      <c r="S9"/>
      <c r="T9"/>
      <c r="U9"/>
      <c r="V9"/>
      <c r="W9"/>
      <c r="X9"/>
      <c r="Y9"/>
    </row>
    <row r="10" spans="1:25">
      <c r="A10" s="90"/>
      <c r="B10" s="91"/>
      <c r="C10" s="92"/>
      <c r="D10" s="10">
        <v>2021</v>
      </c>
      <c r="E10" s="10">
        <v>2022</v>
      </c>
      <c r="F10" s="10" t="s">
        <v>686</v>
      </c>
      <c r="G10" s="10" t="s">
        <v>697</v>
      </c>
      <c r="H10" s="10" t="s">
        <v>697</v>
      </c>
      <c r="I10" s="10" t="s">
        <v>697</v>
      </c>
      <c r="J10" s="10" t="s">
        <v>697</v>
      </c>
      <c r="K10" s="10" t="s">
        <v>697</v>
      </c>
      <c r="L10"/>
      <c r="M10"/>
      <c r="N10"/>
      <c r="O10"/>
      <c r="P10"/>
      <c r="Q10"/>
      <c r="R10"/>
      <c r="S10"/>
      <c r="T10"/>
      <c r="U10"/>
      <c r="V10"/>
      <c r="W10"/>
      <c r="X10"/>
      <c r="Y10"/>
    </row>
    <row r="11" spans="1:25" s="1012" customFormat="1" ht="12" customHeight="1">
      <c r="A11" s="1010">
        <v>1</v>
      </c>
      <c r="B11" s="1011" t="s">
        <v>177</v>
      </c>
      <c r="C11" s="148" t="s">
        <v>25</v>
      </c>
      <c r="D11" s="963">
        <v>0</v>
      </c>
      <c r="E11" s="963">
        <v>0</v>
      </c>
      <c r="F11" s="963">
        <v>2.943461066602612</v>
      </c>
      <c r="G11" s="963">
        <v>2.1357300836939768</v>
      </c>
      <c r="H11" s="963">
        <v>0</v>
      </c>
      <c r="I11" s="963">
        <v>0</v>
      </c>
      <c r="J11" s="963">
        <v>2.1357300836939768</v>
      </c>
      <c r="K11" s="963">
        <v>0</v>
      </c>
      <c r="L11" s="972"/>
      <c r="M11" s="972"/>
      <c r="N11" s="972"/>
      <c r="O11" s="972"/>
      <c r="P11" s="972"/>
      <c r="Q11" s="972"/>
      <c r="R11" s="972"/>
      <c r="S11" s="972"/>
      <c r="T11" s="972"/>
      <c r="U11" s="972"/>
      <c r="V11" s="972"/>
      <c r="W11" s="972"/>
      <c r="X11" s="972"/>
      <c r="Y11" s="972"/>
    </row>
    <row r="12" spans="1:25" s="1012" customFormat="1" ht="12" customHeight="1">
      <c r="A12" s="147" t="s">
        <v>9</v>
      </c>
      <c r="B12" s="146" t="s">
        <v>161</v>
      </c>
      <c r="C12" s="148" t="s">
        <v>25</v>
      </c>
      <c r="D12" s="149">
        <v>0</v>
      </c>
      <c r="E12" s="149">
        <v>0</v>
      </c>
      <c r="F12" s="149">
        <v>2.81</v>
      </c>
      <c r="G12" s="149">
        <v>2.1357300836939768</v>
      </c>
      <c r="H12" s="149">
        <v>0</v>
      </c>
      <c r="I12" s="149">
        <v>0</v>
      </c>
      <c r="J12" s="149">
        <v>2.1357300836939768</v>
      </c>
      <c r="K12" s="149">
        <v>0</v>
      </c>
      <c r="L12" s="972"/>
      <c r="M12" s="972"/>
      <c r="N12" s="972"/>
      <c r="O12" s="972"/>
      <c r="P12" s="972"/>
      <c r="Q12" s="972"/>
      <c r="R12" s="972"/>
      <c r="S12" s="972"/>
      <c r="T12" s="972"/>
      <c r="U12" s="972"/>
      <c r="V12" s="972"/>
      <c r="W12" s="972"/>
      <c r="X12" s="972"/>
      <c r="Y12" s="972"/>
    </row>
    <row r="13" spans="1:25" s="1012" customFormat="1" ht="12" customHeight="1">
      <c r="A13" s="147" t="s">
        <v>26</v>
      </c>
      <c r="B13" s="146" t="s">
        <v>29</v>
      </c>
      <c r="C13" s="148" t="s">
        <v>25</v>
      </c>
      <c r="D13" s="149">
        <v>0</v>
      </c>
      <c r="E13" s="149">
        <v>0</v>
      </c>
      <c r="F13" s="143">
        <v>0</v>
      </c>
      <c r="G13" s="149">
        <v>0</v>
      </c>
      <c r="H13" s="969">
        <v>0</v>
      </c>
      <c r="I13" s="969">
        <v>0</v>
      </c>
      <c r="J13" s="969">
        <v>0</v>
      </c>
      <c r="K13" s="969">
        <v>0</v>
      </c>
      <c r="L13" s="972"/>
      <c r="M13" s="972"/>
      <c r="N13" s="972"/>
      <c r="O13" s="972"/>
      <c r="P13" s="972"/>
      <c r="Q13" s="972"/>
      <c r="R13" s="972"/>
      <c r="S13" s="972"/>
      <c r="T13" s="972"/>
      <c r="U13" s="972"/>
      <c r="V13" s="972"/>
      <c r="W13" s="972"/>
      <c r="X13" s="972"/>
      <c r="Y13" s="972"/>
    </row>
    <row r="14" spans="1:25" s="1012" customFormat="1" ht="12" customHeight="1">
      <c r="A14" s="147" t="s">
        <v>28</v>
      </c>
      <c r="B14" s="146" t="s">
        <v>73</v>
      </c>
      <c r="C14" s="148" t="s">
        <v>25</v>
      </c>
      <c r="D14" s="149">
        <v>0</v>
      </c>
      <c r="E14" s="149">
        <v>0</v>
      </c>
      <c r="F14" s="143">
        <v>0</v>
      </c>
      <c r="G14" s="149">
        <v>0</v>
      </c>
      <c r="H14" s="969">
        <v>0</v>
      </c>
      <c r="I14" s="969">
        <v>0</v>
      </c>
      <c r="J14" s="969">
        <v>0</v>
      </c>
      <c r="K14" s="969">
        <v>0</v>
      </c>
      <c r="L14" s="972"/>
      <c r="M14" s="972"/>
      <c r="N14" s="972"/>
      <c r="O14" s="972"/>
      <c r="P14" s="972"/>
      <c r="Q14" s="972"/>
      <c r="R14" s="972"/>
      <c r="S14" s="972"/>
      <c r="T14" s="972"/>
      <c r="U14" s="972"/>
      <c r="V14" s="972"/>
      <c r="W14" s="972"/>
      <c r="X14" s="972"/>
      <c r="Y14" s="972"/>
    </row>
    <row r="15" spans="1:25" s="1012" customFormat="1" ht="12" customHeight="1">
      <c r="A15" s="147" t="s">
        <v>30</v>
      </c>
      <c r="B15" s="146" t="s">
        <v>74</v>
      </c>
      <c r="C15" s="148" t="s">
        <v>25</v>
      </c>
      <c r="D15" s="149">
        <v>0</v>
      </c>
      <c r="E15" s="149">
        <v>0</v>
      </c>
      <c r="F15" s="143">
        <v>0</v>
      </c>
      <c r="G15" s="149">
        <v>0</v>
      </c>
      <c r="H15" s="969">
        <v>0</v>
      </c>
      <c r="I15" s="969">
        <v>0</v>
      </c>
      <c r="J15" s="969">
        <v>0</v>
      </c>
      <c r="K15" s="969">
        <v>0</v>
      </c>
      <c r="L15" s="972"/>
      <c r="M15" s="972"/>
      <c r="N15" s="972"/>
      <c r="O15" s="972"/>
      <c r="P15" s="972"/>
      <c r="Q15" s="972"/>
      <c r="R15" s="972"/>
      <c r="S15" s="972"/>
      <c r="T15" s="972"/>
      <c r="U15" s="972"/>
      <c r="V15" s="972"/>
      <c r="W15" s="972"/>
      <c r="X15" s="972"/>
      <c r="Y15" s="972"/>
    </row>
    <row r="16" spans="1:25" s="1012" customFormat="1" ht="12" customHeight="1">
      <c r="A16" s="147" t="s">
        <v>31</v>
      </c>
      <c r="B16" s="146" t="s">
        <v>395</v>
      </c>
      <c r="C16" s="148" t="s">
        <v>25</v>
      </c>
      <c r="D16" s="149">
        <v>0</v>
      </c>
      <c r="E16" s="149">
        <v>0</v>
      </c>
      <c r="F16" s="143">
        <v>2.81</v>
      </c>
      <c r="G16" s="149">
        <v>2.1357300836939768</v>
      </c>
      <c r="H16" s="149">
        <v>0</v>
      </c>
      <c r="I16" s="149">
        <v>0</v>
      </c>
      <c r="J16" s="149">
        <v>2.1357300836939768</v>
      </c>
      <c r="K16" s="149">
        <v>0</v>
      </c>
      <c r="L16" s="972"/>
      <c r="M16" s="972"/>
      <c r="N16" s="972"/>
      <c r="O16" s="972"/>
      <c r="P16" s="972"/>
      <c r="Q16" s="972"/>
      <c r="R16" s="972"/>
      <c r="S16" s="972"/>
      <c r="T16" s="972"/>
      <c r="U16" s="972"/>
      <c r="V16" s="972"/>
      <c r="W16" s="972"/>
      <c r="X16" s="972"/>
      <c r="Y16" s="972"/>
    </row>
    <row r="17" spans="1:25" s="1012" customFormat="1" ht="12" customHeight="1">
      <c r="A17" s="147" t="s">
        <v>398</v>
      </c>
      <c r="B17" s="976" t="s">
        <v>396</v>
      </c>
      <c r="C17" s="148" t="s">
        <v>25</v>
      </c>
      <c r="D17" s="149">
        <v>0</v>
      </c>
      <c r="E17" s="149">
        <v>0</v>
      </c>
      <c r="F17" s="143">
        <v>1.6231935203630028</v>
      </c>
      <c r="G17" s="149">
        <v>2.1357300836939768</v>
      </c>
      <c r="H17" s="969" t="s">
        <v>699</v>
      </c>
      <c r="I17" s="969" t="s">
        <v>699</v>
      </c>
      <c r="J17" s="969">
        <v>2.1357300836939768</v>
      </c>
      <c r="K17" s="969" t="s">
        <v>699</v>
      </c>
      <c r="L17" s="972"/>
      <c r="M17" s="972"/>
      <c r="N17" s="972"/>
      <c r="O17" s="972"/>
      <c r="P17" s="972"/>
      <c r="Q17" s="972"/>
      <c r="R17" s="972"/>
      <c r="S17" s="972"/>
      <c r="T17" s="972"/>
      <c r="U17" s="972"/>
      <c r="V17" s="972"/>
      <c r="W17" s="972"/>
      <c r="X17" s="972"/>
      <c r="Y17" s="972"/>
    </row>
    <row r="18" spans="1:25" s="1012" customFormat="1" ht="12" customHeight="1">
      <c r="A18" s="1013" t="s">
        <v>10</v>
      </c>
      <c r="B18" s="1014" t="s">
        <v>75</v>
      </c>
      <c r="C18" s="977" t="s">
        <v>25</v>
      </c>
      <c r="D18" s="149">
        <v>0</v>
      </c>
      <c r="E18" s="149">
        <v>0</v>
      </c>
      <c r="F18" s="143">
        <v>0</v>
      </c>
      <c r="G18" s="149">
        <v>0</v>
      </c>
      <c r="H18" s="969">
        <v>0</v>
      </c>
      <c r="I18" s="969">
        <v>0</v>
      </c>
      <c r="J18" s="969">
        <v>0</v>
      </c>
      <c r="K18" s="969">
        <v>0</v>
      </c>
      <c r="L18" s="972"/>
      <c r="M18" s="972"/>
      <c r="N18" s="972"/>
      <c r="O18" s="972"/>
      <c r="P18" s="972"/>
      <c r="Q18" s="972"/>
      <c r="R18" s="972"/>
      <c r="S18" s="972"/>
      <c r="T18" s="972"/>
      <c r="U18" s="972"/>
      <c r="V18" s="972"/>
      <c r="W18" s="972"/>
      <c r="X18" s="972"/>
      <c r="Y18" s="972"/>
    </row>
    <row r="19" spans="1:25" s="1012" customFormat="1" ht="12" customHeight="1">
      <c r="A19" s="1013" t="s">
        <v>36</v>
      </c>
      <c r="B19" s="146" t="s">
        <v>162</v>
      </c>
      <c r="C19" s="148" t="s">
        <v>25</v>
      </c>
      <c r="D19" s="149">
        <v>0</v>
      </c>
      <c r="E19" s="149">
        <v>0</v>
      </c>
      <c r="F19" s="149">
        <v>0</v>
      </c>
      <c r="G19" s="149">
        <v>0</v>
      </c>
      <c r="H19" s="149">
        <v>0</v>
      </c>
      <c r="I19" s="149">
        <v>0</v>
      </c>
      <c r="J19" s="149">
        <v>0</v>
      </c>
      <c r="K19" s="149">
        <v>0</v>
      </c>
      <c r="L19" s="972"/>
      <c r="M19" s="972"/>
      <c r="N19" s="972"/>
      <c r="O19" s="972"/>
      <c r="P19" s="972"/>
      <c r="Q19" s="972"/>
      <c r="R19" s="972"/>
      <c r="S19" s="972"/>
      <c r="T19" s="972"/>
      <c r="U19" s="972"/>
      <c r="V19" s="972"/>
      <c r="W19" s="972"/>
      <c r="X19" s="972"/>
      <c r="Y19" s="972"/>
    </row>
    <row r="20" spans="1:25" s="1012" customFormat="1" ht="12" customHeight="1">
      <c r="A20" s="147" t="s">
        <v>37</v>
      </c>
      <c r="B20" s="146" t="s">
        <v>47</v>
      </c>
      <c r="C20" s="148" t="s">
        <v>25</v>
      </c>
      <c r="D20" s="149">
        <v>0</v>
      </c>
      <c r="E20" s="149">
        <v>0</v>
      </c>
      <c r="F20" s="143">
        <v>0</v>
      </c>
      <c r="G20" s="149">
        <v>0</v>
      </c>
      <c r="H20" s="969">
        <v>0</v>
      </c>
      <c r="I20" s="969">
        <v>0</v>
      </c>
      <c r="J20" s="969">
        <v>0</v>
      </c>
      <c r="K20" s="969">
        <v>0</v>
      </c>
      <c r="L20" s="972"/>
      <c r="M20" s="972"/>
      <c r="N20" s="972"/>
      <c r="O20" s="972"/>
      <c r="P20" s="972"/>
      <c r="Q20" s="972"/>
      <c r="R20" s="972"/>
      <c r="S20" s="972"/>
      <c r="T20" s="972"/>
      <c r="U20" s="972"/>
      <c r="V20" s="972"/>
      <c r="W20" s="972"/>
      <c r="X20" s="972"/>
      <c r="Y20" s="972"/>
    </row>
    <row r="21" spans="1:25" s="1012" customFormat="1" ht="12" customHeight="1">
      <c r="A21" s="147" t="s">
        <v>39</v>
      </c>
      <c r="B21" s="146" t="s">
        <v>178</v>
      </c>
      <c r="C21" s="148" t="s">
        <v>25</v>
      </c>
      <c r="D21" s="149">
        <v>0</v>
      </c>
      <c r="E21" s="149">
        <v>0</v>
      </c>
      <c r="F21" s="143">
        <v>0</v>
      </c>
      <c r="G21" s="149">
        <v>0</v>
      </c>
      <c r="H21" s="969">
        <v>0</v>
      </c>
      <c r="I21" s="969">
        <v>0</v>
      </c>
      <c r="J21" s="969">
        <v>0</v>
      </c>
      <c r="K21" s="969">
        <v>0</v>
      </c>
      <c r="L21" s="972"/>
      <c r="M21" s="972"/>
      <c r="N21" s="972"/>
      <c r="O21" s="972"/>
      <c r="P21" s="972"/>
      <c r="Q21" s="972"/>
      <c r="R21" s="972"/>
      <c r="S21" s="972"/>
      <c r="T21" s="972"/>
      <c r="U21" s="972"/>
      <c r="V21" s="972"/>
      <c r="W21" s="972"/>
      <c r="X21" s="972"/>
      <c r="Y21" s="972"/>
    </row>
    <row r="22" spans="1:25" s="1012" customFormat="1" ht="12" customHeight="1">
      <c r="A22" s="147" t="s">
        <v>41</v>
      </c>
      <c r="B22" s="1015" t="s">
        <v>76</v>
      </c>
      <c r="C22" s="148" t="s">
        <v>25</v>
      </c>
      <c r="D22" s="149">
        <v>0</v>
      </c>
      <c r="E22" s="149">
        <v>0</v>
      </c>
      <c r="F22" s="143">
        <v>0</v>
      </c>
      <c r="G22" s="149">
        <v>0</v>
      </c>
      <c r="H22" s="969">
        <v>0</v>
      </c>
      <c r="I22" s="969">
        <v>0</v>
      </c>
      <c r="J22" s="969">
        <v>0</v>
      </c>
      <c r="K22" s="969">
        <v>0</v>
      </c>
      <c r="L22" s="972"/>
      <c r="M22" s="972"/>
      <c r="N22" s="972"/>
      <c r="O22" s="972"/>
      <c r="P22" s="972"/>
      <c r="Q22" s="972"/>
      <c r="R22" s="972"/>
      <c r="S22" s="972"/>
      <c r="T22" s="972"/>
      <c r="U22" s="972"/>
      <c r="V22" s="972"/>
      <c r="W22" s="972"/>
      <c r="X22" s="972"/>
      <c r="Y22" s="972"/>
    </row>
    <row r="23" spans="1:25" s="1012" customFormat="1" ht="12" customHeight="1">
      <c r="A23" s="147" t="s">
        <v>43</v>
      </c>
      <c r="B23" s="146" t="s">
        <v>163</v>
      </c>
      <c r="C23" s="148" t="s">
        <v>25</v>
      </c>
      <c r="D23" s="149">
        <v>0</v>
      </c>
      <c r="E23" s="149">
        <v>0</v>
      </c>
      <c r="F23" s="149">
        <v>0.12346106660261207</v>
      </c>
      <c r="G23" s="149">
        <v>0</v>
      </c>
      <c r="H23" s="149">
        <v>0</v>
      </c>
      <c r="I23" s="149">
        <v>0</v>
      </c>
      <c r="J23" s="1002">
        <v>0</v>
      </c>
      <c r="K23" s="149">
        <v>0</v>
      </c>
      <c r="L23" s="972"/>
      <c r="M23" s="972"/>
      <c r="N23" s="972"/>
      <c r="O23" s="972"/>
      <c r="P23" s="972"/>
      <c r="Q23" s="972"/>
      <c r="R23" s="972"/>
      <c r="S23" s="972"/>
      <c r="T23" s="972"/>
      <c r="U23" s="972"/>
      <c r="V23" s="972"/>
      <c r="W23" s="972"/>
      <c r="X23" s="972"/>
      <c r="Y23" s="972"/>
    </row>
    <row r="24" spans="1:25" s="1012" customFormat="1" ht="12" customHeight="1">
      <c r="A24" s="147" t="s">
        <v>44</v>
      </c>
      <c r="B24" s="146" t="s">
        <v>45</v>
      </c>
      <c r="C24" s="148" t="s">
        <v>25</v>
      </c>
      <c r="D24" s="149">
        <v>0</v>
      </c>
      <c r="E24" s="149">
        <v>0</v>
      </c>
      <c r="F24" s="143">
        <v>8.5770148050010556E-2</v>
      </c>
      <c r="G24" s="149">
        <v>0</v>
      </c>
      <c r="H24" s="969">
        <v>0</v>
      </c>
      <c r="I24" s="969">
        <v>0</v>
      </c>
      <c r="J24" s="1016">
        <v>0</v>
      </c>
      <c r="K24" s="969">
        <v>0</v>
      </c>
      <c r="L24" s="972"/>
      <c r="M24" s="972"/>
      <c r="N24" s="972"/>
      <c r="O24" s="972"/>
      <c r="P24" s="972"/>
      <c r="Q24" s="972"/>
      <c r="R24" s="972"/>
      <c r="S24" s="972"/>
      <c r="T24" s="972"/>
      <c r="U24" s="972"/>
      <c r="V24" s="972"/>
      <c r="W24" s="972"/>
      <c r="X24" s="972"/>
      <c r="Y24" s="972"/>
    </row>
    <row r="25" spans="1:25" s="1012" customFormat="1" ht="12" customHeight="1">
      <c r="A25" s="147" t="s">
        <v>46</v>
      </c>
      <c r="B25" s="146" t="s">
        <v>47</v>
      </c>
      <c r="C25" s="148" t="s">
        <v>25</v>
      </c>
      <c r="D25" s="149">
        <v>0</v>
      </c>
      <c r="E25" s="149">
        <v>0</v>
      </c>
      <c r="F25" s="143">
        <v>1.595331308418475E-2</v>
      </c>
      <c r="G25" s="149">
        <v>0</v>
      </c>
      <c r="H25" s="969">
        <v>0</v>
      </c>
      <c r="I25" s="969">
        <v>0</v>
      </c>
      <c r="J25" s="1016">
        <v>0</v>
      </c>
      <c r="K25" s="969">
        <v>0</v>
      </c>
      <c r="L25" s="972"/>
      <c r="M25" s="972"/>
      <c r="N25" s="972"/>
      <c r="O25" s="972"/>
      <c r="P25" s="972"/>
      <c r="Q25" s="972"/>
      <c r="R25" s="972"/>
      <c r="S25" s="972"/>
      <c r="T25" s="972"/>
      <c r="U25" s="972"/>
      <c r="V25" s="972"/>
      <c r="W25" s="972"/>
      <c r="X25" s="972"/>
      <c r="Y25" s="972"/>
    </row>
    <row r="26" spans="1:25" s="1012" customFormat="1" ht="12" customHeight="1">
      <c r="A26" s="147" t="s">
        <v>48</v>
      </c>
      <c r="B26" s="146" t="s">
        <v>49</v>
      </c>
      <c r="C26" s="148" t="s">
        <v>25</v>
      </c>
      <c r="D26" s="149">
        <v>0</v>
      </c>
      <c r="E26" s="149">
        <v>0</v>
      </c>
      <c r="F26" s="143">
        <v>2.1737605468416757E-2</v>
      </c>
      <c r="G26" s="149">
        <v>0</v>
      </c>
      <c r="H26" s="969">
        <v>0</v>
      </c>
      <c r="I26" s="969">
        <v>0</v>
      </c>
      <c r="J26" s="1016">
        <v>0</v>
      </c>
      <c r="K26" s="969">
        <v>0</v>
      </c>
      <c r="L26" s="972"/>
      <c r="M26" s="972"/>
      <c r="N26" s="972"/>
      <c r="O26" s="972"/>
      <c r="P26" s="972"/>
      <c r="Q26" s="972"/>
      <c r="R26" s="972"/>
      <c r="S26" s="972"/>
      <c r="T26" s="972"/>
      <c r="U26" s="972"/>
      <c r="V26" s="972"/>
      <c r="W26" s="972"/>
      <c r="X26" s="972"/>
      <c r="Y26" s="972"/>
    </row>
    <row r="27" spans="1:25" s="1012" customFormat="1" ht="12" customHeight="1">
      <c r="A27" s="1017">
        <v>2</v>
      </c>
      <c r="B27" s="1018" t="s">
        <v>164</v>
      </c>
      <c r="C27" s="977" t="s">
        <v>25</v>
      </c>
      <c r="D27" s="149">
        <v>0</v>
      </c>
      <c r="E27" s="149">
        <v>0</v>
      </c>
      <c r="F27" s="149">
        <v>8.7728218618817411E-2</v>
      </c>
      <c r="G27" s="149">
        <v>0</v>
      </c>
      <c r="H27" s="149">
        <v>0</v>
      </c>
      <c r="I27" s="149">
        <v>0</v>
      </c>
      <c r="J27" s="1002">
        <v>0</v>
      </c>
      <c r="K27" s="149">
        <v>0</v>
      </c>
      <c r="L27" s="972"/>
      <c r="M27" s="972"/>
      <c r="N27" s="972"/>
      <c r="O27" s="972"/>
      <c r="P27" s="972"/>
      <c r="Q27" s="972"/>
      <c r="R27" s="972"/>
      <c r="S27" s="972"/>
      <c r="T27" s="972"/>
      <c r="U27" s="972"/>
      <c r="V27" s="972"/>
      <c r="W27" s="972"/>
      <c r="X27" s="972"/>
      <c r="Y27" s="972"/>
    </row>
    <row r="28" spans="1:25" s="1012" customFormat="1" ht="12" customHeight="1">
      <c r="A28" s="1013" t="s">
        <v>11</v>
      </c>
      <c r="B28" s="1019" t="s">
        <v>45</v>
      </c>
      <c r="C28" s="977" t="s">
        <v>25</v>
      </c>
      <c r="D28" s="149">
        <v>0</v>
      </c>
      <c r="E28" s="149">
        <v>0</v>
      </c>
      <c r="F28" s="143">
        <v>6.2730091083150447E-2</v>
      </c>
      <c r="G28" s="149">
        <v>0</v>
      </c>
      <c r="H28" s="969">
        <v>0</v>
      </c>
      <c r="I28" s="969">
        <v>0</v>
      </c>
      <c r="J28" s="1016">
        <v>0</v>
      </c>
      <c r="K28" s="969">
        <v>0</v>
      </c>
      <c r="L28" s="972"/>
      <c r="M28" s="972"/>
      <c r="N28" s="972"/>
      <c r="O28" s="972"/>
      <c r="P28" s="972"/>
      <c r="Q28" s="972"/>
      <c r="R28" s="972"/>
      <c r="S28" s="972"/>
      <c r="T28" s="972"/>
      <c r="U28" s="972"/>
      <c r="V28" s="972"/>
      <c r="W28" s="972"/>
      <c r="X28" s="972"/>
      <c r="Y28" s="972"/>
    </row>
    <row r="29" spans="1:25" s="1012" customFormat="1" ht="12" customHeight="1">
      <c r="A29" s="1013" t="s">
        <v>12</v>
      </c>
      <c r="B29" s="1019" t="s">
        <v>50</v>
      </c>
      <c r="C29" s="977" t="s">
        <v>25</v>
      </c>
      <c r="D29" s="149">
        <v>0</v>
      </c>
      <c r="E29" s="149">
        <v>0</v>
      </c>
      <c r="F29" s="143">
        <v>1.3800620038293099E-2</v>
      </c>
      <c r="G29" s="149">
        <v>0</v>
      </c>
      <c r="H29" s="969">
        <v>0</v>
      </c>
      <c r="I29" s="969">
        <v>0</v>
      </c>
      <c r="J29" s="1016">
        <v>0</v>
      </c>
      <c r="K29" s="969">
        <v>0</v>
      </c>
      <c r="L29" s="972"/>
      <c r="M29" s="972"/>
      <c r="N29" s="972"/>
      <c r="O29" s="972"/>
      <c r="P29" s="972"/>
      <c r="Q29" s="972"/>
      <c r="R29" s="972"/>
      <c r="S29" s="972"/>
      <c r="T29" s="972"/>
      <c r="U29" s="972"/>
      <c r="V29" s="972"/>
      <c r="W29" s="972"/>
      <c r="X29" s="972"/>
      <c r="Y29" s="972"/>
    </row>
    <row r="30" spans="1:25" s="1012" customFormat="1" ht="12" customHeight="1">
      <c r="A30" s="1013" t="s">
        <v>51</v>
      </c>
      <c r="B30" s="1020" t="s">
        <v>49</v>
      </c>
      <c r="C30" s="977" t="s">
        <v>25</v>
      </c>
      <c r="D30" s="149">
        <v>0</v>
      </c>
      <c r="E30" s="149">
        <v>0</v>
      </c>
      <c r="F30" s="143">
        <v>1.1197507497373865E-2</v>
      </c>
      <c r="G30" s="149">
        <v>0</v>
      </c>
      <c r="H30" s="969">
        <v>0</v>
      </c>
      <c r="I30" s="969">
        <v>0</v>
      </c>
      <c r="J30" s="1016">
        <v>0</v>
      </c>
      <c r="K30" s="969">
        <v>0</v>
      </c>
      <c r="L30" s="972"/>
      <c r="M30" s="972"/>
      <c r="N30" s="972"/>
      <c r="O30" s="972"/>
      <c r="P30" s="972"/>
      <c r="Q30" s="972"/>
      <c r="R30" s="972"/>
      <c r="S30" s="972"/>
      <c r="T30" s="972"/>
      <c r="U30" s="972"/>
      <c r="V30" s="972"/>
      <c r="W30" s="972"/>
      <c r="X30" s="972"/>
      <c r="Y30" s="972"/>
    </row>
    <row r="31" spans="1:25" s="1012" customFormat="1" ht="12" customHeight="1">
      <c r="A31" s="1010" t="s">
        <v>134</v>
      </c>
      <c r="B31" s="1011" t="s">
        <v>165</v>
      </c>
      <c r="C31" s="977" t="s">
        <v>25</v>
      </c>
      <c r="D31" s="149">
        <v>0</v>
      </c>
      <c r="E31" s="149">
        <v>0</v>
      </c>
      <c r="F31" s="149">
        <v>0</v>
      </c>
      <c r="G31" s="149">
        <v>0</v>
      </c>
      <c r="H31" s="149">
        <v>0</v>
      </c>
      <c r="I31" s="149">
        <v>0</v>
      </c>
      <c r="J31" s="149">
        <v>0</v>
      </c>
      <c r="K31" s="149">
        <v>0</v>
      </c>
      <c r="L31" s="972"/>
      <c r="M31" s="972"/>
      <c r="N31" s="972"/>
      <c r="O31" s="972"/>
      <c r="P31" s="972"/>
      <c r="Q31" s="972"/>
      <c r="R31" s="972"/>
      <c r="S31" s="972"/>
      <c r="T31" s="972"/>
      <c r="U31" s="972"/>
      <c r="V31" s="972"/>
      <c r="W31" s="972"/>
      <c r="X31" s="972"/>
      <c r="Y31" s="972"/>
    </row>
    <row r="32" spans="1:25" s="1012" customFormat="1" ht="12" customHeight="1">
      <c r="A32" s="147" t="s">
        <v>52</v>
      </c>
      <c r="B32" s="146" t="s">
        <v>45</v>
      </c>
      <c r="C32" s="977" t="s">
        <v>25</v>
      </c>
      <c r="D32" s="149">
        <v>0</v>
      </c>
      <c r="E32" s="149">
        <v>0</v>
      </c>
      <c r="F32" s="143">
        <v>0</v>
      </c>
      <c r="G32" s="149">
        <v>0</v>
      </c>
      <c r="H32" s="1021"/>
      <c r="I32" s="1021"/>
      <c r="J32" s="1021"/>
      <c r="K32" s="1021"/>
      <c r="L32" s="972"/>
      <c r="M32" s="972"/>
      <c r="N32" s="972"/>
      <c r="O32" s="972"/>
      <c r="P32" s="972"/>
      <c r="Q32" s="972"/>
      <c r="R32" s="972"/>
      <c r="S32" s="972"/>
      <c r="T32" s="972"/>
      <c r="U32" s="972"/>
      <c r="V32" s="972"/>
      <c r="W32" s="972"/>
      <c r="X32" s="972"/>
      <c r="Y32" s="972"/>
    </row>
    <row r="33" spans="1:25" s="1012" customFormat="1" ht="12" customHeight="1">
      <c r="A33" s="147" t="s">
        <v>53</v>
      </c>
      <c r="B33" s="146" t="s">
        <v>47</v>
      </c>
      <c r="C33" s="977" t="s">
        <v>25</v>
      </c>
      <c r="D33" s="149">
        <v>0</v>
      </c>
      <c r="E33" s="149">
        <v>0</v>
      </c>
      <c r="F33" s="143">
        <v>0</v>
      </c>
      <c r="G33" s="149">
        <v>0</v>
      </c>
      <c r="H33" s="1021"/>
      <c r="I33" s="1021"/>
      <c r="J33" s="1021"/>
      <c r="K33" s="1021"/>
      <c r="L33" s="972"/>
      <c r="M33" s="972"/>
      <c r="N33" s="972"/>
      <c r="O33" s="972"/>
      <c r="P33" s="972"/>
      <c r="Q33" s="972"/>
      <c r="R33" s="972"/>
      <c r="S33" s="972"/>
      <c r="T33" s="972"/>
      <c r="U33" s="972"/>
      <c r="V33" s="972"/>
      <c r="W33" s="972"/>
      <c r="X33" s="972"/>
      <c r="Y33" s="972"/>
    </row>
    <row r="34" spans="1:25" s="1012" customFormat="1" ht="12" customHeight="1">
      <c r="A34" s="1013" t="s">
        <v>54</v>
      </c>
      <c r="B34" s="1022" t="s">
        <v>179</v>
      </c>
      <c r="C34" s="977" t="s">
        <v>25</v>
      </c>
      <c r="D34" s="149">
        <v>0</v>
      </c>
      <c r="E34" s="149">
        <v>0</v>
      </c>
      <c r="F34" s="143">
        <v>0</v>
      </c>
      <c r="G34" s="149">
        <v>0</v>
      </c>
      <c r="H34" s="1021"/>
      <c r="I34" s="1021"/>
      <c r="J34" s="1021"/>
      <c r="K34" s="1021"/>
      <c r="L34" s="972"/>
      <c r="M34" s="972"/>
      <c r="N34" s="972"/>
      <c r="O34" s="972"/>
      <c r="P34" s="972"/>
      <c r="Q34" s="972"/>
      <c r="R34" s="972"/>
      <c r="S34" s="972"/>
      <c r="T34" s="972"/>
      <c r="U34" s="972"/>
      <c r="V34" s="972"/>
      <c r="W34" s="972"/>
      <c r="X34" s="972"/>
      <c r="Y34" s="972"/>
    </row>
    <row r="35" spans="1:25" s="1012" customFormat="1" ht="12" customHeight="1">
      <c r="A35" s="1017" t="s">
        <v>135</v>
      </c>
      <c r="B35" s="1023" t="s">
        <v>77</v>
      </c>
      <c r="C35" s="977" t="s">
        <v>25</v>
      </c>
      <c r="D35" s="149">
        <v>0</v>
      </c>
      <c r="E35" s="149">
        <v>0</v>
      </c>
      <c r="F35" s="143">
        <v>0</v>
      </c>
      <c r="G35" s="149">
        <v>0</v>
      </c>
      <c r="H35" s="1021"/>
      <c r="I35" s="1021"/>
      <c r="J35" s="1021"/>
      <c r="K35" s="1021"/>
      <c r="L35" s="972"/>
      <c r="M35" s="972"/>
      <c r="N35" s="972"/>
      <c r="O35" s="972"/>
      <c r="P35" s="972"/>
      <c r="Q35" s="972"/>
      <c r="R35" s="972"/>
      <c r="S35" s="972"/>
      <c r="T35" s="972"/>
      <c r="U35" s="972"/>
      <c r="V35" s="972"/>
      <c r="W35" s="972"/>
      <c r="X35" s="972"/>
      <c r="Y35" s="972"/>
    </row>
    <row r="36" spans="1:25" s="1012" customFormat="1" ht="12" customHeight="1">
      <c r="A36" s="1017" t="s">
        <v>129</v>
      </c>
      <c r="B36" s="1023" t="s">
        <v>4</v>
      </c>
      <c r="C36" s="977" t="s">
        <v>25</v>
      </c>
      <c r="D36" s="149">
        <v>0</v>
      </c>
      <c r="E36" s="149">
        <v>0</v>
      </c>
      <c r="F36" s="143">
        <v>0</v>
      </c>
      <c r="G36" s="149">
        <v>0</v>
      </c>
      <c r="H36" s="1021"/>
      <c r="I36" s="1021"/>
      <c r="J36" s="1021"/>
      <c r="K36" s="1021"/>
      <c r="L36" s="972"/>
      <c r="M36" s="972"/>
      <c r="N36" s="972"/>
      <c r="O36" s="972"/>
      <c r="P36" s="972"/>
      <c r="Q36" s="972"/>
      <c r="R36" s="972"/>
      <c r="S36" s="972"/>
      <c r="T36" s="972"/>
      <c r="U36" s="972"/>
      <c r="V36" s="972"/>
      <c r="W36" s="972"/>
      <c r="X36" s="972"/>
      <c r="Y36" s="972"/>
    </row>
    <row r="37" spans="1:25" s="1025" customFormat="1" ht="12" customHeight="1">
      <c r="A37" s="1017" t="s">
        <v>130</v>
      </c>
      <c r="B37" s="1023" t="s">
        <v>55</v>
      </c>
      <c r="C37" s="1024" t="s">
        <v>25</v>
      </c>
      <c r="D37" s="963">
        <v>0</v>
      </c>
      <c r="E37" s="963">
        <v>0</v>
      </c>
      <c r="F37" s="963">
        <v>3.0311892852214295</v>
      </c>
      <c r="G37" s="963">
        <v>2.1357300836939768</v>
      </c>
      <c r="H37" s="963">
        <v>0</v>
      </c>
      <c r="I37" s="963">
        <v>0</v>
      </c>
      <c r="J37" s="963">
        <v>2.1357300836939768</v>
      </c>
      <c r="K37" s="963">
        <v>0</v>
      </c>
      <c r="L37" s="972"/>
      <c r="M37" s="972"/>
      <c r="N37" s="972"/>
      <c r="O37" s="972"/>
      <c r="P37" s="972"/>
      <c r="Q37" s="972"/>
      <c r="R37" s="972"/>
      <c r="S37" s="972"/>
      <c r="T37" s="972"/>
      <c r="U37" s="972"/>
      <c r="V37" s="972"/>
      <c r="W37" s="972"/>
      <c r="X37" s="972"/>
      <c r="Y37" s="972"/>
    </row>
    <row r="38" spans="1:25" s="1025" customFormat="1" ht="12" customHeight="1">
      <c r="A38" s="1017" t="s">
        <v>131</v>
      </c>
      <c r="B38" s="1023" t="s">
        <v>180</v>
      </c>
      <c r="C38" s="1024" t="s">
        <v>25</v>
      </c>
      <c r="D38" s="963">
        <v>0</v>
      </c>
      <c r="E38" s="963">
        <v>0</v>
      </c>
      <c r="F38" s="963">
        <v>0</v>
      </c>
      <c r="G38" s="963">
        <v>0</v>
      </c>
      <c r="H38" s="143">
        <v>0</v>
      </c>
      <c r="I38" s="143">
        <v>0</v>
      </c>
      <c r="J38" s="143">
        <v>0</v>
      </c>
      <c r="K38" s="143">
        <v>0</v>
      </c>
      <c r="L38" s="972"/>
      <c r="M38" s="972"/>
      <c r="N38" s="972"/>
      <c r="O38" s="972"/>
      <c r="P38" s="972"/>
      <c r="Q38" s="972"/>
      <c r="R38" s="972"/>
      <c r="S38" s="972"/>
      <c r="T38" s="972"/>
      <c r="U38" s="972"/>
      <c r="V38" s="972"/>
      <c r="W38" s="972"/>
      <c r="X38" s="972"/>
      <c r="Y38" s="972"/>
    </row>
    <row r="39" spans="1:25" s="1025" customFormat="1" ht="12" customHeight="1">
      <c r="A39" s="1017" t="s">
        <v>132</v>
      </c>
      <c r="B39" s="1023" t="s">
        <v>181</v>
      </c>
      <c r="C39" s="1024" t="s">
        <v>25</v>
      </c>
      <c r="D39" s="149">
        <v>0</v>
      </c>
      <c r="E39" s="149">
        <v>0</v>
      </c>
      <c r="F39" s="149">
        <v>0</v>
      </c>
      <c r="G39" s="149">
        <v>5.2090977651072595E-2</v>
      </c>
      <c r="H39" s="149">
        <v>0</v>
      </c>
      <c r="I39" s="149">
        <v>0</v>
      </c>
      <c r="J39" s="149">
        <v>5.2090977651072595E-2</v>
      </c>
      <c r="K39" s="149">
        <v>0</v>
      </c>
      <c r="L39" s="972"/>
      <c r="M39" s="972"/>
      <c r="N39" s="972"/>
      <c r="O39" s="972"/>
      <c r="P39" s="972"/>
      <c r="Q39" s="972"/>
      <c r="R39" s="972"/>
      <c r="S39" s="972"/>
      <c r="T39" s="972"/>
      <c r="U39" s="972"/>
      <c r="V39" s="972"/>
      <c r="W39" s="972"/>
      <c r="X39" s="972"/>
      <c r="Y39" s="972"/>
    </row>
    <row r="40" spans="1:25" s="1012" customFormat="1" ht="12" customHeight="1">
      <c r="A40" s="1013" t="s">
        <v>113</v>
      </c>
      <c r="B40" s="1019" t="s">
        <v>57</v>
      </c>
      <c r="C40" s="977" t="s">
        <v>78</v>
      </c>
      <c r="D40" s="149" t="s">
        <v>354</v>
      </c>
      <c r="E40" s="149" t="s">
        <v>354</v>
      </c>
      <c r="F40" s="149" t="s">
        <v>354</v>
      </c>
      <c r="G40" s="1005">
        <v>9.3763759771930619E-3</v>
      </c>
      <c r="H40" s="1005">
        <v>0</v>
      </c>
      <c r="I40" s="1005">
        <v>0</v>
      </c>
      <c r="J40" s="1005">
        <v>9.3763759771930619E-3</v>
      </c>
      <c r="K40" s="1005">
        <v>0</v>
      </c>
      <c r="L40" s="972"/>
      <c r="M40" s="972"/>
      <c r="N40" s="972"/>
      <c r="O40" s="972"/>
      <c r="P40" s="972"/>
      <c r="Q40" s="972"/>
      <c r="R40" s="972"/>
      <c r="S40" s="972"/>
      <c r="T40" s="972"/>
      <c r="U40" s="972"/>
      <c r="V40" s="972"/>
      <c r="W40" s="972"/>
      <c r="X40" s="972"/>
      <c r="Y40" s="972"/>
    </row>
    <row r="41" spans="1:25" s="1012" customFormat="1" ht="12" customHeight="1">
      <c r="A41" s="1013" t="s">
        <v>115</v>
      </c>
      <c r="B41" s="1019" t="s">
        <v>79</v>
      </c>
      <c r="C41" s="977" t="s">
        <v>25</v>
      </c>
      <c r="D41" s="149" t="s">
        <v>354</v>
      </c>
      <c r="E41" s="149" t="s">
        <v>354</v>
      </c>
      <c r="F41" s="149" t="s">
        <v>354</v>
      </c>
      <c r="G41" s="149" t="s">
        <v>354</v>
      </c>
      <c r="H41" s="149" t="s">
        <v>354</v>
      </c>
      <c r="I41" s="149" t="s">
        <v>354</v>
      </c>
      <c r="J41" s="149" t="s">
        <v>354</v>
      </c>
      <c r="K41" s="149" t="s">
        <v>354</v>
      </c>
      <c r="L41" s="972"/>
      <c r="M41" s="972"/>
      <c r="N41" s="972"/>
      <c r="O41" s="972"/>
      <c r="P41" s="972"/>
      <c r="Q41" s="972"/>
      <c r="R41" s="972"/>
      <c r="S41" s="972"/>
      <c r="T41" s="972"/>
      <c r="U41" s="972"/>
      <c r="V41" s="972"/>
      <c r="W41" s="972"/>
      <c r="X41" s="972"/>
      <c r="Y41" s="972"/>
    </row>
    <row r="42" spans="1:25" s="1012" customFormat="1" ht="12" customHeight="1">
      <c r="A42" s="1013" t="s">
        <v>117</v>
      </c>
      <c r="B42" s="1019" t="s">
        <v>80</v>
      </c>
      <c r="C42" s="977" t="s">
        <v>25</v>
      </c>
      <c r="D42" s="149" t="s">
        <v>354</v>
      </c>
      <c r="E42" s="149" t="s">
        <v>354</v>
      </c>
      <c r="F42" s="149" t="s">
        <v>354</v>
      </c>
      <c r="G42" s="149" t="s">
        <v>354</v>
      </c>
      <c r="H42" s="149" t="s">
        <v>354</v>
      </c>
      <c r="I42" s="149" t="s">
        <v>354</v>
      </c>
      <c r="J42" s="149" t="s">
        <v>354</v>
      </c>
      <c r="K42" s="149" t="s">
        <v>354</v>
      </c>
      <c r="L42" s="972"/>
      <c r="M42" s="972"/>
      <c r="N42" s="972"/>
      <c r="O42" s="972"/>
      <c r="P42" s="972"/>
      <c r="Q42" s="972"/>
      <c r="R42" s="972"/>
      <c r="S42" s="972"/>
      <c r="T42" s="972"/>
      <c r="U42" s="972"/>
      <c r="V42" s="972"/>
      <c r="W42" s="972"/>
      <c r="X42" s="972"/>
      <c r="Y42" s="972"/>
    </row>
    <row r="43" spans="1:25" s="1012" customFormat="1" ht="12" customHeight="1">
      <c r="A43" s="1013" t="s">
        <v>119</v>
      </c>
      <c r="B43" s="1019" t="s">
        <v>63</v>
      </c>
      <c r="C43" s="977" t="s">
        <v>25</v>
      </c>
      <c r="D43" s="149" t="s">
        <v>354</v>
      </c>
      <c r="E43" s="149" t="s">
        <v>354</v>
      </c>
      <c r="F43" s="149" t="s">
        <v>354</v>
      </c>
      <c r="G43" s="149" t="s">
        <v>354</v>
      </c>
      <c r="H43" s="149" t="s">
        <v>354</v>
      </c>
      <c r="I43" s="149" t="s">
        <v>354</v>
      </c>
      <c r="J43" s="149" t="s">
        <v>354</v>
      </c>
      <c r="K43" s="149" t="s">
        <v>354</v>
      </c>
      <c r="L43" s="972"/>
      <c r="M43" s="972"/>
      <c r="N43" s="972"/>
      <c r="O43" s="972"/>
      <c r="P43" s="972"/>
      <c r="Q43" s="972"/>
      <c r="R43" s="972"/>
      <c r="S43" s="972"/>
      <c r="T43" s="972"/>
      <c r="U43" s="972"/>
      <c r="V43" s="972"/>
      <c r="W43" s="972"/>
      <c r="X43" s="972"/>
      <c r="Y43" s="972"/>
    </row>
    <row r="44" spans="1:25" s="1012" customFormat="1" ht="12" customHeight="1">
      <c r="A44" s="1013" t="s">
        <v>168</v>
      </c>
      <c r="B44" s="1019" t="s">
        <v>81</v>
      </c>
      <c r="C44" s="977" t="s">
        <v>25</v>
      </c>
      <c r="D44" s="149" t="s">
        <v>354</v>
      </c>
      <c r="E44" s="149" t="s">
        <v>354</v>
      </c>
      <c r="F44" s="149" t="s">
        <v>354</v>
      </c>
      <c r="G44" s="1005">
        <v>4.2714601673879533E-2</v>
      </c>
      <c r="H44" s="143">
        <v>0</v>
      </c>
      <c r="I44" s="143">
        <v>0</v>
      </c>
      <c r="J44" s="143">
        <v>4.2714601673879533E-2</v>
      </c>
      <c r="K44" s="143">
        <v>0</v>
      </c>
      <c r="L44" s="975"/>
      <c r="M44" s="972"/>
      <c r="N44" s="972"/>
      <c r="O44" s="972"/>
      <c r="P44" s="972"/>
      <c r="Q44" s="972"/>
      <c r="R44" s="972"/>
      <c r="S44" s="972"/>
      <c r="T44" s="972"/>
      <c r="U44" s="972"/>
      <c r="V44" s="972"/>
      <c r="W44" s="972"/>
      <c r="X44" s="972"/>
      <c r="Y44" s="972"/>
    </row>
    <row r="45" spans="1:25" s="1025" customFormat="1" ht="12" customHeight="1">
      <c r="A45" s="1017" t="s">
        <v>140</v>
      </c>
      <c r="B45" s="1023" t="s">
        <v>397</v>
      </c>
      <c r="C45" s="1024" t="s">
        <v>25</v>
      </c>
      <c r="D45" s="963">
        <v>0</v>
      </c>
      <c r="E45" s="963">
        <v>0</v>
      </c>
      <c r="F45" s="963">
        <v>3.0311892852214295</v>
      </c>
      <c r="G45" s="963">
        <v>2.1878210613450495</v>
      </c>
      <c r="H45" s="963">
        <v>0</v>
      </c>
      <c r="I45" s="963">
        <v>0</v>
      </c>
      <c r="J45" s="963">
        <v>2.1878210613450495</v>
      </c>
      <c r="K45" s="963">
        <v>0</v>
      </c>
      <c r="L45" s="972"/>
      <c r="M45" s="972"/>
      <c r="N45" s="972"/>
      <c r="O45" s="972"/>
      <c r="P45" s="972"/>
      <c r="Q45" s="972"/>
      <c r="R45" s="972"/>
      <c r="S45" s="972"/>
      <c r="T45" s="972"/>
      <c r="U45" s="972"/>
      <c r="V45" s="972"/>
      <c r="W45" s="972"/>
      <c r="X45" s="972"/>
      <c r="Y45" s="972"/>
    </row>
    <row r="46" spans="1:25" s="1025" customFormat="1" ht="24.75" thickBot="1">
      <c r="A46" s="1017" t="s">
        <v>141</v>
      </c>
      <c r="B46" s="1023" t="s">
        <v>404</v>
      </c>
      <c r="C46" s="1024" t="s">
        <v>67</v>
      </c>
      <c r="D46" s="963">
        <v>0</v>
      </c>
      <c r="E46" s="963">
        <v>0</v>
      </c>
      <c r="F46" s="963">
        <v>9.3142062119225209</v>
      </c>
      <c r="G46" s="963">
        <v>5.8646387010560153</v>
      </c>
      <c r="H46" s="963" t="s">
        <v>354</v>
      </c>
      <c r="I46" s="963" t="s">
        <v>354</v>
      </c>
      <c r="J46" s="963">
        <v>5.8646387010560153</v>
      </c>
      <c r="K46" s="963" t="s">
        <v>354</v>
      </c>
      <c r="L46" s="972"/>
      <c r="M46" s="972"/>
      <c r="N46" s="972"/>
      <c r="O46" s="972"/>
      <c r="P46" s="972"/>
      <c r="Q46" s="972"/>
      <c r="R46" s="972"/>
      <c r="S46" s="972"/>
      <c r="T46" s="972"/>
      <c r="U46" s="972"/>
      <c r="V46" s="972"/>
      <c r="W46" s="972"/>
      <c r="X46" s="972"/>
      <c r="Y46" s="972"/>
    </row>
    <row r="47" spans="1:25" s="1028" customFormat="1" ht="12" customHeight="1" thickBot="1">
      <c r="A47" s="1026">
        <v>11</v>
      </c>
      <c r="B47" s="1027" t="s">
        <v>182</v>
      </c>
      <c r="C47" s="1008" t="s">
        <v>8</v>
      </c>
      <c r="D47" s="1007">
        <v>346.24799999999999</v>
      </c>
      <c r="E47" s="1007">
        <v>224.70500000000001</v>
      </c>
      <c r="F47" s="1007">
        <v>325.89413031572008</v>
      </c>
      <c r="G47" s="1007">
        <v>373.57600640897255</v>
      </c>
      <c r="H47" s="1007">
        <v>0</v>
      </c>
      <c r="I47" s="1007">
        <v>0</v>
      </c>
      <c r="J47" s="1007">
        <v>373.57600640897255</v>
      </c>
      <c r="K47" s="1007">
        <v>0</v>
      </c>
      <c r="L47" s="972"/>
      <c r="M47" s="972"/>
      <c r="N47" s="972"/>
      <c r="O47" s="972"/>
      <c r="P47" s="972"/>
      <c r="Q47" s="972"/>
      <c r="R47" s="972"/>
      <c r="S47" s="972"/>
      <c r="T47" s="972"/>
      <c r="U47" s="972"/>
      <c r="V47" s="972"/>
      <c r="W47" s="972"/>
      <c r="X47" s="972"/>
      <c r="Y47" s="972"/>
    </row>
    <row r="48" spans="1:25" s="1012" customFormat="1" ht="12" customHeight="1">
      <c r="A48" s="1013" t="s">
        <v>85</v>
      </c>
      <c r="B48" s="1019" t="s">
        <v>83</v>
      </c>
      <c r="C48" s="977" t="s">
        <v>8</v>
      </c>
      <c r="D48" s="1006">
        <v>346.24799999999999</v>
      </c>
      <c r="E48" s="1006">
        <v>224.70500000000001</v>
      </c>
      <c r="F48" s="1006">
        <v>325.89413031572008</v>
      </c>
      <c r="G48" s="1006">
        <v>373.57600640897255</v>
      </c>
      <c r="H48" s="969">
        <v>0</v>
      </c>
      <c r="I48" s="969">
        <v>0</v>
      </c>
      <c r="J48" s="969">
        <v>373.57600640897255</v>
      </c>
      <c r="K48" s="969">
        <v>0</v>
      </c>
      <c r="L48" s="972"/>
      <c r="M48" s="972"/>
      <c r="N48" s="972"/>
      <c r="O48" s="972"/>
      <c r="P48" s="972"/>
      <c r="Q48" s="972"/>
      <c r="R48" s="972"/>
      <c r="S48" s="972"/>
      <c r="T48" s="972"/>
      <c r="U48" s="972"/>
      <c r="V48" s="972"/>
      <c r="W48" s="972"/>
      <c r="X48" s="972"/>
      <c r="Y48" s="972"/>
    </row>
    <row r="49" spans="1:25" s="1012" customFormat="1" ht="12" customHeight="1">
      <c r="A49" s="1013" t="s">
        <v>86</v>
      </c>
      <c r="B49" s="1019" t="s">
        <v>123</v>
      </c>
      <c r="C49" s="977" t="s">
        <v>8</v>
      </c>
      <c r="D49" s="1006">
        <v>0</v>
      </c>
      <c r="E49" s="1006">
        <v>0</v>
      </c>
      <c r="F49" s="1006">
        <v>0</v>
      </c>
      <c r="G49" s="1006">
        <v>0</v>
      </c>
      <c r="H49" s="969">
        <v>0</v>
      </c>
      <c r="I49" s="969">
        <v>0</v>
      </c>
      <c r="J49" s="969">
        <v>0</v>
      </c>
      <c r="K49" s="969">
        <v>0</v>
      </c>
      <c r="L49" s="972"/>
      <c r="M49" s="972"/>
      <c r="N49" s="972"/>
      <c r="O49" s="972"/>
      <c r="P49" s="972"/>
      <c r="Q49" s="972"/>
      <c r="R49" s="972"/>
      <c r="S49" s="972"/>
      <c r="T49" s="972"/>
      <c r="U49" s="972"/>
      <c r="V49" s="972"/>
      <c r="W49" s="972"/>
      <c r="X49" s="972"/>
      <c r="Y49" s="972"/>
    </row>
    <row r="50" spans="1:25" s="1012" customFormat="1" ht="12" customHeight="1">
      <c r="A50" s="1013" t="s">
        <v>143</v>
      </c>
      <c r="B50" s="1020" t="s">
        <v>183</v>
      </c>
      <c r="C50" s="977" t="s">
        <v>8</v>
      </c>
      <c r="D50" s="1007">
        <v>25.503</v>
      </c>
      <c r="E50" s="1007">
        <v>19.379000000000001</v>
      </c>
      <c r="F50" s="1007">
        <v>0.46</v>
      </c>
      <c r="G50" s="1007">
        <v>0.52300000000000002</v>
      </c>
      <c r="H50" s="1007">
        <v>0</v>
      </c>
      <c r="I50" s="1007">
        <v>0</v>
      </c>
      <c r="J50" s="1007">
        <v>0.52300000000000002</v>
      </c>
      <c r="K50" s="1007">
        <v>0</v>
      </c>
      <c r="L50" s="972"/>
      <c r="M50" s="972"/>
      <c r="N50" s="972"/>
      <c r="O50" s="972"/>
      <c r="P50" s="972"/>
      <c r="Q50" s="972"/>
      <c r="R50" s="972"/>
      <c r="S50" s="972"/>
      <c r="T50" s="972"/>
      <c r="U50" s="972"/>
      <c r="V50" s="972"/>
      <c r="W50" s="972"/>
      <c r="X50" s="972"/>
      <c r="Y50" s="972"/>
    </row>
    <row r="51" spans="1:25" s="1012" customFormat="1" ht="12" customHeight="1">
      <c r="A51" s="147" t="s">
        <v>87</v>
      </c>
      <c r="B51" s="146" t="s">
        <v>83</v>
      </c>
      <c r="C51" s="148" t="s">
        <v>8</v>
      </c>
      <c r="D51" s="1006">
        <v>25.503</v>
      </c>
      <c r="E51" s="1006">
        <v>19.379000000000001</v>
      </c>
      <c r="F51" s="1006">
        <v>0.46</v>
      </c>
      <c r="G51" s="1006">
        <v>0.52300000000000002</v>
      </c>
      <c r="H51" s="969">
        <v>0</v>
      </c>
      <c r="I51" s="969">
        <v>0</v>
      </c>
      <c r="J51" s="969">
        <v>0.52300000000000002</v>
      </c>
      <c r="K51" s="969">
        <v>0</v>
      </c>
      <c r="L51" s="972"/>
      <c r="M51" s="972"/>
      <c r="N51" s="972"/>
      <c r="O51" s="972"/>
      <c r="P51" s="972"/>
      <c r="Q51" s="972"/>
      <c r="R51" s="972"/>
      <c r="S51" s="972"/>
      <c r="T51" s="972"/>
      <c r="U51" s="972"/>
      <c r="V51" s="972"/>
      <c r="W51" s="972"/>
      <c r="X51" s="972"/>
      <c r="Y51" s="972"/>
    </row>
    <row r="52" spans="1:25" s="1012" customFormat="1" ht="12" customHeight="1">
      <c r="A52" s="147" t="s">
        <v>88</v>
      </c>
      <c r="B52" s="1015" t="s">
        <v>184</v>
      </c>
      <c r="C52" s="148" t="s">
        <v>8</v>
      </c>
      <c r="D52" s="1006">
        <v>0</v>
      </c>
      <c r="E52" s="1006">
        <v>0</v>
      </c>
      <c r="F52" s="1006">
        <v>0</v>
      </c>
      <c r="G52" s="1006">
        <v>0</v>
      </c>
      <c r="H52" s="969">
        <v>0</v>
      </c>
      <c r="I52" s="969">
        <v>0</v>
      </c>
      <c r="J52" s="969">
        <v>0</v>
      </c>
      <c r="K52" s="969">
        <v>0</v>
      </c>
      <c r="L52" s="972"/>
      <c r="M52" s="972"/>
      <c r="N52" s="972"/>
      <c r="O52" s="972"/>
      <c r="P52" s="972"/>
      <c r="Q52" s="972"/>
      <c r="R52" s="972"/>
      <c r="S52" s="972"/>
      <c r="T52" s="972"/>
      <c r="U52" s="972"/>
      <c r="V52" s="972"/>
      <c r="W52" s="972"/>
      <c r="X52" s="972"/>
      <c r="Y52" s="972"/>
    </row>
    <row r="53" spans="1:25" s="1012" customFormat="1" ht="12" customHeight="1">
      <c r="A53" s="147" t="s">
        <v>144</v>
      </c>
      <c r="B53" s="146" t="s">
        <v>193</v>
      </c>
      <c r="C53" s="148" t="s">
        <v>8</v>
      </c>
      <c r="D53" s="1007">
        <v>320.745</v>
      </c>
      <c r="E53" s="1007">
        <v>205.328</v>
      </c>
      <c r="F53" s="1007">
        <v>325.43721024142644</v>
      </c>
      <c r="G53" s="1007">
        <v>373.053</v>
      </c>
      <c r="H53" s="1007">
        <v>0</v>
      </c>
      <c r="I53" s="1007">
        <v>0</v>
      </c>
      <c r="J53" s="1007">
        <v>373.053</v>
      </c>
      <c r="K53" s="1007">
        <v>0</v>
      </c>
      <c r="L53" s="972"/>
      <c r="M53" s="972"/>
      <c r="N53" s="972"/>
      <c r="O53" s="972"/>
      <c r="P53" s="972"/>
      <c r="Q53" s="972"/>
      <c r="R53" s="972"/>
      <c r="S53" s="972"/>
      <c r="T53" s="972"/>
      <c r="U53" s="972"/>
      <c r="V53" s="972"/>
      <c r="W53" s="972"/>
      <c r="X53" s="972"/>
      <c r="Y53" s="972"/>
    </row>
    <row r="54" spans="1:25" s="1012" customFormat="1" ht="12" customHeight="1">
      <c r="A54" s="147" t="s">
        <v>185</v>
      </c>
      <c r="B54" s="146" t="s">
        <v>194</v>
      </c>
      <c r="C54" s="148" t="s">
        <v>8</v>
      </c>
      <c r="D54" s="1008">
        <v>0</v>
      </c>
      <c r="E54" s="1008">
        <v>0</v>
      </c>
      <c r="F54" s="1008">
        <v>0</v>
      </c>
      <c r="G54" s="1008">
        <v>0</v>
      </c>
      <c r="H54" s="969">
        <v>0</v>
      </c>
      <c r="I54" s="969">
        <v>0</v>
      </c>
      <c r="J54" s="969">
        <v>0</v>
      </c>
      <c r="K54" s="969">
        <v>0</v>
      </c>
      <c r="L54" s="972"/>
      <c r="M54" s="972"/>
      <c r="N54" s="972"/>
      <c r="O54" s="972"/>
      <c r="P54" s="972"/>
      <c r="Q54" s="972"/>
      <c r="R54" s="972"/>
      <c r="S54" s="972"/>
      <c r="T54" s="972"/>
      <c r="U54" s="972"/>
      <c r="V54" s="972"/>
      <c r="W54" s="972"/>
      <c r="X54" s="972"/>
      <c r="Y54" s="972"/>
    </row>
    <row r="55" spans="1:25" s="1012" customFormat="1" ht="12" customHeight="1">
      <c r="A55" s="147" t="s">
        <v>186</v>
      </c>
      <c r="B55" s="146" t="s">
        <v>89</v>
      </c>
      <c r="C55" s="148" t="s">
        <v>8</v>
      </c>
      <c r="D55" s="1006">
        <v>0</v>
      </c>
      <c r="E55" s="1006">
        <v>0</v>
      </c>
      <c r="F55" s="1006">
        <v>0</v>
      </c>
      <c r="G55" s="1006">
        <v>0</v>
      </c>
      <c r="H55" s="969">
        <v>0</v>
      </c>
      <c r="I55" s="969">
        <v>0</v>
      </c>
      <c r="J55" s="969">
        <v>0</v>
      </c>
      <c r="K55" s="969">
        <v>0</v>
      </c>
      <c r="L55" s="972"/>
      <c r="M55" s="972"/>
      <c r="N55" s="972"/>
      <c r="O55" s="972"/>
      <c r="P55" s="972"/>
      <c r="Q55" s="972"/>
      <c r="R55" s="972"/>
      <c r="S55" s="972"/>
      <c r="T55" s="972"/>
      <c r="U55" s="972"/>
      <c r="V55" s="972"/>
      <c r="W55" s="972"/>
      <c r="X55" s="972"/>
      <c r="Y55" s="972"/>
    </row>
    <row r="56" spans="1:25" s="1012" customFormat="1" ht="24">
      <c r="A56" s="147" t="s">
        <v>187</v>
      </c>
      <c r="B56" s="146" t="s">
        <v>195</v>
      </c>
      <c r="C56" s="148" t="s">
        <v>8</v>
      </c>
      <c r="D56" s="1006">
        <v>320.745</v>
      </c>
      <c r="E56" s="1006">
        <v>205.328</v>
      </c>
      <c r="F56" s="1006">
        <v>325.43721024142644</v>
      </c>
      <c r="G56" s="1007">
        <v>373.053</v>
      </c>
      <c r="H56" s="969">
        <v>0</v>
      </c>
      <c r="I56" s="969">
        <v>0</v>
      </c>
      <c r="J56" s="969">
        <v>373.053</v>
      </c>
      <c r="K56" s="969">
        <v>0</v>
      </c>
      <c r="L56" s="972"/>
      <c r="M56" s="972"/>
      <c r="N56" s="972"/>
      <c r="O56" s="972"/>
      <c r="P56" s="972"/>
      <c r="Q56" s="972"/>
      <c r="R56" s="972"/>
      <c r="S56" s="972"/>
      <c r="T56" s="972"/>
      <c r="U56" s="972"/>
      <c r="V56" s="972"/>
      <c r="W56" s="972"/>
      <c r="X56" s="972"/>
      <c r="Y56" s="972"/>
    </row>
    <row r="57" spans="1:25" s="1012" customFormat="1" ht="12" hidden="1" customHeight="1">
      <c r="A57" s="147" t="s">
        <v>188</v>
      </c>
      <c r="B57" s="146" t="s">
        <v>2</v>
      </c>
      <c r="C57" s="148" t="s">
        <v>8</v>
      </c>
      <c r="D57" s="1006">
        <v>0</v>
      </c>
      <c r="E57" s="1006">
        <v>0</v>
      </c>
      <c r="F57" s="1006">
        <v>0</v>
      </c>
      <c r="G57" s="1006">
        <v>0</v>
      </c>
      <c r="H57" s="1029">
        <v>0</v>
      </c>
      <c r="I57" s="1030"/>
      <c r="J57" s="1030"/>
      <c r="K57" s="1030"/>
      <c r="L57" s="972"/>
      <c r="M57" s="972"/>
      <c r="N57" s="972"/>
      <c r="O57" s="972"/>
      <c r="P57" s="972"/>
      <c r="Q57" s="972"/>
      <c r="R57" s="972"/>
      <c r="S57" s="972"/>
      <c r="T57" s="972"/>
      <c r="U57" s="972"/>
      <c r="V57" s="972"/>
      <c r="W57" s="972"/>
      <c r="X57" s="972"/>
      <c r="Y57" s="972"/>
    </row>
    <row r="58" spans="1:25" s="1012" customFormat="1" ht="12" hidden="1" customHeight="1">
      <c r="A58" s="147" t="s">
        <v>189</v>
      </c>
      <c r="B58" s="146" t="s">
        <v>128</v>
      </c>
      <c r="C58" s="148" t="s">
        <v>8</v>
      </c>
      <c r="D58" s="1006">
        <v>0</v>
      </c>
      <c r="E58" s="1006">
        <v>0</v>
      </c>
      <c r="F58" s="1006">
        <v>0</v>
      </c>
      <c r="G58" s="1006">
        <v>0</v>
      </c>
      <c r="H58" s="1030"/>
      <c r="I58" s="1029">
        <v>0</v>
      </c>
      <c r="J58" s="1030"/>
      <c r="K58" s="1030"/>
      <c r="L58" s="972"/>
      <c r="M58" s="972"/>
      <c r="N58" s="972"/>
      <c r="O58" s="972"/>
      <c r="P58" s="972"/>
      <c r="Q58" s="972"/>
      <c r="R58" s="972"/>
      <c r="S58" s="972"/>
      <c r="T58" s="972"/>
      <c r="U58" s="972"/>
      <c r="V58" s="972"/>
      <c r="W58" s="972"/>
      <c r="X58" s="972"/>
      <c r="Y58" s="972"/>
    </row>
    <row r="59" spans="1:25" s="1012" customFormat="1" ht="12" hidden="1" customHeight="1">
      <c r="A59" s="147" t="s">
        <v>190</v>
      </c>
      <c r="B59" s="146" t="s">
        <v>394</v>
      </c>
      <c r="C59" s="148" t="s">
        <v>8</v>
      </c>
      <c r="D59" s="1006">
        <v>320.745</v>
      </c>
      <c r="E59" s="1006">
        <v>205.328</v>
      </c>
      <c r="F59" s="1006">
        <v>325.43721024142644</v>
      </c>
      <c r="G59" s="1006">
        <v>373.053</v>
      </c>
      <c r="H59" s="1030"/>
      <c r="I59" s="1030"/>
      <c r="J59" s="1029">
        <v>373.053</v>
      </c>
      <c r="K59" s="1030"/>
      <c r="L59" s="972"/>
      <c r="M59" s="972"/>
      <c r="N59" s="972"/>
      <c r="O59" s="972"/>
      <c r="P59" s="972"/>
      <c r="Q59" s="972"/>
      <c r="R59" s="972"/>
      <c r="S59" s="972"/>
      <c r="T59" s="972"/>
      <c r="U59" s="972"/>
      <c r="V59" s="972"/>
      <c r="W59" s="972"/>
      <c r="X59" s="972"/>
      <c r="Y59" s="972"/>
    </row>
    <row r="60" spans="1:25" s="1012" customFormat="1" ht="12" hidden="1" customHeight="1">
      <c r="A60" s="147" t="s">
        <v>191</v>
      </c>
      <c r="B60" s="146" t="s">
        <v>101</v>
      </c>
      <c r="C60" s="148" t="s">
        <v>8</v>
      </c>
      <c r="D60" s="1006">
        <v>0</v>
      </c>
      <c r="E60" s="1006">
        <v>0</v>
      </c>
      <c r="F60" s="1006">
        <v>0</v>
      </c>
      <c r="G60" s="1006">
        <v>0</v>
      </c>
      <c r="H60" s="1030"/>
      <c r="I60" s="1030"/>
      <c r="J60" s="1030"/>
      <c r="K60" s="1029">
        <v>0</v>
      </c>
      <c r="L60" s="972"/>
      <c r="M60" s="972"/>
      <c r="N60" s="972"/>
      <c r="O60" s="972"/>
      <c r="P60" s="972"/>
      <c r="Q60" s="972"/>
      <c r="R60" s="972"/>
      <c r="S60" s="972"/>
      <c r="T60" s="972"/>
      <c r="U60" s="972"/>
      <c r="V60" s="972"/>
      <c r="W60" s="972"/>
      <c r="X60" s="972"/>
      <c r="Y60" s="972"/>
    </row>
    <row r="61" spans="1:25" s="1012" customFormat="1" ht="24">
      <c r="A61" s="1013" t="s">
        <v>145</v>
      </c>
      <c r="B61" s="1031" t="s">
        <v>93</v>
      </c>
      <c r="C61" s="977" t="s">
        <v>8</v>
      </c>
      <c r="D61" s="1009" t="s">
        <v>354</v>
      </c>
      <c r="E61" s="1009" t="s">
        <v>354</v>
      </c>
      <c r="F61" s="1009" t="s">
        <v>354</v>
      </c>
      <c r="G61" s="1009" t="s">
        <v>354</v>
      </c>
      <c r="H61" s="1009" t="s">
        <v>354</v>
      </c>
      <c r="I61" s="1009" t="s">
        <v>354</v>
      </c>
      <c r="J61" s="1009" t="s">
        <v>354</v>
      </c>
      <c r="K61" s="1009" t="s">
        <v>354</v>
      </c>
      <c r="L61" s="972"/>
      <c r="M61" s="972"/>
      <c r="N61" s="972"/>
      <c r="O61" s="972"/>
      <c r="P61" s="972"/>
      <c r="Q61" s="972"/>
      <c r="R61" s="972"/>
      <c r="S61" s="972"/>
      <c r="T61" s="972"/>
      <c r="U61" s="972"/>
      <c r="V61" s="972"/>
      <c r="W61" s="972"/>
      <c r="X61" s="972"/>
      <c r="Y61" s="972"/>
    </row>
    <row r="62" spans="1:25" s="1012" customFormat="1" ht="24">
      <c r="A62" s="1013" t="s">
        <v>146</v>
      </c>
      <c r="B62" s="1019" t="s">
        <v>192</v>
      </c>
      <c r="C62" s="977" t="s">
        <v>67</v>
      </c>
      <c r="D62" s="1009" t="s">
        <v>354</v>
      </c>
      <c r="E62" s="1009" t="s">
        <v>354</v>
      </c>
      <c r="F62" s="1009" t="s">
        <v>354</v>
      </c>
      <c r="G62" s="1009" t="s">
        <v>354</v>
      </c>
      <c r="H62" s="1009" t="s">
        <v>354</v>
      </c>
      <c r="I62" s="1009" t="s">
        <v>354</v>
      </c>
      <c r="J62" s="1009" t="s">
        <v>354</v>
      </c>
      <c r="K62" s="1009" t="s">
        <v>354</v>
      </c>
      <c r="L62" s="972"/>
      <c r="M62" s="972"/>
      <c r="N62" s="972"/>
      <c r="O62" s="972"/>
      <c r="P62" s="972"/>
      <c r="Q62" s="972"/>
      <c r="R62" s="972"/>
      <c r="S62" s="972"/>
      <c r="T62" s="972"/>
      <c r="U62" s="972"/>
      <c r="V62" s="972"/>
      <c r="W62" s="972"/>
      <c r="X62" s="972"/>
      <c r="Y62" s="972"/>
    </row>
    <row r="63" spans="1:25">
      <c r="A63" s="55"/>
      <c r="B63" s="56"/>
      <c r="C63" s="22"/>
      <c r="D63" s="23"/>
      <c r="E63" s="23"/>
      <c r="F63" s="23"/>
      <c r="G63" s="23"/>
      <c r="H63"/>
      <c r="I63"/>
      <c r="J63"/>
      <c r="K63"/>
      <c r="L63"/>
      <c r="M63"/>
      <c r="N63"/>
      <c r="O63"/>
      <c r="P63"/>
      <c r="Q63"/>
      <c r="R63"/>
      <c r="S63"/>
      <c r="T63"/>
      <c r="U63"/>
      <c r="V63"/>
      <c r="W63"/>
      <c r="X63"/>
      <c r="Y63"/>
    </row>
    <row r="64" spans="1:25">
      <c r="A64" s="103" t="s">
        <v>71</v>
      </c>
      <c r="B64" s="11"/>
      <c r="C64" s="6"/>
      <c r="D64" s="6"/>
      <c r="E64" s="6"/>
      <c r="F64" s="6"/>
      <c r="G64" s="6"/>
      <c r="H64"/>
      <c r="I64"/>
      <c r="J64"/>
      <c r="K64"/>
      <c r="L64"/>
      <c r="M64"/>
      <c r="N64"/>
      <c r="O64"/>
      <c r="P64"/>
      <c r="Q64"/>
      <c r="R64"/>
      <c r="S64"/>
      <c r="T64"/>
      <c r="U64"/>
      <c r="V64"/>
      <c r="W64"/>
      <c r="X64"/>
      <c r="Y64"/>
    </row>
    <row r="65" spans="2:25">
      <c r="H65"/>
      <c r="I65"/>
      <c r="J65"/>
      <c r="K65"/>
      <c r="L65"/>
      <c r="M65"/>
      <c r="N65"/>
      <c r="O65"/>
      <c r="P65"/>
      <c r="Q65"/>
      <c r="R65"/>
      <c r="S65"/>
      <c r="T65"/>
      <c r="U65"/>
      <c r="V65"/>
      <c r="W65"/>
      <c r="X65"/>
      <c r="Y65"/>
    </row>
    <row r="66" spans="2:25" ht="17.25" customHeight="1">
      <c r="B66" s="112" t="s">
        <v>353</v>
      </c>
      <c r="C66" s="1099" t="s">
        <v>196</v>
      </c>
      <c r="D66" s="1100"/>
      <c r="E66" s="14"/>
      <c r="F66" s="115" t="s">
        <v>696</v>
      </c>
      <c r="G66" s="114"/>
      <c r="H66"/>
      <c r="I66"/>
      <c r="J66"/>
      <c r="K66"/>
      <c r="L66"/>
      <c r="M66"/>
      <c r="N66"/>
      <c r="O66"/>
      <c r="P66"/>
      <c r="Q66"/>
      <c r="R66"/>
      <c r="S66"/>
      <c r="T66"/>
      <c r="U66"/>
      <c r="V66"/>
      <c r="W66"/>
      <c r="X66"/>
      <c r="Y66"/>
    </row>
    <row r="67" spans="2:25" ht="25.5" customHeight="1">
      <c r="B67" s="15" t="s">
        <v>176</v>
      </c>
      <c r="C67" s="1084" t="s">
        <v>154</v>
      </c>
      <c r="D67" s="1085"/>
      <c r="E67" s="15"/>
      <c r="F67" s="1084" t="s">
        <v>174</v>
      </c>
      <c r="G67" s="1084"/>
      <c r="H67"/>
      <c r="I67"/>
      <c r="J67"/>
      <c r="K67"/>
      <c r="L67"/>
      <c r="M67"/>
      <c r="N67"/>
      <c r="O67"/>
      <c r="P67"/>
      <c r="Q67"/>
      <c r="R67"/>
      <c r="S67"/>
      <c r="T67"/>
      <c r="U67"/>
      <c r="V67"/>
      <c r="W67"/>
      <c r="X67"/>
      <c r="Y67"/>
    </row>
    <row r="68" spans="2:25">
      <c r="H68"/>
      <c r="I68"/>
      <c r="J68"/>
      <c r="K68"/>
      <c r="L68"/>
      <c r="M68"/>
      <c r="N68"/>
      <c r="O68"/>
      <c r="P68"/>
      <c r="Q68"/>
      <c r="R68"/>
      <c r="S68"/>
      <c r="T68"/>
      <c r="U68"/>
      <c r="V68"/>
      <c r="W68"/>
      <c r="X68"/>
      <c r="Y68"/>
    </row>
    <row r="69" spans="2:25">
      <c r="H69"/>
      <c r="I69"/>
      <c r="J69"/>
      <c r="K69"/>
      <c r="L69"/>
      <c r="M69"/>
      <c r="N69"/>
      <c r="O69"/>
      <c r="P69"/>
      <c r="Q69"/>
      <c r="R69"/>
      <c r="S69"/>
      <c r="T69"/>
      <c r="U69"/>
      <c r="V69"/>
      <c r="W69"/>
      <c r="X69"/>
      <c r="Y69"/>
    </row>
    <row r="70" spans="2:25">
      <c r="H70"/>
      <c r="I70"/>
      <c r="J70"/>
      <c r="K70"/>
      <c r="L70"/>
      <c r="M70"/>
      <c r="N70"/>
      <c r="O70"/>
      <c r="P70"/>
      <c r="Q70"/>
      <c r="R70"/>
      <c r="S70"/>
      <c r="T70"/>
      <c r="U70"/>
      <c r="V70"/>
      <c r="W70"/>
      <c r="X70"/>
      <c r="Y70"/>
    </row>
    <row r="71" spans="2:25">
      <c r="H71"/>
      <c r="I71"/>
      <c r="J71"/>
      <c r="K71"/>
      <c r="L71"/>
      <c r="M71"/>
      <c r="N71"/>
      <c r="O71"/>
      <c r="P71"/>
      <c r="Q71"/>
      <c r="R71"/>
      <c r="S71"/>
      <c r="T71"/>
      <c r="U71"/>
      <c r="V71"/>
      <c r="W71"/>
      <c r="X71"/>
      <c r="Y71"/>
    </row>
    <row r="72" spans="2:25">
      <c r="H72"/>
      <c r="I72"/>
      <c r="J72"/>
      <c r="K72"/>
      <c r="L72"/>
      <c r="M72"/>
      <c r="N72"/>
      <c r="O72"/>
      <c r="P72"/>
      <c r="Q72"/>
      <c r="R72"/>
      <c r="S72"/>
      <c r="T72"/>
      <c r="U72"/>
      <c r="V72"/>
      <c r="W72"/>
      <c r="X72"/>
      <c r="Y72"/>
    </row>
  </sheetData>
  <mergeCells count="16">
    <mergeCell ref="F1:G1"/>
    <mergeCell ref="B2:F2"/>
    <mergeCell ref="B3:F3"/>
    <mergeCell ref="A6:G6"/>
    <mergeCell ref="C66:D66"/>
    <mergeCell ref="H7:K8"/>
    <mergeCell ref="C67:D67"/>
    <mergeCell ref="A7:A9"/>
    <mergeCell ref="B7:B9"/>
    <mergeCell ref="C7:C9"/>
    <mergeCell ref="D7:G7"/>
    <mergeCell ref="D8:D9"/>
    <mergeCell ref="E8:E9"/>
    <mergeCell ref="F8:F9"/>
    <mergeCell ref="G8:G9"/>
    <mergeCell ref="F67:G67"/>
  </mergeCells>
  <conditionalFormatting sqref="B1">
    <cfRule type="containsText" dxfId="3" priority="1" operator="containsText" text="Для корек">
      <formula>NOT(ISERROR(SEARCH("Для корек",B1)))</formula>
    </cfRule>
  </conditionalFormatting>
  <pageMargins left="0.28125" right="0.26583333333333331" top="0.25666666666666665" bottom="0.23833333333333334" header="0.31496062992125984" footer="0.31496062992125984"/>
  <pageSetup paperSize="9" scale="77" fitToHeight="0" orientation="portrait" r:id="rId1"/>
</worksheet>
</file>

<file path=xl/worksheets/sheet4.xml><?xml version="1.0" encoding="utf-8"?>
<worksheet xmlns="http://schemas.openxmlformats.org/spreadsheetml/2006/main" xmlns:r="http://schemas.openxmlformats.org/officeDocument/2006/relationships">
  <sheetPr>
    <tabColor theme="5" tint="0.79998168889431442"/>
    <pageSetUpPr fitToPage="1"/>
  </sheetPr>
  <dimension ref="A1:X52"/>
  <sheetViews>
    <sheetView zoomScaleNormal="100" zoomScaleSheetLayoutView="70" workbookViewId="0">
      <pane xSplit="3" ySplit="10" topLeftCell="D23" activePane="bottomRight" state="frozen"/>
      <selection activeCell="P121" sqref="P121"/>
      <selection pane="topRight" activeCell="P121" sqref="P121"/>
      <selection pane="bottomLeft" activeCell="P121" sqref="P121"/>
      <selection pane="bottomRight" activeCell="I33" sqref="I33"/>
    </sheetView>
  </sheetViews>
  <sheetFormatPr defaultColWidth="9.140625" defaultRowHeight="15"/>
  <cols>
    <col min="1" max="1" width="5.42578125" style="2" customWidth="1"/>
    <col min="2" max="2" width="51.28515625" style="2" customWidth="1"/>
    <col min="3" max="3" width="7.5703125" style="2" customWidth="1"/>
    <col min="4" max="4" width="10" style="2" customWidth="1"/>
    <col min="5" max="7" width="10.140625" style="2" customWidth="1"/>
    <col min="8" max="8" width="8.85546875" style="2" customWidth="1"/>
    <col min="9" max="11" width="7.140625" style="2" customWidth="1"/>
    <col min="12" max="12" width="9.140625" style="2" customWidth="1"/>
    <col min="13" max="15" width="7.140625" style="2" customWidth="1"/>
    <col min="16" max="16" width="9.85546875" style="2" customWidth="1"/>
    <col min="17" max="19" width="7.140625" style="2" customWidth="1"/>
    <col min="20" max="20" width="9.28515625" style="2" customWidth="1"/>
    <col min="21" max="23" width="7.140625" style="2" customWidth="1"/>
    <col min="24" max="16384" width="9.140625" style="2"/>
  </cols>
  <sheetData>
    <row r="1" spans="1:24" ht="14.45" customHeight="1">
      <c r="A1" s="45"/>
      <c r="B1" s="40"/>
      <c r="C1" s="46"/>
      <c r="E1" s="110"/>
      <c r="F1" s="110"/>
      <c r="G1" s="1063" t="s">
        <v>383</v>
      </c>
      <c r="H1"/>
      <c r="I1"/>
      <c r="J1"/>
      <c r="K1"/>
      <c r="L1"/>
      <c r="M1"/>
      <c r="N1"/>
      <c r="O1"/>
      <c r="P1"/>
      <c r="Q1"/>
      <c r="R1"/>
      <c r="S1"/>
      <c r="T1"/>
      <c r="U1"/>
      <c r="V1"/>
      <c r="W1"/>
      <c r="X1"/>
    </row>
    <row r="2" spans="1:24" ht="15.75" customHeight="1">
      <c r="A2" s="98"/>
      <c r="B2" s="1103" t="s">
        <v>380</v>
      </c>
      <c r="C2" s="1103"/>
      <c r="D2" s="1103"/>
      <c r="E2" s="1103"/>
      <c r="F2" s="1103"/>
      <c r="G2" s="99"/>
      <c r="H2"/>
      <c r="I2"/>
      <c r="J2"/>
      <c r="K2"/>
      <c r="L2"/>
      <c r="M2"/>
      <c r="N2"/>
      <c r="O2"/>
      <c r="P2"/>
      <c r="Q2"/>
      <c r="R2"/>
      <c r="S2"/>
      <c r="T2"/>
      <c r="U2"/>
      <c r="V2"/>
      <c r="W2"/>
      <c r="X2"/>
    </row>
    <row r="3" spans="1:24" ht="15" customHeight="1">
      <c r="A3" s="98"/>
      <c r="B3" s="1096" t="s">
        <v>198</v>
      </c>
      <c r="C3" s="1096"/>
      <c r="D3" s="1096"/>
      <c r="E3" s="1096"/>
      <c r="F3" s="1096"/>
      <c r="G3" s="100"/>
      <c r="H3"/>
      <c r="I3"/>
      <c r="J3"/>
      <c r="K3"/>
      <c r="L3"/>
      <c r="M3"/>
      <c r="N3"/>
      <c r="O3"/>
      <c r="P3"/>
      <c r="Q3"/>
      <c r="R3"/>
      <c r="S3"/>
      <c r="T3"/>
      <c r="U3"/>
      <c r="V3"/>
      <c r="W3"/>
      <c r="X3"/>
    </row>
    <row r="4" spans="1:24" ht="15" customHeight="1">
      <c r="A4" s="108" t="s">
        <v>687</v>
      </c>
      <c r="B4" s="108"/>
      <c r="C4" s="108"/>
      <c r="D4" s="108"/>
      <c r="E4" s="108"/>
      <c r="F4" s="108"/>
      <c r="G4" s="108"/>
      <c r="H4"/>
      <c r="I4"/>
      <c r="J4"/>
      <c r="K4"/>
      <c r="L4"/>
      <c r="M4"/>
      <c r="N4"/>
      <c r="O4"/>
      <c r="P4"/>
      <c r="Q4"/>
      <c r="R4"/>
      <c r="S4"/>
      <c r="T4"/>
      <c r="U4"/>
      <c r="V4"/>
      <c r="W4"/>
      <c r="X4"/>
    </row>
    <row r="5" spans="1:24">
      <c r="A5" s="108" t="s">
        <v>698</v>
      </c>
      <c r="B5" s="111"/>
      <c r="C5" s="111"/>
      <c r="D5" s="111"/>
      <c r="E5" s="111"/>
      <c r="F5" s="111"/>
      <c r="G5" s="100"/>
      <c r="H5"/>
      <c r="I5"/>
      <c r="J5"/>
      <c r="K5"/>
      <c r="L5"/>
      <c r="M5"/>
      <c r="N5"/>
      <c r="O5"/>
      <c r="P5"/>
      <c r="Q5"/>
      <c r="R5"/>
      <c r="S5"/>
      <c r="T5"/>
      <c r="U5"/>
      <c r="V5"/>
      <c r="W5"/>
      <c r="X5"/>
    </row>
    <row r="6" spans="1:24">
      <c r="A6" s="1107" t="s">
        <v>156</v>
      </c>
      <c r="B6" s="1108"/>
      <c r="C6" s="1108"/>
      <c r="D6" s="1108"/>
      <c r="E6" s="1108"/>
      <c r="F6" s="1108"/>
      <c r="G6" s="1108"/>
      <c r="H6"/>
      <c r="I6"/>
      <c r="J6"/>
      <c r="K6"/>
      <c r="L6"/>
      <c r="M6"/>
      <c r="N6"/>
      <c r="O6"/>
      <c r="P6"/>
      <c r="Q6"/>
      <c r="R6"/>
      <c r="S6"/>
      <c r="T6"/>
      <c r="U6"/>
      <c r="V6"/>
      <c r="W6"/>
      <c r="X6"/>
    </row>
    <row r="7" spans="1:24" ht="24.75" customHeight="1">
      <c r="A7" s="1104" t="s">
        <v>6</v>
      </c>
      <c r="B7" s="1105" t="s">
        <v>7</v>
      </c>
      <c r="C7" s="1106" t="s">
        <v>20</v>
      </c>
      <c r="D7" s="1073" t="s">
        <v>72</v>
      </c>
      <c r="E7" s="1073"/>
      <c r="F7" s="1073"/>
      <c r="G7" s="1073"/>
      <c r="H7"/>
      <c r="I7"/>
      <c r="J7"/>
      <c r="K7"/>
      <c r="L7"/>
      <c r="M7"/>
      <c r="N7"/>
      <c r="O7"/>
      <c r="P7"/>
      <c r="Q7"/>
      <c r="R7"/>
      <c r="S7"/>
      <c r="T7"/>
      <c r="U7"/>
      <c r="V7"/>
      <c r="W7"/>
      <c r="X7"/>
    </row>
    <row r="8" spans="1:24" ht="96" customHeight="1">
      <c r="A8" s="1104"/>
      <c r="B8" s="1105"/>
      <c r="C8" s="1106"/>
      <c r="D8" s="9" t="s">
        <v>199</v>
      </c>
      <c r="E8" s="9" t="s">
        <v>158</v>
      </c>
      <c r="F8" s="9" t="s">
        <v>159</v>
      </c>
      <c r="G8" s="9" t="s">
        <v>151</v>
      </c>
      <c r="H8"/>
      <c r="I8"/>
      <c r="J8"/>
      <c r="K8"/>
      <c r="L8"/>
      <c r="M8"/>
      <c r="N8"/>
      <c r="O8"/>
      <c r="P8"/>
      <c r="Q8"/>
      <c r="R8"/>
      <c r="S8"/>
      <c r="T8"/>
      <c r="U8"/>
      <c r="V8"/>
      <c r="W8"/>
      <c r="X8"/>
    </row>
    <row r="9" spans="1:24">
      <c r="A9" s="93"/>
      <c r="B9" s="94"/>
      <c r="C9" s="95"/>
      <c r="D9" s="10">
        <v>2021</v>
      </c>
      <c r="E9" s="10">
        <v>2022</v>
      </c>
      <c r="F9" s="10" t="s">
        <v>686</v>
      </c>
      <c r="G9" s="10" t="s">
        <v>697</v>
      </c>
      <c r="H9"/>
      <c r="I9"/>
      <c r="J9"/>
      <c r="K9"/>
      <c r="L9"/>
      <c r="M9"/>
      <c r="N9"/>
      <c r="O9"/>
      <c r="P9"/>
      <c r="Q9"/>
      <c r="R9"/>
      <c r="S9"/>
      <c r="T9"/>
      <c r="U9"/>
      <c r="V9"/>
      <c r="W9"/>
      <c r="X9"/>
    </row>
    <row r="10" spans="1:24">
      <c r="A10" s="987">
        <v>1</v>
      </c>
      <c r="B10" s="987">
        <v>2</v>
      </c>
      <c r="C10" s="987">
        <v>3</v>
      </c>
      <c r="D10" s="987">
        <v>4</v>
      </c>
      <c r="E10" s="987">
        <v>5</v>
      </c>
      <c r="F10" s="987">
        <v>6</v>
      </c>
      <c r="G10" s="987">
        <v>7</v>
      </c>
      <c r="H10"/>
      <c r="I10"/>
      <c r="J10"/>
      <c r="K10"/>
      <c r="L10"/>
      <c r="M10"/>
      <c r="N10"/>
      <c r="O10"/>
      <c r="P10"/>
      <c r="Q10"/>
      <c r="R10"/>
      <c r="S10"/>
      <c r="T10"/>
      <c r="U10"/>
      <c r="V10"/>
      <c r="W10"/>
      <c r="X10"/>
    </row>
    <row r="11" spans="1:24" s="3" customFormat="1">
      <c r="A11" s="988">
        <v>1</v>
      </c>
      <c r="B11" s="989" t="s">
        <v>160</v>
      </c>
      <c r="C11" s="990" t="s">
        <v>25</v>
      </c>
      <c r="D11" s="991">
        <v>0</v>
      </c>
      <c r="E11" s="991">
        <v>0</v>
      </c>
      <c r="F11" s="991">
        <v>8.3483032867728638E-2</v>
      </c>
      <c r="G11" s="991">
        <v>1.5132765742431324</v>
      </c>
      <c r="H11"/>
      <c r="I11"/>
      <c r="J11"/>
      <c r="K11"/>
      <c r="L11"/>
      <c r="M11"/>
      <c r="N11"/>
      <c r="O11"/>
      <c r="P11"/>
      <c r="Q11"/>
      <c r="R11"/>
      <c r="S11"/>
      <c r="T11"/>
      <c r="U11"/>
      <c r="V11"/>
      <c r="W11"/>
      <c r="X11"/>
    </row>
    <row r="12" spans="1:24">
      <c r="A12" s="992" t="s">
        <v>9</v>
      </c>
      <c r="B12" s="993" t="s">
        <v>96</v>
      </c>
      <c r="C12" s="994" t="s">
        <v>25</v>
      </c>
      <c r="D12" s="995">
        <v>0</v>
      </c>
      <c r="E12" s="995">
        <v>0</v>
      </c>
      <c r="F12" s="974">
        <v>7.5515212709747426E-2</v>
      </c>
      <c r="G12" s="995">
        <v>0</v>
      </c>
      <c r="H12"/>
      <c r="I12"/>
      <c r="J12"/>
      <c r="K12"/>
      <c r="L12"/>
      <c r="M12"/>
      <c r="N12"/>
      <c r="O12"/>
      <c r="P12"/>
      <c r="Q12"/>
      <c r="R12"/>
      <c r="S12"/>
      <c r="T12"/>
      <c r="U12"/>
      <c r="V12"/>
      <c r="W12"/>
      <c r="X12"/>
    </row>
    <row r="13" spans="1:24">
      <c r="A13" s="992" t="s">
        <v>10</v>
      </c>
      <c r="B13" s="993" t="s">
        <v>35</v>
      </c>
      <c r="C13" s="994" t="s">
        <v>25</v>
      </c>
      <c r="D13" s="995">
        <v>0</v>
      </c>
      <c r="E13" s="995">
        <v>0</v>
      </c>
      <c r="F13" s="974">
        <v>0</v>
      </c>
      <c r="G13" s="995">
        <v>1.1086549835359332</v>
      </c>
      <c r="H13"/>
      <c r="I13"/>
      <c r="J13"/>
      <c r="K13"/>
      <c r="L13"/>
      <c r="M13"/>
      <c r="N13"/>
      <c r="O13"/>
      <c r="P13"/>
      <c r="Q13"/>
      <c r="R13"/>
      <c r="S13"/>
      <c r="T13"/>
      <c r="U13"/>
      <c r="V13"/>
      <c r="W13"/>
      <c r="X13"/>
    </row>
    <row r="14" spans="1:24">
      <c r="A14" s="992" t="s">
        <v>36</v>
      </c>
      <c r="B14" s="993" t="s">
        <v>162</v>
      </c>
      <c r="C14" s="994" t="s">
        <v>25</v>
      </c>
      <c r="D14" s="995">
        <v>0</v>
      </c>
      <c r="E14" s="995">
        <v>0</v>
      </c>
      <c r="F14" s="995">
        <v>0</v>
      </c>
      <c r="G14" s="995">
        <v>0.24390409637790531</v>
      </c>
      <c r="H14"/>
      <c r="I14"/>
      <c r="J14"/>
      <c r="K14"/>
      <c r="L14"/>
      <c r="M14"/>
      <c r="N14"/>
      <c r="O14"/>
      <c r="P14"/>
      <c r="Q14"/>
      <c r="R14"/>
      <c r="S14"/>
      <c r="T14"/>
      <c r="U14"/>
      <c r="V14"/>
      <c r="W14"/>
      <c r="X14"/>
    </row>
    <row r="15" spans="1:24">
      <c r="A15" s="992" t="s">
        <v>37</v>
      </c>
      <c r="B15" s="993" t="s">
        <v>38</v>
      </c>
      <c r="C15" s="994" t="s">
        <v>25</v>
      </c>
      <c r="D15" s="995">
        <v>0</v>
      </c>
      <c r="E15" s="995">
        <v>0</v>
      </c>
      <c r="F15" s="974">
        <v>0</v>
      </c>
      <c r="G15" s="995">
        <v>0.24390409637790531</v>
      </c>
      <c r="H15"/>
      <c r="I15"/>
      <c r="J15"/>
      <c r="K15"/>
      <c r="L15"/>
      <c r="M15"/>
      <c r="N15"/>
      <c r="O15"/>
      <c r="P15"/>
      <c r="Q15"/>
      <c r="R15"/>
      <c r="S15"/>
      <c r="T15"/>
      <c r="U15"/>
      <c r="V15"/>
      <c r="W15"/>
      <c r="X15"/>
    </row>
    <row r="16" spans="1:24">
      <c r="A16" s="992" t="s">
        <v>39</v>
      </c>
      <c r="B16" s="993" t="s">
        <v>97</v>
      </c>
      <c r="C16" s="994" t="s">
        <v>25</v>
      </c>
      <c r="D16" s="995">
        <v>0</v>
      </c>
      <c r="E16" s="995">
        <v>0</v>
      </c>
      <c r="F16" s="974">
        <v>0</v>
      </c>
      <c r="G16" s="995">
        <v>0</v>
      </c>
      <c r="H16"/>
      <c r="I16"/>
      <c r="J16"/>
      <c r="K16"/>
      <c r="L16"/>
      <c r="M16"/>
      <c r="N16"/>
      <c r="O16"/>
      <c r="P16"/>
      <c r="Q16"/>
      <c r="R16"/>
      <c r="S16"/>
      <c r="T16"/>
      <c r="U16"/>
      <c r="V16"/>
      <c r="W16"/>
      <c r="X16"/>
    </row>
    <row r="17" spans="1:24">
      <c r="A17" s="992" t="s">
        <v>41</v>
      </c>
      <c r="B17" s="993" t="s">
        <v>42</v>
      </c>
      <c r="C17" s="994" t="s">
        <v>25</v>
      </c>
      <c r="D17" s="995">
        <v>0</v>
      </c>
      <c r="E17" s="995">
        <v>0</v>
      </c>
      <c r="F17" s="974">
        <v>0</v>
      </c>
      <c r="G17" s="995">
        <v>0</v>
      </c>
      <c r="H17"/>
      <c r="I17"/>
      <c r="J17"/>
      <c r="K17"/>
      <c r="L17"/>
      <c r="M17"/>
      <c r="N17"/>
      <c r="O17"/>
      <c r="P17"/>
      <c r="Q17"/>
      <c r="R17"/>
      <c r="S17"/>
      <c r="T17"/>
      <c r="U17"/>
      <c r="V17"/>
      <c r="W17"/>
      <c r="X17"/>
    </row>
    <row r="18" spans="1:24">
      <c r="A18" s="992" t="s">
        <v>43</v>
      </c>
      <c r="B18" s="993" t="s">
        <v>200</v>
      </c>
      <c r="C18" s="994" t="s">
        <v>25</v>
      </c>
      <c r="D18" s="995">
        <v>0</v>
      </c>
      <c r="E18" s="995">
        <v>0</v>
      </c>
      <c r="F18" s="995">
        <v>7.9678201579812067E-3</v>
      </c>
      <c r="G18" s="995">
        <v>0.16071749432929383</v>
      </c>
      <c r="H18"/>
      <c r="I18"/>
      <c r="J18"/>
      <c r="K18"/>
      <c r="L18"/>
      <c r="M18"/>
      <c r="N18"/>
      <c r="O18"/>
      <c r="P18"/>
      <c r="Q18"/>
      <c r="R18"/>
      <c r="S18"/>
      <c r="T18"/>
      <c r="U18"/>
      <c r="V18"/>
      <c r="W18"/>
      <c r="X18"/>
    </row>
    <row r="19" spans="1:24">
      <c r="A19" s="992" t="s">
        <v>44</v>
      </c>
      <c r="B19" s="993" t="s">
        <v>45</v>
      </c>
      <c r="C19" s="994" t="s">
        <v>25</v>
      </c>
      <c r="D19" s="995">
        <v>0</v>
      </c>
      <c r="E19" s="995">
        <v>0</v>
      </c>
      <c r="F19" s="974">
        <v>5.4500660282758981E-3</v>
      </c>
      <c r="G19" s="995">
        <v>9.6814550523026441E-2</v>
      </c>
      <c r="H19"/>
      <c r="I19"/>
      <c r="J19"/>
      <c r="K19"/>
      <c r="L19"/>
      <c r="M19"/>
      <c r="N19"/>
      <c r="O19"/>
      <c r="P19"/>
      <c r="Q19"/>
      <c r="R19"/>
      <c r="S19"/>
      <c r="T19"/>
      <c r="U19"/>
      <c r="V19"/>
      <c r="W19"/>
      <c r="X19"/>
    </row>
    <row r="20" spans="1:24">
      <c r="A20" s="992" t="s">
        <v>46</v>
      </c>
      <c r="B20" s="993" t="s">
        <v>47</v>
      </c>
      <c r="C20" s="994" t="s">
        <v>25</v>
      </c>
      <c r="D20" s="995">
        <v>0</v>
      </c>
      <c r="E20" s="995">
        <v>0</v>
      </c>
      <c r="F20" s="974">
        <v>1.1364881788711713E-3</v>
      </c>
      <c r="G20" s="995">
        <v>2.005855650300822E-2</v>
      </c>
      <c r="H20"/>
      <c r="I20"/>
      <c r="J20"/>
      <c r="K20"/>
      <c r="L20"/>
      <c r="M20"/>
      <c r="N20"/>
      <c r="O20"/>
      <c r="P20"/>
      <c r="Q20"/>
      <c r="R20"/>
      <c r="S20"/>
      <c r="T20"/>
      <c r="U20"/>
      <c r="V20"/>
      <c r="W20"/>
      <c r="X20"/>
    </row>
    <row r="21" spans="1:24">
      <c r="A21" s="992" t="s">
        <v>48</v>
      </c>
      <c r="B21" s="993" t="s">
        <v>49</v>
      </c>
      <c r="C21" s="994" t="s">
        <v>25</v>
      </c>
      <c r="D21" s="995">
        <v>0</v>
      </c>
      <c r="E21" s="995">
        <v>0</v>
      </c>
      <c r="F21" s="974">
        <v>1.3812659508341373E-3</v>
      </c>
      <c r="G21" s="995">
        <v>4.3844387303259166E-2</v>
      </c>
      <c r="H21"/>
      <c r="I21"/>
      <c r="J21"/>
      <c r="K21"/>
      <c r="L21"/>
      <c r="M21"/>
      <c r="N21"/>
      <c r="O21"/>
      <c r="P21"/>
      <c r="Q21"/>
      <c r="R21"/>
      <c r="S21"/>
      <c r="T21"/>
      <c r="U21"/>
      <c r="V21"/>
      <c r="W21"/>
      <c r="X21"/>
    </row>
    <row r="22" spans="1:24" s="3" customFormat="1">
      <c r="A22" s="988">
        <v>2</v>
      </c>
      <c r="B22" s="989" t="s">
        <v>164</v>
      </c>
      <c r="C22" s="990" t="s">
        <v>25</v>
      </c>
      <c r="D22" s="991">
        <v>0</v>
      </c>
      <c r="E22" s="991">
        <v>0</v>
      </c>
      <c r="F22" s="991">
        <v>5.574487101698767E-3</v>
      </c>
      <c r="G22" s="991">
        <v>0.10585318666397525</v>
      </c>
      <c r="H22"/>
      <c r="I22"/>
      <c r="J22"/>
      <c r="K22"/>
      <c r="L22"/>
      <c r="M22"/>
      <c r="N22"/>
      <c r="O22"/>
      <c r="P22"/>
      <c r="Q22"/>
      <c r="R22"/>
      <c r="S22"/>
      <c r="T22"/>
      <c r="U22"/>
      <c r="V22"/>
      <c r="W22"/>
      <c r="X22"/>
    </row>
    <row r="23" spans="1:24">
      <c r="A23" s="992" t="s">
        <v>11</v>
      </c>
      <c r="B23" s="993" t="s">
        <v>45</v>
      </c>
      <c r="C23" s="994" t="s">
        <v>25</v>
      </c>
      <c r="D23" s="995">
        <v>0</v>
      </c>
      <c r="E23" s="995">
        <v>0</v>
      </c>
      <c r="F23" s="974">
        <v>3.9860388041254961E-3</v>
      </c>
      <c r="G23" s="995">
        <v>7.7711523880278785E-2</v>
      </c>
      <c r="H23"/>
      <c r="I23"/>
      <c r="J23"/>
      <c r="K23"/>
      <c r="L23"/>
      <c r="M23"/>
      <c r="N23"/>
      <c r="O23"/>
      <c r="P23"/>
      <c r="Q23"/>
      <c r="R23"/>
      <c r="S23"/>
      <c r="T23"/>
      <c r="U23"/>
      <c r="V23"/>
      <c r="W23"/>
      <c r="X23"/>
    </row>
    <row r="24" spans="1:24">
      <c r="A24" s="992" t="s">
        <v>12</v>
      </c>
      <c r="B24" s="993" t="s">
        <v>50</v>
      </c>
      <c r="C24" s="994" t="s">
        <v>25</v>
      </c>
      <c r="D24" s="995">
        <v>0</v>
      </c>
      <c r="E24" s="995">
        <v>0</v>
      </c>
      <c r="F24" s="974">
        <v>8.7692853690760932E-4</v>
      </c>
      <c r="G24" s="995">
        <v>1.7096535253661338E-2</v>
      </c>
      <c r="H24"/>
      <c r="I24"/>
      <c r="J24"/>
      <c r="K24"/>
      <c r="L24"/>
      <c r="M24"/>
      <c r="N24"/>
      <c r="O24"/>
      <c r="P24"/>
      <c r="Q24"/>
      <c r="R24"/>
      <c r="S24"/>
      <c r="T24"/>
      <c r="U24"/>
      <c r="V24"/>
      <c r="W24"/>
      <c r="X24"/>
    </row>
    <row r="25" spans="1:24">
      <c r="A25" s="992" t="s">
        <v>51</v>
      </c>
      <c r="B25" s="993" t="s">
        <v>49</v>
      </c>
      <c r="C25" s="994" t="s">
        <v>25</v>
      </c>
      <c r="D25" s="995">
        <v>0</v>
      </c>
      <c r="E25" s="995">
        <v>0</v>
      </c>
      <c r="F25" s="974">
        <v>7.1151976066566151E-4</v>
      </c>
      <c r="G25" s="995">
        <v>1.1045127530035129E-2</v>
      </c>
      <c r="H25"/>
      <c r="I25"/>
      <c r="J25"/>
      <c r="K25"/>
      <c r="L25"/>
      <c r="M25"/>
      <c r="N25"/>
      <c r="O25"/>
      <c r="P25"/>
      <c r="Q25"/>
      <c r="R25"/>
      <c r="S25"/>
      <c r="T25"/>
      <c r="U25"/>
      <c r="V25"/>
      <c r="W25"/>
      <c r="X25"/>
    </row>
    <row r="26" spans="1:24" s="3" customFormat="1">
      <c r="A26" s="996" t="s">
        <v>134</v>
      </c>
      <c r="B26" s="997" t="s">
        <v>165</v>
      </c>
      <c r="C26" s="990" t="s">
        <v>25</v>
      </c>
      <c r="D26" s="991">
        <v>0</v>
      </c>
      <c r="E26" s="991">
        <v>0</v>
      </c>
      <c r="F26" s="991">
        <v>0</v>
      </c>
      <c r="G26" s="991">
        <v>0</v>
      </c>
      <c r="H26"/>
      <c r="I26"/>
      <c r="J26"/>
      <c r="K26"/>
      <c r="L26"/>
      <c r="M26"/>
      <c r="N26"/>
      <c r="O26"/>
      <c r="P26"/>
      <c r="Q26"/>
      <c r="R26"/>
      <c r="S26"/>
      <c r="T26"/>
      <c r="U26"/>
      <c r="V26"/>
      <c r="W26"/>
      <c r="X26"/>
    </row>
    <row r="27" spans="1:24">
      <c r="A27" s="998" t="s">
        <v>52</v>
      </c>
      <c r="B27" s="999" t="s">
        <v>45</v>
      </c>
      <c r="C27" s="994" t="s">
        <v>25</v>
      </c>
      <c r="D27" s="995">
        <v>0</v>
      </c>
      <c r="E27" s="995">
        <v>0</v>
      </c>
      <c r="F27" s="974">
        <v>0</v>
      </c>
      <c r="G27" s="995">
        <v>0</v>
      </c>
      <c r="H27"/>
      <c r="I27"/>
      <c r="J27"/>
      <c r="K27"/>
      <c r="L27"/>
      <c r="M27"/>
      <c r="N27"/>
      <c r="O27"/>
      <c r="P27"/>
      <c r="Q27"/>
      <c r="R27"/>
      <c r="S27"/>
      <c r="T27"/>
      <c r="U27"/>
      <c r="V27"/>
      <c r="W27"/>
      <c r="X27"/>
    </row>
    <row r="28" spans="1:24">
      <c r="A28" s="998" t="s">
        <v>53</v>
      </c>
      <c r="B28" s="999" t="s">
        <v>47</v>
      </c>
      <c r="C28" s="994" t="s">
        <v>25</v>
      </c>
      <c r="D28" s="995">
        <v>0</v>
      </c>
      <c r="E28" s="995">
        <v>0</v>
      </c>
      <c r="F28" s="974">
        <v>0</v>
      </c>
      <c r="G28" s="995">
        <v>0</v>
      </c>
      <c r="H28"/>
      <c r="I28"/>
      <c r="J28"/>
      <c r="K28"/>
      <c r="L28"/>
      <c r="M28"/>
      <c r="N28"/>
      <c r="O28"/>
      <c r="P28"/>
      <c r="Q28"/>
      <c r="R28"/>
      <c r="S28"/>
      <c r="T28"/>
      <c r="U28"/>
      <c r="V28"/>
      <c r="W28"/>
      <c r="X28"/>
    </row>
    <row r="29" spans="1:24">
      <c r="A29" s="992" t="s">
        <v>54</v>
      </c>
      <c r="B29" s="1000" t="s">
        <v>179</v>
      </c>
      <c r="C29" s="994" t="s">
        <v>25</v>
      </c>
      <c r="D29" s="995">
        <v>0</v>
      </c>
      <c r="E29" s="995">
        <v>0</v>
      </c>
      <c r="F29" s="974">
        <v>0</v>
      </c>
      <c r="G29" s="995">
        <v>0</v>
      </c>
      <c r="H29"/>
      <c r="I29"/>
      <c r="J29"/>
      <c r="K29"/>
      <c r="L29"/>
      <c r="M29"/>
      <c r="N29"/>
      <c r="O29"/>
      <c r="P29"/>
      <c r="Q29"/>
      <c r="R29"/>
      <c r="S29"/>
      <c r="T29"/>
      <c r="U29"/>
      <c r="V29"/>
      <c r="W29"/>
      <c r="X29"/>
    </row>
    <row r="30" spans="1:24" s="3" customFormat="1">
      <c r="A30" s="988" t="s">
        <v>135</v>
      </c>
      <c r="B30" s="989" t="s">
        <v>98</v>
      </c>
      <c r="C30" s="990" t="s">
        <v>25</v>
      </c>
      <c r="D30" s="995">
        <v>0</v>
      </c>
      <c r="E30" s="995">
        <v>0</v>
      </c>
      <c r="F30" s="974">
        <v>0</v>
      </c>
      <c r="G30" s="995">
        <v>0</v>
      </c>
      <c r="H30"/>
      <c r="I30"/>
      <c r="J30"/>
      <c r="K30"/>
      <c r="L30"/>
      <c r="M30"/>
      <c r="N30"/>
      <c r="O30"/>
      <c r="P30"/>
      <c r="Q30"/>
      <c r="R30"/>
      <c r="S30"/>
      <c r="T30"/>
      <c r="U30"/>
      <c r="V30"/>
      <c r="W30"/>
      <c r="X30"/>
    </row>
    <row r="31" spans="1:24" s="3" customFormat="1">
      <c r="A31" s="988" t="s">
        <v>129</v>
      </c>
      <c r="B31" s="989" t="s">
        <v>4</v>
      </c>
      <c r="C31" s="990" t="s">
        <v>25</v>
      </c>
      <c r="D31" s="995">
        <v>0</v>
      </c>
      <c r="E31" s="995">
        <v>0</v>
      </c>
      <c r="F31" s="974">
        <v>0</v>
      </c>
      <c r="G31" s="995">
        <v>0</v>
      </c>
      <c r="H31"/>
      <c r="I31"/>
      <c r="J31"/>
      <c r="K31"/>
      <c r="L31"/>
      <c r="M31"/>
      <c r="N31"/>
      <c r="O31"/>
      <c r="P31"/>
      <c r="Q31"/>
      <c r="R31"/>
      <c r="S31"/>
      <c r="T31"/>
      <c r="U31"/>
      <c r="V31"/>
      <c r="W31"/>
      <c r="X31"/>
    </row>
    <row r="32" spans="1:24" s="3" customFormat="1">
      <c r="A32" s="988" t="s">
        <v>130</v>
      </c>
      <c r="B32" s="989" t="s">
        <v>55</v>
      </c>
      <c r="C32" s="990" t="s">
        <v>25</v>
      </c>
      <c r="D32" s="991">
        <v>0</v>
      </c>
      <c r="E32" s="991">
        <v>0</v>
      </c>
      <c r="F32" s="991">
        <v>8.9057519969427401E-2</v>
      </c>
      <c r="G32" s="991">
        <v>1.6191297609071076</v>
      </c>
      <c r="H32"/>
      <c r="I32"/>
      <c r="J32"/>
      <c r="K32"/>
      <c r="L32"/>
      <c r="M32"/>
      <c r="N32"/>
      <c r="O32"/>
      <c r="P32"/>
      <c r="Q32"/>
      <c r="R32"/>
      <c r="S32"/>
      <c r="T32"/>
      <c r="U32"/>
      <c r="V32"/>
      <c r="W32"/>
      <c r="X32"/>
    </row>
    <row r="33" spans="1:24" s="3" customFormat="1">
      <c r="A33" s="988" t="s">
        <v>131</v>
      </c>
      <c r="B33" s="989" t="s">
        <v>166</v>
      </c>
      <c r="C33" s="990" t="s">
        <v>25</v>
      </c>
      <c r="D33" s="991">
        <v>0</v>
      </c>
      <c r="E33" s="991">
        <v>0</v>
      </c>
      <c r="F33" s="991">
        <v>0</v>
      </c>
      <c r="G33" s="991">
        <v>0</v>
      </c>
      <c r="H33"/>
      <c r="I33"/>
      <c r="J33"/>
      <c r="K33"/>
      <c r="L33"/>
      <c r="M33"/>
      <c r="N33"/>
      <c r="O33"/>
      <c r="P33"/>
      <c r="Q33"/>
      <c r="R33"/>
      <c r="S33"/>
      <c r="T33"/>
      <c r="U33"/>
      <c r="V33"/>
      <c r="W33"/>
      <c r="X33"/>
    </row>
    <row r="34" spans="1:24" s="3" customFormat="1">
      <c r="A34" s="988" t="s">
        <v>132</v>
      </c>
      <c r="B34" s="989" t="s">
        <v>201</v>
      </c>
      <c r="C34" s="990" t="s">
        <v>25</v>
      </c>
      <c r="D34" s="991">
        <v>0</v>
      </c>
      <c r="E34" s="991">
        <v>0</v>
      </c>
      <c r="F34" s="991">
        <v>0</v>
      </c>
      <c r="G34" s="963">
        <v>3.9490969778222133E-2</v>
      </c>
      <c r="H34"/>
      <c r="I34"/>
      <c r="J34"/>
      <c r="K34"/>
      <c r="L34"/>
      <c r="M34"/>
      <c r="N34"/>
      <c r="O34"/>
      <c r="P34"/>
      <c r="Q34"/>
      <c r="R34"/>
      <c r="S34"/>
      <c r="T34"/>
      <c r="U34"/>
      <c r="V34"/>
      <c r="W34"/>
      <c r="X34"/>
    </row>
    <row r="35" spans="1:24">
      <c r="A35" s="992" t="s">
        <v>113</v>
      </c>
      <c r="B35" s="993" t="s">
        <v>57</v>
      </c>
      <c r="C35" s="994" t="s">
        <v>78</v>
      </c>
      <c r="D35" s="995" t="s">
        <v>354</v>
      </c>
      <c r="E35" s="995" t="s">
        <v>354</v>
      </c>
      <c r="F35" s="995" t="s">
        <v>354</v>
      </c>
      <c r="G35" s="1001">
        <v>7.108374560079983E-3</v>
      </c>
      <c r="H35"/>
      <c r="I35"/>
      <c r="J35"/>
      <c r="K35"/>
      <c r="L35"/>
      <c r="M35"/>
      <c r="N35"/>
      <c r="O35"/>
      <c r="P35"/>
      <c r="Q35"/>
      <c r="R35"/>
      <c r="S35"/>
      <c r="T35"/>
      <c r="U35"/>
      <c r="V35"/>
      <c r="W35"/>
      <c r="X35"/>
    </row>
    <row r="36" spans="1:24">
      <c r="A36" s="992" t="s">
        <v>115</v>
      </c>
      <c r="B36" s="993" t="s">
        <v>79</v>
      </c>
      <c r="C36" s="994" t="s">
        <v>25</v>
      </c>
      <c r="D36" s="995" t="s">
        <v>354</v>
      </c>
      <c r="E36" s="995" t="s">
        <v>354</v>
      </c>
      <c r="F36" s="995" t="s">
        <v>354</v>
      </c>
      <c r="G36" s="1002" t="s">
        <v>354</v>
      </c>
      <c r="H36"/>
      <c r="I36"/>
      <c r="J36"/>
      <c r="K36"/>
      <c r="L36"/>
      <c r="M36"/>
      <c r="N36"/>
      <c r="O36"/>
      <c r="P36"/>
      <c r="Q36"/>
      <c r="R36"/>
      <c r="S36"/>
      <c r="T36"/>
      <c r="U36"/>
      <c r="V36"/>
      <c r="W36"/>
      <c r="X36"/>
    </row>
    <row r="37" spans="1:24">
      <c r="A37" s="992" t="s">
        <v>117</v>
      </c>
      <c r="B37" s="993" t="s">
        <v>80</v>
      </c>
      <c r="C37" s="994" t="s">
        <v>25</v>
      </c>
      <c r="D37" s="995" t="s">
        <v>354</v>
      </c>
      <c r="E37" s="995" t="s">
        <v>354</v>
      </c>
      <c r="F37" s="995" t="s">
        <v>354</v>
      </c>
      <c r="G37" s="1002" t="s">
        <v>354</v>
      </c>
      <c r="H37"/>
      <c r="I37"/>
      <c r="J37"/>
      <c r="K37"/>
      <c r="L37"/>
      <c r="M37"/>
      <c r="N37"/>
      <c r="O37"/>
      <c r="P37"/>
      <c r="Q37"/>
      <c r="R37"/>
      <c r="S37"/>
      <c r="T37"/>
      <c r="U37"/>
      <c r="V37"/>
      <c r="W37"/>
      <c r="X37"/>
    </row>
    <row r="38" spans="1:24">
      <c r="A38" s="992" t="s">
        <v>119</v>
      </c>
      <c r="B38" s="993" t="s">
        <v>63</v>
      </c>
      <c r="C38" s="994" t="s">
        <v>25</v>
      </c>
      <c r="D38" s="995" t="s">
        <v>354</v>
      </c>
      <c r="E38" s="995" t="s">
        <v>354</v>
      </c>
      <c r="F38" s="995" t="s">
        <v>354</v>
      </c>
      <c r="G38" s="1002" t="s">
        <v>354</v>
      </c>
      <c r="H38"/>
      <c r="I38"/>
      <c r="J38"/>
      <c r="K38"/>
      <c r="L38"/>
      <c r="M38"/>
      <c r="N38"/>
      <c r="O38"/>
      <c r="P38"/>
      <c r="Q38"/>
      <c r="R38"/>
      <c r="S38"/>
      <c r="T38"/>
      <c r="U38"/>
      <c r="V38"/>
      <c r="W38"/>
      <c r="X38"/>
    </row>
    <row r="39" spans="1:24">
      <c r="A39" s="992" t="s">
        <v>168</v>
      </c>
      <c r="B39" s="993" t="s">
        <v>81</v>
      </c>
      <c r="C39" s="994" t="s">
        <v>25</v>
      </c>
      <c r="D39" s="995" t="s">
        <v>354</v>
      </c>
      <c r="E39" s="995" t="s">
        <v>354</v>
      </c>
      <c r="F39" s="995" t="s">
        <v>354</v>
      </c>
      <c r="G39" s="1003">
        <v>3.238259521814215E-2</v>
      </c>
      <c r="H39"/>
      <c r="I39"/>
      <c r="J39"/>
      <c r="K39"/>
      <c r="L39"/>
      <c r="M39"/>
      <c r="N39"/>
      <c r="O39"/>
      <c r="P39"/>
      <c r="Q39"/>
      <c r="R39"/>
      <c r="S39"/>
      <c r="T39"/>
      <c r="U39"/>
      <c r="V39"/>
      <c r="W39"/>
      <c r="X39"/>
    </row>
    <row r="40" spans="1:24" s="3" customFormat="1" ht="25.5" customHeight="1">
      <c r="A40" s="988" t="s">
        <v>140</v>
      </c>
      <c r="B40" s="989" t="s">
        <v>99</v>
      </c>
      <c r="C40" s="990" t="s">
        <v>25</v>
      </c>
      <c r="D40" s="991">
        <v>0</v>
      </c>
      <c r="E40" s="991">
        <v>0</v>
      </c>
      <c r="F40" s="991">
        <v>8.9057519969427401E-2</v>
      </c>
      <c r="G40" s="991">
        <v>1.6586207306853298</v>
      </c>
      <c r="H40"/>
      <c r="I40"/>
      <c r="J40"/>
      <c r="K40"/>
      <c r="L40"/>
      <c r="M40"/>
      <c r="N40"/>
      <c r="O40"/>
      <c r="P40"/>
      <c r="Q40"/>
      <c r="R40"/>
      <c r="S40"/>
      <c r="T40"/>
      <c r="U40"/>
      <c r="V40"/>
      <c r="W40"/>
      <c r="X40"/>
    </row>
    <row r="41" spans="1:24" s="3" customFormat="1" ht="24.75" customHeight="1">
      <c r="A41" s="988" t="s">
        <v>141</v>
      </c>
      <c r="B41" s="989" t="s">
        <v>403</v>
      </c>
      <c r="C41" s="990" t="s">
        <v>67</v>
      </c>
      <c r="D41" s="991">
        <v>0</v>
      </c>
      <c r="E41" s="991">
        <v>0</v>
      </c>
      <c r="F41" s="991">
        <v>0.2736550006170464</v>
      </c>
      <c r="G41" s="991">
        <v>4.4460726242258604</v>
      </c>
      <c r="H41"/>
      <c r="I41"/>
      <c r="J41"/>
      <c r="K41"/>
      <c r="L41"/>
      <c r="M41"/>
      <c r="N41"/>
      <c r="O41"/>
      <c r="P41"/>
      <c r="Q41"/>
      <c r="R41"/>
      <c r="S41"/>
      <c r="T41"/>
      <c r="U41"/>
      <c r="V41"/>
      <c r="W41"/>
      <c r="X41"/>
    </row>
    <row r="42" spans="1:24" s="3" customFormat="1" ht="25.5">
      <c r="A42" s="988" t="s">
        <v>142</v>
      </c>
      <c r="B42" s="989" t="s">
        <v>202</v>
      </c>
      <c r="C42" s="990" t="s">
        <v>8</v>
      </c>
      <c r="D42" s="991">
        <v>320.745</v>
      </c>
      <c r="E42" s="991">
        <v>205.328</v>
      </c>
      <c r="F42" s="991">
        <v>325.43721024142644</v>
      </c>
      <c r="G42" s="991">
        <v>373.053</v>
      </c>
      <c r="H42"/>
      <c r="I42"/>
      <c r="J42"/>
      <c r="K42"/>
      <c r="L42"/>
      <c r="M42"/>
      <c r="N42"/>
      <c r="O42"/>
      <c r="P42"/>
      <c r="Q42"/>
      <c r="R42"/>
      <c r="S42"/>
      <c r="T42"/>
      <c r="U42"/>
      <c r="V42"/>
      <c r="W42"/>
      <c r="X42"/>
    </row>
    <row r="43" spans="1:24">
      <c r="A43" s="992" t="s">
        <v>85</v>
      </c>
      <c r="B43" s="993" t="s">
        <v>2</v>
      </c>
      <c r="C43" s="994" t="s">
        <v>8</v>
      </c>
      <c r="D43" s="995">
        <v>0</v>
      </c>
      <c r="E43" s="995">
        <v>0</v>
      </c>
      <c r="F43" s="995">
        <v>0</v>
      </c>
      <c r="G43" s="995">
        <v>0</v>
      </c>
      <c r="H43"/>
      <c r="I43"/>
      <c r="J43"/>
      <c r="K43"/>
      <c r="L43"/>
      <c r="M43"/>
      <c r="N43"/>
      <c r="O43"/>
      <c r="P43"/>
      <c r="Q43"/>
      <c r="R43"/>
      <c r="S43"/>
      <c r="T43"/>
      <c r="U43"/>
      <c r="V43"/>
      <c r="W43"/>
      <c r="X43"/>
    </row>
    <row r="44" spans="1:24">
      <c r="A44" s="992" t="s">
        <v>86</v>
      </c>
      <c r="B44" s="993" t="s">
        <v>128</v>
      </c>
      <c r="C44" s="994" t="s">
        <v>8</v>
      </c>
      <c r="D44" s="995">
        <v>0</v>
      </c>
      <c r="E44" s="995">
        <v>0</v>
      </c>
      <c r="F44" s="995">
        <v>0</v>
      </c>
      <c r="G44" s="995">
        <v>0</v>
      </c>
      <c r="H44"/>
      <c r="I44"/>
      <c r="J44"/>
      <c r="K44"/>
      <c r="L44"/>
      <c r="M44"/>
      <c r="N44"/>
      <c r="O44"/>
      <c r="P44"/>
      <c r="Q44"/>
      <c r="R44"/>
      <c r="S44"/>
      <c r="T44"/>
      <c r="U44"/>
      <c r="V44"/>
      <c r="W44"/>
      <c r="X44"/>
    </row>
    <row r="45" spans="1:24">
      <c r="A45" s="992" t="s">
        <v>203</v>
      </c>
      <c r="B45" s="993" t="s">
        <v>394</v>
      </c>
      <c r="C45" s="994" t="s">
        <v>8</v>
      </c>
      <c r="D45" s="995">
        <v>320.745</v>
      </c>
      <c r="E45" s="995">
        <v>205.328</v>
      </c>
      <c r="F45" s="995">
        <v>325.43721024142644</v>
      </c>
      <c r="G45" s="995">
        <v>373.053</v>
      </c>
      <c r="H45"/>
      <c r="I45"/>
      <c r="J45"/>
      <c r="K45"/>
      <c r="L45"/>
      <c r="M45"/>
      <c r="N45"/>
      <c r="O45"/>
      <c r="P45"/>
      <c r="Q45"/>
      <c r="R45"/>
      <c r="S45"/>
      <c r="T45"/>
      <c r="U45"/>
      <c r="V45"/>
      <c r="W45"/>
      <c r="X45"/>
    </row>
    <row r="46" spans="1:24">
      <c r="A46" s="992" t="s">
        <v>204</v>
      </c>
      <c r="B46" s="993" t="s">
        <v>101</v>
      </c>
      <c r="C46" s="994" t="s">
        <v>8</v>
      </c>
      <c r="D46" s="995">
        <v>0</v>
      </c>
      <c r="E46" s="995">
        <v>0</v>
      </c>
      <c r="F46" s="995">
        <v>0</v>
      </c>
      <c r="G46" s="995">
        <v>0</v>
      </c>
      <c r="H46"/>
      <c r="I46"/>
      <c r="J46"/>
      <c r="K46"/>
      <c r="L46"/>
      <c r="M46"/>
      <c r="N46"/>
      <c r="O46"/>
      <c r="P46"/>
      <c r="Q46"/>
      <c r="R46"/>
      <c r="S46"/>
      <c r="T46"/>
      <c r="U46"/>
      <c r="V46"/>
      <c r="W46"/>
      <c r="X46"/>
    </row>
    <row r="47" spans="1:24">
      <c r="A47" s="53"/>
      <c r="B47" s="54"/>
      <c r="C47" s="22"/>
      <c r="D47" s="24"/>
      <c r="E47" s="24"/>
      <c r="F47" s="25"/>
      <c r="G47" s="24"/>
      <c r="H47"/>
      <c r="I47"/>
      <c r="J47"/>
      <c r="K47"/>
      <c r="L47"/>
      <c r="M47"/>
      <c r="N47"/>
      <c r="O47"/>
      <c r="P47"/>
      <c r="Q47"/>
      <c r="R47"/>
      <c r="S47"/>
      <c r="T47"/>
      <c r="U47"/>
      <c r="V47"/>
      <c r="W47"/>
      <c r="X47"/>
    </row>
    <row r="48" spans="1:24">
      <c r="A48" s="103" t="s">
        <v>71</v>
      </c>
      <c r="B48" s="11"/>
      <c r="C48" s="6"/>
      <c r="D48" s="6"/>
      <c r="E48" s="6"/>
      <c r="F48" s="6"/>
      <c r="G48" s="6"/>
      <c r="H48"/>
      <c r="I48"/>
      <c r="J48"/>
      <c r="K48"/>
      <c r="L48"/>
      <c r="M48"/>
      <c r="N48"/>
      <c r="O48"/>
      <c r="P48"/>
      <c r="Q48"/>
      <c r="R48"/>
      <c r="S48"/>
      <c r="T48"/>
      <c r="U48"/>
      <c r="V48"/>
      <c r="W48"/>
      <c r="X48"/>
    </row>
    <row r="49" spans="1:24">
      <c r="A49" s="1"/>
      <c r="H49"/>
      <c r="I49"/>
      <c r="J49"/>
      <c r="K49"/>
      <c r="L49"/>
      <c r="M49"/>
      <c r="N49"/>
      <c r="O49"/>
      <c r="P49"/>
      <c r="Q49"/>
      <c r="R49"/>
      <c r="S49"/>
      <c r="T49"/>
      <c r="U49"/>
      <c r="V49"/>
      <c r="W49"/>
      <c r="X49"/>
    </row>
    <row r="50" spans="1:24" ht="17.25" customHeight="1">
      <c r="A50" s="1"/>
      <c r="B50" s="112" t="s">
        <v>353</v>
      </c>
      <c r="C50" s="1102" t="s">
        <v>94</v>
      </c>
      <c r="D50" s="1102"/>
      <c r="E50" s="1102"/>
      <c r="F50" s="116" t="s">
        <v>696</v>
      </c>
      <c r="G50" s="112"/>
      <c r="H50"/>
      <c r="I50"/>
      <c r="J50"/>
      <c r="K50"/>
      <c r="L50"/>
      <c r="M50"/>
      <c r="N50"/>
      <c r="O50"/>
      <c r="P50"/>
      <c r="Q50"/>
      <c r="R50"/>
      <c r="S50"/>
      <c r="T50"/>
      <c r="U50"/>
      <c r="V50"/>
      <c r="W50"/>
      <c r="X50"/>
    </row>
    <row r="51" spans="1:24" ht="25.5" customHeight="1">
      <c r="A51" s="1"/>
      <c r="B51" s="16" t="s">
        <v>176</v>
      </c>
      <c r="C51" s="1101" t="s">
        <v>95</v>
      </c>
      <c r="D51" s="1101"/>
      <c r="E51" s="1101"/>
      <c r="F51" s="1101" t="s">
        <v>174</v>
      </c>
      <c r="G51" s="1101"/>
      <c r="H51"/>
      <c r="I51"/>
      <c r="J51"/>
      <c r="K51"/>
      <c r="L51"/>
      <c r="M51"/>
      <c r="N51"/>
      <c r="O51"/>
      <c r="P51"/>
      <c r="Q51"/>
      <c r="R51"/>
      <c r="S51"/>
      <c r="T51"/>
      <c r="U51"/>
      <c r="V51"/>
      <c r="W51"/>
      <c r="X51"/>
    </row>
    <row r="52" spans="1:24">
      <c r="H52"/>
      <c r="I52"/>
      <c r="J52"/>
      <c r="K52"/>
      <c r="L52"/>
      <c r="M52"/>
      <c r="N52"/>
      <c r="O52"/>
      <c r="P52"/>
      <c r="Q52"/>
      <c r="R52"/>
      <c r="S52"/>
      <c r="T52"/>
      <c r="U52"/>
      <c r="V52"/>
      <c r="W52"/>
      <c r="X52"/>
    </row>
  </sheetData>
  <mergeCells count="10">
    <mergeCell ref="A7:A8"/>
    <mergeCell ref="B7:B8"/>
    <mergeCell ref="C7:C8"/>
    <mergeCell ref="D7:G7"/>
    <mergeCell ref="A6:G6"/>
    <mergeCell ref="C51:E51"/>
    <mergeCell ref="F51:G51"/>
    <mergeCell ref="C50:E50"/>
    <mergeCell ref="B3:F3"/>
    <mergeCell ref="B2:F2"/>
  </mergeCells>
  <conditionalFormatting sqref="B5:F5">
    <cfRule type="cellIs" dxfId="2" priority="2" operator="equal">
      <formula>0</formula>
    </cfRule>
    <cfRule type="cellIs" priority="3" operator="equal">
      <formula>0</formula>
    </cfRule>
  </conditionalFormatting>
  <conditionalFormatting sqref="B1">
    <cfRule type="containsText" dxfId="1"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8" fitToHeight="0" orientation="portrait" r:id="rId1"/>
</worksheet>
</file>

<file path=xl/worksheets/sheet5.xml><?xml version="1.0" encoding="utf-8"?>
<worksheet xmlns="http://schemas.openxmlformats.org/spreadsheetml/2006/main" xmlns:r="http://schemas.openxmlformats.org/officeDocument/2006/relationships">
  <sheetPr>
    <tabColor theme="5" tint="0.79998168889431442"/>
  </sheetPr>
  <dimension ref="A1:M41"/>
  <sheetViews>
    <sheetView tabSelected="1" view="pageBreakPreview" zoomScaleNormal="100" zoomScaleSheetLayoutView="100" workbookViewId="0">
      <selection activeCell="E17" sqref="E17"/>
    </sheetView>
  </sheetViews>
  <sheetFormatPr defaultColWidth="9.140625" defaultRowHeight="15"/>
  <cols>
    <col min="1" max="1" width="5" style="6" customWidth="1"/>
    <col min="2" max="2" width="30.85546875" style="6" customWidth="1"/>
    <col min="3" max="3" width="9.5703125" style="8" customWidth="1"/>
    <col min="4" max="4" width="10.28515625" style="6" customWidth="1"/>
    <col min="5" max="5" width="12.42578125" style="6" customWidth="1"/>
    <col min="6" max="6" width="12.42578125" style="6" hidden="1" customWidth="1"/>
    <col min="7" max="8" width="12.42578125" style="6" customWidth="1"/>
    <col min="9" max="9" width="16.5703125" style="6" customWidth="1"/>
    <col min="10" max="10" width="16.28515625" style="6" customWidth="1"/>
    <col min="11" max="11" width="9.7109375" style="6" customWidth="1"/>
    <col min="12" max="12" width="12.140625" style="6" customWidth="1"/>
    <col min="13" max="13" width="7.42578125" style="6" customWidth="1"/>
    <col min="14" max="24" width="3.85546875" style="6" customWidth="1"/>
    <col min="25" max="16384" width="9.140625" style="6"/>
  </cols>
  <sheetData>
    <row r="1" spans="1:10" ht="14.45" customHeight="1">
      <c r="A1" s="39"/>
      <c r="B1" s="40"/>
      <c r="C1" s="41"/>
      <c r="D1" s="42"/>
      <c r="F1" s="105"/>
      <c r="G1" s="105"/>
      <c r="H1" s="105" t="s">
        <v>384</v>
      </c>
    </row>
    <row r="2" spans="1:10" ht="18.75" customHeight="1">
      <c r="A2" s="39"/>
      <c r="B2" s="1103" t="s">
        <v>380</v>
      </c>
      <c r="C2" s="1103"/>
      <c r="D2" s="1103"/>
      <c r="E2" s="1103"/>
      <c r="F2" s="1103"/>
      <c r="G2" s="1103"/>
      <c r="H2" s="1103"/>
    </row>
    <row r="3" spans="1:10">
      <c r="A3" s="39"/>
      <c r="B3" s="1111" t="s">
        <v>405</v>
      </c>
      <c r="C3" s="1111"/>
      <c r="D3" s="1111"/>
      <c r="E3" s="1111"/>
      <c r="F3" s="1111"/>
      <c r="G3" s="1111"/>
      <c r="H3" s="1111"/>
    </row>
    <row r="4" spans="1:10" ht="38.450000000000003" customHeight="1">
      <c r="A4" s="970" t="s">
        <v>700</v>
      </c>
      <c r="B4" s="97"/>
      <c r="C4" s="97"/>
      <c r="D4" s="97"/>
      <c r="E4" s="97"/>
      <c r="F4" s="97"/>
      <c r="G4" s="97"/>
      <c r="H4" s="97"/>
    </row>
    <row r="5" spans="1:10" ht="12.75" customHeight="1">
      <c r="A5" s="39"/>
      <c r="B5" s="1112"/>
      <c r="C5" s="1112"/>
      <c r="D5" s="1112"/>
      <c r="E5" s="1112"/>
      <c r="F5" s="1112"/>
      <c r="G5" s="1112"/>
      <c r="H5" s="1112"/>
    </row>
    <row r="6" spans="1:10">
      <c r="A6" s="1113" t="s">
        <v>156</v>
      </c>
      <c r="B6" s="1114"/>
      <c r="C6" s="1114"/>
      <c r="D6" s="1114"/>
      <c r="E6" s="1114"/>
      <c r="F6" s="1114"/>
      <c r="G6" s="1114"/>
      <c r="H6" s="1114"/>
    </row>
    <row r="7" spans="1:10" ht="27" customHeight="1">
      <c r="A7" s="1083" t="s">
        <v>6</v>
      </c>
      <c r="B7" s="1115" t="s">
        <v>102</v>
      </c>
      <c r="C7" s="1083" t="s">
        <v>20</v>
      </c>
      <c r="D7" s="1083" t="s">
        <v>103</v>
      </c>
      <c r="E7" s="1083" t="s">
        <v>205</v>
      </c>
      <c r="F7" s="1083"/>
      <c r="G7" s="1083"/>
      <c r="H7" s="1083"/>
    </row>
    <row r="8" spans="1:10" ht="27" customHeight="1">
      <c r="A8" s="1083"/>
      <c r="B8" s="1115"/>
      <c r="C8" s="1083"/>
      <c r="D8" s="1083"/>
      <c r="E8" s="977" t="s">
        <v>2</v>
      </c>
      <c r="F8" s="977" t="s">
        <v>128</v>
      </c>
      <c r="G8" s="977" t="s">
        <v>91</v>
      </c>
      <c r="H8" s="977" t="s">
        <v>92</v>
      </c>
    </row>
    <row r="9" spans="1:10" ht="12.75" customHeight="1">
      <c r="A9" s="977">
        <v>1</v>
      </c>
      <c r="B9" s="977">
        <v>2</v>
      </c>
      <c r="C9" s="977">
        <v>3</v>
      </c>
      <c r="D9" s="977">
        <v>4</v>
      </c>
      <c r="E9" s="977">
        <v>5</v>
      </c>
      <c r="F9" s="977">
        <v>6</v>
      </c>
      <c r="G9" s="977">
        <v>7</v>
      </c>
      <c r="H9" s="977">
        <v>8</v>
      </c>
    </row>
    <row r="10" spans="1:10" ht="25.5">
      <c r="A10" s="978">
        <v>1</v>
      </c>
      <c r="B10" s="979" t="s">
        <v>206</v>
      </c>
      <c r="C10" s="980" t="s">
        <v>67</v>
      </c>
      <c r="D10" s="981">
        <v>4083.6089267571256</v>
      </c>
      <c r="E10" s="981" t="s">
        <v>354</v>
      </c>
      <c r="F10" s="981" t="s">
        <v>354</v>
      </c>
      <c r="G10" s="981">
        <v>4083.6089267571256</v>
      </c>
      <c r="H10" s="981" t="s">
        <v>354</v>
      </c>
    </row>
    <row r="11" spans="1:10" ht="25.5">
      <c r="A11" s="978" t="s">
        <v>9</v>
      </c>
      <c r="B11" s="979" t="s">
        <v>139</v>
      </c>
      <c r="C11" s="980" t="s">
        <v>67</v>
      </c>
      <c r="D11" s="981">
        <v>3986.3850237390989</v>
      </c>
      <c r="E11" s="981" t="s">
        <v>354</v>
      </c>
      <c r="F11" s="981" t="s">
        <v>354</v>
      </c>
      <c r="G11" s="981">
        <v>3986.3850237390989</v>
      </c>
      <c r="H11" s="981" t="s">
        <v>354</v>
      </c>
      <c r="I11" s="327"/>
    </row>
    <row r="12" spans="1:10" ht="25.5">
      <c r="A12" s="978" t="s">
        <v>10</v>
      </c>
      <c r="B12" s="979" t="s">
        <v>207</v>
      </c>
      <c r="C12" s="980" t="s">
        <v>67</v>
      </c>
      <c r="D12" s="981">
        <v>0</v>
      </c>
      <c r="E12" s="981">
        <v>0</v>
      </c>
      <c r="F12" s="981">
        <v>0</v>
      </c>
      <c r="G12" s="981">
        <v>0</v>
      </c>
      <c r="H12" s="981">
        <v>0</v>
      </c>
      <c r="J12" s="141"/>
    </row>
    <row r="13" spans="1:10">
      <c r="A13" s="978" t="s">
        <v>36</v>
      </c>
      <c r="B13" s="979" t="s">
        <v>104</v>
      </c>
      <c r="C13" s="980" t="s">
        <v>67</v>
      </c>
      <c r="D13" s="981">
        <v>97.223903018026803</v>
      </c>
      <c r="E13" s="981" t="s">
        <v>354</v>
      </c>
      <c r="F13" s="981" t="s">
        <v>354</v>
      </c>
      <c r="G13" s="981">
        <v>97.223903018026803</v>
      </c>
      <c r="H13" s="981" t="s">
        <v>354</v>
      </c>
      <c r="I13" s="328"/>
      <c r="J13" s="141"/>
    </row>
    <row r="14" spans="1:10" ht="25.5">
      <c r="A14" s="978">
        <v>2</v>
      </c>
      <c r="B14" s="979" t="s">
        <v>692</v>
      </c>
      <c r="C14" s="980" t="s">
        <v>67</v>
      </c>
      <c r="D14" s="981">
        <v>5.8596387010560154</v>
      </c>
      <c r="E14" s="981" t="s">
        <v>354</v>
      </c>
      <c r="F14" s="981" t="s">
        <v>354</v>
      </c>
      <c r="G14" s="981">
        <v>5.8596387010560154</v>
      </c>
      <c r="H14" s="981" t="s">
        <v>354</v>
      </c>
    </row>
    <row r="15" spans="1:10" ht="25.5">
      <c r="A15" s="978" t="s">
        <v>11</v>
      </c>
      <c r="B15" s="979" t="s">
        <v>105</v>
      </c>
      <c r="C15" s="980" t="s">
        <v>67</v>
      </c>
      <c r="D15" s="981">
        <v>5.720004446268967</v>
      </c>
      <c r="E15" s="981" t="s">
        <v>354</v>
      </c>
      <c r="F15" s="981" t="s">
        <v>354</v>
      </c>
      <c r="G15" s="981">
        <v>5.720004446268967</v>
      </c>
      <c r="H15" s="981" t="s">
        <v>354</v>
      </c>
      <c r="I15" s="140"/>
    </row>
    <row r="16" spans="1:10">
      <c r="A16" s="978" t="s">
        <v>12</v>
      </c>
      <c r="B16" s="979" t="s">
        <v>208</v>
      </c>
      <c r="C16" s="980" t="s">
        <v>67</v>
      </c>
      <c r="D16" s="981">
        <v>0</v>
      </c>
      <c r="E16" s="981" t="s">
        <v>354</v>
      </c>
      <c r="F16" s="981" t="s">
        <v>354</v>
      </c>
      <c r="G16" s="981">
        <v>0</v>
      </c>
      <c r="H16" s="981" t="s">
        <v>354</v>
      </c>
      <c r="I16" s="141"/>
    </row>
    <row r="17" spans="1:13">
      <c r="A17" s="978" t="s">
        <v>51</v>
      </c>
      <c r="B17" s="979" t="s">
        <v>104</v>
      </c>
      <c r="C17" s="980" t="s">
        <v>67</v>
      </c>
      <c r="D17" s="981">
        <v>0.13963425478704794</v>
      </c>
      <c r="E17" s="981" t="s">
        <v>354</v>
      </c>
      <c r="F17" s="981" t="s">
        <v>354</v>
      </c>
      <c r="G17" s="981">
        <v>0.13963425478704794</v>
      </c>
      <c r="H17" s="981" t="s">
        <v>354</v>
      </c>
      <c r="J17" s="141"/>
    </row>
    <row r="18" spans="1:13" ht="25.5">
      <c r="A18" s="978">
        <v>3</v>
      </c>
      <c r="B18" s="979" t="s">
        <v>399</v>
      </c>
      <c r="C18" s="980" t="s">
        <v>67</v>
      </c>
      <c r="D18" s="982">
        <v>4.4460726242258595</v>
      </c>
      <c r="E18" s="982">
        <v>0</v>
      </c>
      <c r="F18" s="982">
        <v>0</v>
      </c>
      <c r="G18" s="982">
        <v>4.4460726242258595</v>
      </c>
      <c r="H18" s="982">
        <v>0</v>
      </c>
    </row>
    <row r="19" spans="1:13" ht="25.5">
      <c r="A19" s="978" t="s">
        <v>52</v>
      </c>
      <c r="B19" s="979" t="s">
        <v>106</v>
      </c>
      <c r="C19" s="980" t="s">
        <v>67</v>
      </c>
      <c r="D19" s="981">
        <v>4.3402137522204818</v>
      </c>
      <c r="E19" s="981">
        <v>0</v>
      </c>
      <c r="F19" s="981">
        <v>0</v>
      </c>
      <c r="G19" s="981">
        <v>4.3402137522204818</v>
      </c>
      <c r="H19" s="981">
        <v>0</v>
      </c>
    </row>
    <row r="20" spans="1:13">
      <c r="A20" s="978" t="s">
        <v>53</v>
      </c>
      <c r="B20" s="979" t="s">
        <v>208</v>
      </c>
      <c r="C20" s="980" t="s">
        <v>67</v>
      </c>
      <c r="D20" s="981">
        <v>0</v>
      </c>
      <c r="E20" s="981">
        <v>0</v>
      </c>
      <c r="F20" s="981">
        <v>0</v>
      </c>
      <c r="G20" s="981">
        <v>0</v>
      </c>
      <c r="H20" s="981">
        <v>0</v>
      </c>
      <c r="J20" s="141"/>
    </row>
    <row r="21" spans="1:13">
      <c r="A21" s="978" t="s">
        <v>54</v>
      </c>
      <c r="B21" s="979" t="s">
        <v>104</v>
      </c>
      <c r="C21" s="980" t="s">
        <v>67</v>
      </c>
      <c r="D21" s="981">
        <v>0.10585887200537762</v>
      </c>
      <c r="E21" s="981">
        <v>0</v>
      </c>
      <c r="F21" s="981">
        <v>0</v>
      </c>
      <c r="G21" s="981">
        <v>0.10585887200537762</v>
      </c>
      <c r="H21" s="981">
        <v>0</v>
      </c>
      <c r="J21" s="141"/>
    </row>
    <row r="22" spans="1:13">
      <c r="A22" s="978">
        <v>4</v>
      </c>
      <c r="B22" s="983" t="s">
        <v>209</v>
      </c>
      <c r="C22" s="980" t="s">
        <v>67</v>
      </c>
      <c r="D22" s="982">
        <v>4093.9196380824073</v>
      </c>
      <c r="E22" s="982" t="s">
        <v>354</v>
      </c>
      <c r="F22" s="982" t="s">
        <v>354</v>
      </c>
      <c r="G22" s="982">
        <v>4093.9196380824073</v>
      </c>
      <c r="H22" s="982" t="s">
        <v>354</v>
      </c>
      <c r="I22"/>
      <c r="J22" s="122"/>
      <c r="L22" s="150"/>
    </row>
    <row r="23" spans="1:13" ht="25.5">
      <c r="A23" s="978" t="s">
        <v>13</v>
      </c>
      <c r="B23" s="979" t="s">
        <v>107</v>
      </c>
      <c r="C23" s="980" t="s">
        <v>67</v>
      </c>
      <c r="D23" s="981">
        <v>3996.445241937588</v>
      </c>
      <c r="E23" s="981" t="s">
        <v>354</v>
      </c>
      <c r="F23" s="981" t="s">
        <v>354</v>
      </c>
      <c r="G23" s="981">
        <v>3996.445241937588</v>
      </c>
      <c r="H23" s="981" t="s">
        <v>354</v>
      </c>
      <c r="I23" s="965"/>
      <c r="J23" s="966"/>
      <c r="L23" s="150"/>
    </row>
    <row r="24" spans="1:13">
      <c r="A24" s="978" t="s">
        <v>108</v>
      </c>
      <c r="B24" s="979" t="s">
        <v>208</v>
      </c>
      <c r="C24" s="980" t="s">
        <v>67</v>
      </c>
      <c r="D24" s="981">
        <v>0</v>
      </c>
      <c r="E24" s="981" t="s">
        <v>354</v>
      </c>
      <c r="F24" s="981" t="s">
        <v>354</v>
      </c>
      <c r="G24" s="981">
        <v>0</v>
      </c>
      <c r="H24" s="981" t="s">
        <v>354</v>
      </c>
      <c r="I24"/>
      <c r="J24" s="122"/>
      <c r="L24" s="150"/>
    </row>
    <row r="25" spans="1:13">
      <c r="A25" s="978" t="s">
        <v>126</v>
      </c>
      <c r="B25" s="979" t="s">
        <v>104</v>
      </c>
      <c r="C25" s="980" t="s">
        <v>67</v>
      </c>
      <c r="D25" s="981">
        <v>97.469396144819228</v>
      </c>
      <c r="E25" s="981" t="s">
        <v>354</v>
      </c>
      <c r="F25" s="981" t="s">
        <v>354</v>
      </c>
      <c r="G25" s="981">
        <v>97.469396144819228</v>
      </c>
      <c r="H25" s="981" t="s">
        <v>354</v>
      </c>
      <c r="I25"/>
    </row>
    <row r="26" spans="1:13" ht="45.75" customHeight="1">
      <c r="A26" s="978" t="s">
        <v>129</v>
      </c>
      <c r="B26" s="979" t="s">
        <v>693</v>
      </c>
      <c r="C26" s="980" t="s">
        <v>25</v>
      </c>
      <c r="D26" s="144">
        <v>1527.2471374805561</v>
      </c>
      <c r="E26" s="144">
        <v>0</v>
      </c>
      <c r="F26" s="144">
        <v>0</v>
      </c>
      <c r="G26" s="144">
        <v>1527.2471374805561</v>
      </c>
      <c r="H26" s="144">
        <v>0</v>
      </c>
      <c r="I26" s="145"/>
    </row>
    <row r="27" spans="1:13" ht="38.25">
      <c r="A27" s="978" t="s">
        <v>14</v>
      </c>
      <c r="B27" s="979" t="s">
        <v>109</v>
      </c>
      <c r="C27" s="980" t="s">
        <v>25</v>
      </c>
      <c r="D27" s="984">
        <v>1490.885886840543</v>
      </c>
      <c r="E27" s="984">
        <v>0</v>
      </c>
      <c r="F27" s="984">
        <v>0</v>
      </c>
      <c r="G27" s="984">
        <v>1490.885886840543</v>
      </c>
      <c r="H27" s="984">
        <v>0</v>
      </c>
      <c r="I27" s="676"/>
      <c r="J27" s="676"/>
      <c r="K27" s="676"/>
      <c r="L27" s="676"/>
      <c r="M27" s="967"/>
    </row>
    <row r="28" spans="1:13">
      <c r="A28" s="978" t="s">
        <v>15</v>
      </c>
      <c r="B28" s="979" t="s">
        <v>208</v>
      </c>
      <c r="C28" s="980" t="s">
        <v>25</v>
      </c>
      <c r="D28" s="984">
        <v>0</v>
      </c>
      <c r="E28" s="984">
        <v>0</v>
      </c>
      <c r="F28" s="984">
        <v>0</v>
      </c>
      <c r="G28" s="984">
        <v>0</v>
      </c>
      <c r="H28" s="984">
        <v>0</v>
      </c>
      <c r="L28" s="676"/>
    </row>
    <row r="29" spans="1:13" ht="38.25">
      <c r="A29" s="978" t="s">
        <v>16</v>
      </c>
      <c r="B29" s="979" t="s">
        <v>110</v>
      </c>
      <c r="C29" s="980" t="s">
        <v>25</v>
      </c>
      <c r="D29" s="984">
        <v>36.361250640013246</v>
      </c>
      <c r="E29" s="984">
        <v>0</v>
      </c>
      <c r="F29" s="984">
        <v>0</v>
      </c>
      <c r="G29" s="984">
        <v>36.361250640013246</v>
      </c>
      <c r="H29" s="984">
        <v>0</v>
      </c>
      <c r="I29" s="676"/>
      <c r="J29" s="676"/>
      <c r="K29" s="676"/>
      <c r="L29" s="676"/>
    </row>
    <row r="30" spans="1:13" ht="51">
      <c r="A30" s="978" t="s">
        <v>130</v>
      </c>
      <c r="B30" s="979" t="s">
        <v>210</v>
      </c>
      <c r="C30" s="980" t="s">
        <v>8</v>
      </c>
      <c r="D30" s="985">
        <v>373.053</v>
      </c>
      <c r="E30" s="985">
        <v>0</v>
      </c>
      <c r="F30" s="985">
        <v>0</v>
      </c>
      <c r="G30" s="985">
        <v>373.053</v>
      </c>
      <c r="H30" s="985">
        <v>0</v>
      </c>
      <c r="I30" s="676"/>
      <c r="J30" s="676"/>
      <c r="K30" s="676"/>
      <c r="L30" s="677"/>
      <c r="M30" s="968"/>
    </row>
    <row r="31" spans="1:13" ht="25.5">
      <c r="A31" s="978" t="s">
        <v>18</v>
      </c>
      <c r="B31" s="979" t="s">
        <v>111</v>
      </c>
      <c r="C31" s="980" t="s">
        <v>8</v>
      </c>
      <c r="D31" s="144">
        <v>373.053</v>
      </c>
      <c r="E31" s="984">
        <v>0</v>
      </c>
      <c r="F31" s="984">
        <v>0</v>
      </c>
      <c r="G31" s="984">
        <v>373.053</v>
      </c>
      <c r="H31" s="984">
        <v>0</v>
      </c>
      <c r="L31" s="686"/>
    </row>
    <row r="32" spans="1:13" ht="25.5">
      <c r="A32" s="978" t="s">
        <v>19</v>
      </c>
      <c r="B32" s="979" t="s">
        <v>89</v>
      </c>
      <c r="C32" s="980" t="s">
        <v>8</v>
      </c>
      <c r="D32" s="144">
        <v>0</v>
      </c>
      <c r="E32" s="984">
        <v>0</v>
      </c>
      <c r="F32" s="984">
        <v>0</v>
      </c>
      <c r="G32" s="984">
        <v>0</v>
      </c>
      <c r="H32" s="984">
        <v>0</v>
      </c>
    </row>
    <row r="33" spans="1:8">
      <c r="A33" s="978" t="s">
        <v>131</v>
      </c>
      <c r="B33" s="979" t="s">
        <v>112</v>
      </c>
      <c r="C33" s="980"/>
      <c r="D33" s="984"/>
      <c r="E33" s="984"/>
      <c r="F33" s="984"/>
      <c r="G33" s="984"/>
      <c r="H33" s="984"/>
    </row>
    <row r="34" spans="1:8">
      <c r="A34" s="978" t="s">
        <v>56</v>
      </c>
      <c r="B34" s="979" t="s">
        <v>114</v>
      </c>
      <c r="C34" s="980" t="s">
        <v>3</v>
      </c>
      <c r="D34" s="986">
        <v>2.3808328554917286E-2</v>
      </c>
      <c r="E34" s="986" t="s">
        <v>354</v>
      </c>
      <c r="F34" s="986" t="s">
        <v>354</v>
      </c>
      <c r="G34" s="986">
        <v>2.3808328554917286E-2</v>
      </c>
      <c r="H34" s="986" t="s">
        <v>354</v>
      </c>
    </row>
    <row r="35" spans="1:8">
      <c r="A35" s="978" t="s">
        <v>58</v>
      </c>
      <c r="B35" s="979" t="s">
        <v>116</v>
      </c>
      <c r="C35" s="980" t="s">
        <v>3</v>
      </c>
      <c r="D35" s="986">
        <v>2.3829840355495513E-2</v>
      </c>
      <c r="E35" s="986" t="s">
        <v>354</v>
      </c>
      <c r="F35" s="986" t="s">
        <v>354</v>
      </c>
      <c r="G35" s="986">
        <v>2.3829840355495513E-2</v>
      </c>
      <c r="H35" s="986" t="s">
        <v>354</v>
      </c>
    </row>
    <row r="36" spans="1:8">
      <c r="A36" s="978" t="s">
        <v>60</v>
      </c>
      <c r="B36" s="979" t="s">
        <v>118</v>
      </c>
      <c r="C36" s="980" t="s">
        <v>3</v>
      </c>
      <c r="D36" s="986">
        <v>2.3809523809523812E-2</v>
      </c>
      <c r="E36" s="986" t="s">
        <v>354</v>
      </c>
      <c r="F36" s="986" t="s">
        <v>354</v>
      </c>
      <c r="G36" s="986">
        <v>2.3809523809523812E-2</v>
      </c>
      <c r="H36" s="986" t="s">
        <v>354</v>
      </c>
    </row>
    <row r="37" spans="1:8">
      <c r="A37" s="978" t="s">
        <v>62</v>
      </c>
      <c r="B37" s="979" t="s">
        <v>120</v>
      </c>
      <c r="C37" s="980" t="s">
        <v>3</v>
      </c>
      <c r="D37" s="986">
        <v>2.3808331565217021E-2</v>
      </c>
      <c r="E37" s="986" t="s">
        <v>354</v>
      </c>
      <c r="F37" s="986" t="s">
        <v>354</v>
      </c>
      <c r="G37" s="986">
        <v>2.3808331565217021E-2</v>
      </c>
      <c r="H37" s="986" t="s">
        <v>354</v>
      </c>
    </row>
    <row r="38" spans="1:8" ht="8.25" customHeight="1">
      <c r="A38" s="43"/>
      <c r="B38" s="44"/>
      <c r="C38" s="41"/>
      <c r="D38" s="107"/>
      <c r="E38" s="107"/>
      <c r="F38" s="107"/>
      <c r="G38" s="107"/>
      <c r="H38" s="107"/>
    </row>
    <row r="39" spans="1:8" ht="7.5" customHeight="1">
      <c r="A39" s="45"/>
      <c r="B39" s="46"/>
      <c r="C39" s="46"/>
      <c r="D39" s="46"/>
      <c r="E39" s="46"/>
      <c r="F39" s="46"/>
      <c r="G39" s="46"/>
      <c r="H39" s="46"/>
    </row>
    <row r="40" spans="1:8" ht="17.25" customHeight="1">
      <c r="A40" s="45"/>
      <c r="B40" s="112" t="s">
        <v>353</v>
      </c>
      <c r="C40" s="1109" t="s">
        <v>94</v>
      </c>
      <c r="D40" s="1109"/>
      <c r="E40" s="1109"/>
      <c r="F40" s="117"/>
      <c r="G40" s="119" t="s">
        <v>696</v>
      </c>
      <c r="H40" s="118"/>
    </row>
    <row r="41" spans="1:8" ht="14.25" customHeight="1">
      <c r="A41" s="45"/>
      <c r="B41" s="16" t="s">
        <v>176</v>
      </c>
      <c r="C41" s="1110" t="s">
        <v>95</v>
      </c>
      <c r="D41" s="1110"/>
      <c r="E41" s="1110"/>
      <c r="F41" s="1110" t="s">
        <v>174</v>
      </c>
      <c r="G41" s="1110"/>
      <c r="H41" s="1110"/>
    </row>
  </sheetData>
  <mergeCells count="12">
    <mergeCell ref="C40:E40"/>
    <mergeCell ref="C41:E41"/>
    <mergeCell ref="F41:H41"/>
    <mergeCell ref="B2:H2"/>
    <mergeCell ref="B3:H3"/>
    <mergeCell ref="B5:H5"/>
    <mergeCell ref="A6:H6"/>
    <mergeCell ref="A7:A8"/>
    <mergeCell ref="B7:B8"/>
    <mergeCell ref="C7:C8"/>
    <mergeCell ref="D7:D8"/>
    <mergeCell ref="E7:H7"/>
  </mergeCells>
  <conditionalFormatting sqref="B1">
    <cfRule type="containsText" dxfId="0" priority="1" operator="containsText" text="Для корек">
      <formula>NOT(ISERROR(SEARCH("Для корек",B1)))</formula>
    </cfRule>
  </conditionalFormatting>
  <pageMargins left="0.55118110236220474" right="0.39370078740157483" top="0.35433070866141736" bottom="0.23622047244094491" header="0.31496062992125984" footer="0.31496062992125984"/>
  <pageSetup paperSize="9" scale="95" fitToHeight="0" orientation="portrait" r:id="rId1"/>
</worksheet>
</file>

<file path=xl/worksheets/sheet6.xml><?xml version="1.0" encoding="utf-8"?>
<worksheet xmlns="http://schemas.openxmlformats.org/spreadsheetml/2006/main" xmlns:r="http://schemas.openxmlformats.org/officeDocument/2006/relationships">
  <sheetPr>
    <tabColor rgb="FFFFFF00"/>
    <pageSetUpPr fitToPage="1"/>
  </sheetPr>
  <dimension ref="A1:D50"/>
  <sheetViews>
    <sheetView view="pageBreakPreview" zoomScaleNormal="100" zoomScaleSheetLayoutView="100" workbookViewId="0">
      <selection activeCell="F10" sqref="F10"/>
    </sheetView>
  </sheetViews>
  <sheetFormatPr defaultRowHeight="15"/>
  <cols>
    <col min="1" max="1" width="5.42578125" style="64" customWidth="1"/>
    <col min="2" max="2" width="46" customWidth="1"/>
    <col min="3" max="3" width="18.140625" customWidth="1"/>
    <col min="4" max="4" width="18.42578125" customWidth="1"/>
  </cols>
  <sheetData>
    <row r="1" spans="1:4">
      <c r="A1" s="65"/>
      <c r="B1" s="31"/>
      <c r="C1" s="1120" t="s">
        <v>386</v>
      </c>
      <c r="D1" s="1121"/>
    </row>
    <row r="2" spans="1:4">
      <c r="A2" s="65"/>
      <c r="B2" s="31"/>
      <c r="C2" s="31"/>
      <c r="D2" s="31"/>
    </row>
    <row r="3" spans="1:4">
      <c r="A3" s="1122" t="s">
        <v>380</v>
      </c>
      <c r="B3" s="1123"/>
      <c r="C3" s="1123"/>
      <c r="D3" s="1123"/>
    </row>
    <row r="4" spans="1:4">
      <c r="A4" s="1122" t="s">
        <v>387</v>
      </c>
      <c r="B4" s="1123"/>
      <c r="C4" s="1123"/>
      <c r="D4" s="1123"/>
    </row>
    <row r="5" spans="1:4">
      <c r="A5" s="1122" t="s">
        <v>278</v>
      </c>
      <c r="B5" s="1123"/>
      <c r="C5" s="1123"/>
      <c r="D5" s="1123"/>
    </row>
    <row r="6" spans="1:4">
      <c r="A6" s="1124" t="s">
        <v>279</v>
      </c>
      <c r="B6" s="1125"/>
      <c r="C6" s="1125"/>
      <c r="D6" s="1125"/>
    </row>
    <row r="7" spans="1:4" ht="23.25" customHeight="1">
      <c r="A7" s="1126" t="s">
        <v>280</v>
      </c>
      <c r="B7" s="1127"/>
      <c r="C7" s="1127"/>
      <c r="D7" s="1127"/>
    </row>
    <row r="8" spans="1:4" ht="31.5" customHeight="1">
      <c r="A8" s="1118" t="s">
        <v>6</v>
      </c>
      <c r="B8" s="1119" t="s">
        <v>244</v>
      </c>
      <c r="C8" s="1119" t="s">
        <v>245</v>
      </c>
      <c r="D8" s="1119"/>
    </row>
    <row r="9" spans="1:4">
      <c r="A9" s="1118"/>
      <c r="B9" s="1119"/>
      <c r="C9" s="1119"/>
      <c r="D9" s="1119"/>
    </row>
    <row r="10" spans="1:4" ht="18">
      <c r="A10" s="1118"/>
      <c r="B10" s="1119"/>
      <c r="C10" s="28" t="s">
        <v>25</v>
      </c>
      <c r="D10" s="28" t="s">
        <v>277</v>
      </c>
    </row>
    <row r="11" spans="1:4" ht="15.75">
      <c r="A11" s="69">
        <v>1</v>
      </c>
      <c r="B11" s="26">
        <v>2</v>
      </c>
      <c r="C11" s="26">
        <v>3</v>
      </c>
      <c r="D11" s="26">
        <v>4</v>
      </c>
    </row>
    <row r="12" spans="1:4" s="34" customFormat="1" ht="45">
      <c r="A12" s="87">
        <v>1</v>
      </c>
      <c r="B12" s="33" t="s">
        <v>246</v>
      </c>
      <c r="C12" s="28"/>
      <c r="D12" s="28"/>
    </row>
    <row r="13" spans="1:4" s="34" customFormat="1" ht="30" customHeight="1">
      <c r="A13" s="87" t="s">
        <v>9</v>
      </c>
      <c r="B13" s="33" t="s">
        <v>247</v>
      </c>
      <c r="C13" s="28"/>
      <c r="D13" s="28"/>
    </row>
    <row r="14" spans="1:4" s="34" customFormat="1" ht="30" customHeight="1">
      <c r="A14" s="87">
        <v>2</v>
      </c>
      <c r="B14" s="33" t="s">
        <v>248</v>
      </c>
      <c r="C14" s="28"/>
      <c r="D14" s="28"/>
    </row>
    <row r="15" spans="1:4" s="34" customFormat="1" ht="30" customHeight="1">
      <c r="A15" s="87" t="s">
        <v>11</v>
      </c>
      <c r="B15" s="33" t="s">
        <v>45</v>
      </c>
      <c r="C15" s="28"/>
      <c r="D15" s="28"/>
    </row>
    <row r="16" spans="1:4" s="34" customFormat="1" ht="30" customHeight="1">
      <c r="A16" s="87" t="s">
        <v>12</v>
      </c>
      <c r="B16" s="33" t="s">
        <v>249</v>
      </c>
      <c r="C16" s="28"/>
      <c r="D16" s="28"/>
    </row>
    <row r="17" spans="1:4" s="34" customFormat="1" ht="30" customHeight="1">
      <c r="A17" s="87" t="s">
        <v>51</v>
      </c>
      <c r="B17" s="33" t="s">
        <v>250</v>
      </c>
      <c r="C17" s="28"/>
      <c r="D17" s="28"/>
    </row>
    <row r="18" spans="1:4" s="34" customFormat="1" ht="30" customHeight="1">
      <c r="A18" s="87">
        <v>3</v>
      </c>
      <c r="B18" s="33" t="s">
        <v>251</v>
      </c>
      <c r="C18" s="28"/>
      <c r="D18" s="28"/>
    </row>
    <row r="19" spans="1:4" s="34" customFormat="1" ht="30" customHeight="1">
      <c r="A19" s="87">
        <v>4</v>
      </c>
      <c r="B19" s="33" t="s">
        <v>252</v>
      </c>
      <c r="C19" s="28"/>
      <c r="D19" s="28"/>
    </row>
    <row r="20" spans="1:4" s="34" customFormat="1" ht="30" customHeight="1">
      <c r="A20" s="87">
        <v>5</v>
      </c>
      <c r="B20" s="33" t="s">
        <v>253</v>
      </c>
      <c r="C20" s="28"/>
      <c r="D20" s="28"/>
    </row>
    <row r="21" spans="1:4" s="34" customFormat="1" ht="30" customHeight="1">
      <c r="A21" s="87">
        <v>6</v>
      </c>
      <c r="B21" s="33" t="s">
        <v>201</v>
      </c>
      <c r="C21" s="28"/>
      <c r="D21" s="28"/>
    </row>
    <row r="22" spans="1:4" s="34" customFormat="1" ht="30" customHeight="1">
      <c r="A22" s="87" t="s">
        <v>18</v>
      </c>
      <c r="B22" s="33" t="s">
        <v>254</v>
      </c>
      <c r="C22" s="28"/>
      <c r="D22" s="28"/>
    </row>
    <row r="23" spans="1:4" s="34" customFormat="1" ht="30" customHeight="1">
      <c r="A23" s="87" t="s">
        <v>19</v>
      </c>
      <c r="B23" s="33" t="s">
        <v>57</v>
      </c>
      <c r="C23" s="28"/>
      <c r="D23" s="28"/>
    </row>
    <row r="24" spans="1:4" s="34" customFormat="1" ht="30" customHeight="1">
      <c r="A24" s="87">
        <v>7</v>
      </c>
      <c r="B24" s="33" t="s">
        <v>255</v>
      </c>
      <c r="C24" s="28"/>
      <c r="D24" s="28"/>
    </row>
    <row r="25" spans="1:4" s="34" customFormat="1" ht="30" customHeight="1">
      <c r="A25" s="87">
        <v>8</v>
      </c>
      <c r="B25" s="33" t="s">
        <v>256</v>
      </c>
      <c r="C25" s="28"/>
      <c r="D25" s="28"/>
    </row>
    <row r="26" spans="1:4" s="34" customFormat="1" ht="30" customHeight="1">
      <c r="A26" s="87">
        <v>9</v>
      </c>
      <c r="B26" s="33" t="s">
        <v>257</v>
      </c>
      <c r="C26" s="28"/>
      <c r="D26" s="28" t="s">
        <v>258</v>
      </c>
    </row>
    <row r="27" spans="1:4" s="34" customFormat="1" ht="30" customHeight="1">
      <c r="A27" s="87">
        <v>10</v>
      </c>
      <c r="B27" s="33" t="s">
        <v>259</v>
      </c>
      <c r="C27" s="28" t="s">
        <v>258</v>
      </c>
      <c r="D27" s="28"/>
    </row>
    <row r="28" spans="1:4" s="34" customFormat="1" ht="30" customHeight="1">
      <c r="A28" s="87">
        <v>11</v>
      </c>
      <c r="B28" s="33" t="s">
        <v>260</v>
      </c>
      <c r="C28" s="28" t="s">
        <v>258</v>
      </c>
      <c r="D28" s="28"/>
    </row>
    <row r="29" spans="1:4" s="34" customFormat="1" ht="30" customHeight="1">
      <c r="A29" s="87" t="s">
        <v>85</v>
      </c>
      <c r="B29" s="33" t="s">
        <v>261</v>
      </c>
      <c r="C29" s="28" t="s">
        <v>258</v>
      </c>
      <c r="D29" s="28"/>
    </row>
    <row r="30" spans="1:4" s="34" customFormat="1" ht="30" customHeight="1">
      <c r="A30" s="87" t="s">
        <v>86</v>
      </c>
      <c r="B30" s="33" t="s">
        <v>262</v>
      </c>
      <c r="C30" s="28" t="s">
        <v>258</v>
      </c>
      <c r="D30" s="28"/>
    </row>
    <row r="31" spans="1:4" s="34" customFormat="1" ht="30" customHeight="1">
      <c r="A31" s="87">
        <v>12</v>
      </c>
      <c r="B31" s="33" t="s">
        <v>263</v>
      </c>
      <c r="C31" s="28"/>
      <c r="D31" s="28" t="s">
        <v>258</v>
      </c>
    </row>
    <row r="32" spans="1:4" s="34" customFormat="1" ht="30" customHeight="1">
      <c r="A32" s="87">
        <v>13</v>
      </c>
      <c r="B32" s="33" t="s">
        <v>271</v>
      </c>
      <c r="C32" s="28"/>
      <c r="D32" s="28" t="s">
        <v>258</v>
      </c>
    </row>
    <row r="33" spans="1:4" s="34" customFormat="1" ht="30" customHeight="1">
      <c r="A33" s="87">
        <v>14</v>
      </c>
      <c r="B33" s="33" t="s">
        <v>264</v>
      </c>
      <c r="C33" s="28"/>
      <c r="D33" s="28" t="s">
        <v>258</v>
      </c>
    </row>
    <row r="34" spans="1:4" s="34" customFormat="1" ht="30" customHeight="1">
      <c r="A34" s="87">
        <v>15</v>
      </c>
      <c r="B34" s="33" t="s">
        <v>265</v>
      </c>
      <c r="C34" s="28"/>
      <c r="D34" s="28" t="s">
        <v>258</v>
      </c>
    </row>
    <row r="35" spans="1:4" s="34" customFormat="1" ht="30" customHeight="1">
      <c r="A35" s="87" t="s">
        <v>275</v>
      </c>
      <c r="B35" s="33" t="s">
        <v>266</v>
      </c>
      <c r="C35" s="28"/>
      <c r="D35" s="28" t="s">
        <v>258</v>
      </c>
    </row>
    <row r="36" spans="1:4" s="34" customFormat="1" ht="30" customHeight="1">
      <c r="A36" s="87" t="s">
        <v>276</v>
      </c>
      <c r="B36" s="33" t="s">
        <v>267</v>
      </c>
      <c r="C36" s="28"/>
      <c r="D36" s="28" t="s">
        <v>258</v>
      </c>
    </row>
    <row r="37" spans="1:4" s="34" customFormat="1" ht="30" customHeight="1">
      <c r="A37" s="87">
        <v>16</v>
      </c>
      <c r="B37" s="33" t="s">
        <v>268</v>
      </c>
      <c r="C37" s="28"/>
      <c r="D37" s="28" t="s">
        <v>258</v>
      </c>
    </row>
    <row r="38" spans="1:4" s="34" customFormat="1" ht="30" customHeight="1">
      <c r="A38" s="87" t="s">
        <v>147</v>
      </c>
      <c r="B38" s="33" t="s">
        <v>266</v>
      </c>
      <c r="C38" s="28"/>
      <c r="D38" s="28" t="s">
        <v>258</v>
      </c>
    </row>
    <row r="39" spans="1:4" s="34" customFormat="1" ht="30" customHeight="1">
      <c r="A39" s="87" t="s">
        <v>148</v>
      </c>
      <c r="B39" s="33" t="s">
        <v>267</v>
      </c>
      <c r="C39" s="28"/>
      <c r="D39" s="28" t="s">
        <v>258</v>
      </c>
    </row>
    <row r="40" spans="1:4" s="34" customFormat="1" ht="30" customHeight="1">
      <c r="A40" s="87">
        <v>17</v>
      </c>
      <c r="B40" s="33" t="s">
        <v>269</v>
      </c>
      <c r="C40" s="28"/>
      <c r="D40" s="28" t="s">
        <v>258</v>
      </c>
    </row>
    <row r="41" spans="1:4" s="34" customFormat="1" ht="30" customHeight="1">
      <c r="A41" s="87">
        <v>18</v>
      </c>
      <c r="B41" s="33" t="s">
        <v>272</v>
      </c>
      <c r="C41" s="28"/>
      <c r="D41" s="28" t="s">
        <v>258</v>
      </c>
    </row>
    <row r="42" spans="1:4" s="34" customFormat="1" ht="30" customHeight="1">
      <c r="A42" s="87">
        <v>19</v>
      </c>
      <c r="B42" s="33" t="s">
        <v>273</v>
      </c>
      <c r="C42" s="28"/>
      <c r="D42" s="28" t="s">
        <v>258</v>
      </c>
    </row>
    <row r="43" spans="1:4" s="34" customFormat="1" ht="30" customHeight="1">
      <c r="A43" s="87">
        <v>20</v>
      </c>
      <c r="B43" s="33" t="s">
        <v>270</v>
      </c>
      <c r="C43" s="28"/>
      <c r="D43" s="28" t="s">
        <v>258</v>
      </c>
    </row>
    <row r="44" spans="1:4" s="34" customFormat="1" ht="30" customHeight="1">
      <c r="A44" s="87">
        <v>21</v>
      </c>
      <c r="B44" s="33" t="s">
        <v>274</v>
      </c>
      <c r="C44" s="28" t="s">
        <v>258</v>
      </c>
      <c r="D44" s="28"/>
    </row>
    <row r="45" spans="1:4" s="34" customFormat="1" ht="30" customHeight="1">
      <c r="A45" s="70"/>
      <c r="B45" s="71" t="s">
        <v>242</v>
      </c>
      <c r="C45" s="72"/>
      <c r="D45" s="72"/>
    </row>
    <row r="46" spans="1:4" s="34" customFormat="1" ht="30" customHeight="1">
      <c r="A46" s="63"/>
      <c r="B46" s="66" t="s">
        <v>285</v>
      </c>
    </row>
    <row r="47" spans="1:4" ht="60.75" customHeight="1">
      <c r="B47" s="1117" t="s">
        <v>281</v>
      </c>
      <c r="C47" s="1117"/>
      <c r="D47" s="1117"/>
    </row>
    <row r="49" spans="2:4">
      <c r="B49" s="67" t="s">
        <v>282</v>
      </c>
      <c r="C49" s="19" t="s">
        <v>283</v>
      </c>
      <c r="D49" s="19" t="s">
        <v>282</v>
      </c>
    </row>
    <row r="50" spans="2:4">
      <c r="B50" s="67" t="s">
        <v>284</v>
      </c>
      <c r="C50" s="68" t="s">
        <v>154</v>
      </c>
      <c r="D50" t="s">
        <v>174</v>
      </c>
    </row>
  </sheetData>
  <mergeCells count="10">
    <mergeCell ref="B47:D47"/>
    <mergeCell ref="A8:A10"/>
    <mergeCell ref="B8:B10"/>
    <mergeCell ref="C8:D9"/>
    <mergeCell ref="C1:D1"/>
    <mergeCell ref="A3:D3"/>
    <mergeCell ref="A4:D4"/>
    <mergeCell ref="A5:D5"/>
    <mergeCell ref="A6:D6"/>
    <mergeCell ref="A7:D7"/>
  </mergeCells>
  <pageMargins left="0.7" right="0.7" top="0.75" bottom="0.75" header="0.3" footer="0.3"/>
  <pageSetup paperSize="9" fitToHeight="0" orientation="portrait" horizontalDpi="1200" r:id="rId1"/>
</worksheet>
</file>

<file path=xl/worksheets/sheet7.xml><?xml version="1.0" encoding="utf-8"?>
<worksheet xmlns="http://schemas.openxmlformats.org/spreadsheetml/2006/main" xmlns:r="http://schemas.openxmlformats.org/officeDocument/2006/relationships">
  <sheetPr>
    <tabColor rgb="FFFFFF00"/>
    <pageSetUpPr fitToPage="1"/>
  </sheetPr>
  <dimension ref="A1:E35"/>
  <sheetViews>
    <sheetView view="pageBreakPreview" zoomScaleNormal="100" zoomScaleSheetLayoutView="100" workbookViewId="0">
      <selection activeCell="I16" sqref="I16"/>
    </sheetView>
  </sheetViews>
  <sheetFormatPr defaultRowHeight="15"/>
  <cols>
    <col min="1" max="1" width="4.85546875" style="64" customWidth="1"/>
    <col min="2" max="2" width="49" customWidth="1"/>
    <col min="4" max="4" width="12.7109375" customWidth="1"/>
    <col min="5" max="5" width="11.7109375" customWidth="1"/>
  </cols>
  <sheetData>
    <row r="1" spans="1:5" s="31" customFormat="1" ht="150" customHeight="1">
      <c r="A1" s="65"/>
      <c r="C1" s="1135" t="s">
        <v>314</v>
      </c>
      <c r="D1" s="1135"/>
      <c r="E1" s="1135"/>
    </row>
    <row r="2" spans="1:5" s="31" customFormat="1" ht="20.100000000000001" customHeight="1">
      <c r="A2" s="65"/>
      <c r="C2" s="1128"/>
      <c r="D2" s="1128"/>
      <c r="E2" s="1128"/>
    </row>
    <row r="3" spans="1:5" s="31" customFormat="1" ht="20.100000000000001" customHeight="1">
      <c r="A3" s="1136" t="s">
        <v>243</v>
      </c>
      <c r="B3" s="1137"/>
      <c r="C3" s="1137"/>
      <c r="D3" s="1137"/>
      <c r="E3" s="1137"/>
    </row>
    <row r="4" spans="1:5" s="79" customFormat="1" ht="20.100000000000001" customHeight="1">
      <c r="A4" s="1136" t="s">
        <v>315</v>
      </c>
      <c r="B4" s="1137"/>
      <c r="C4" s="1137"/>
      <c r="D4" s="1137"/>
      <c r="E4" s="1137"/>
    </row>
    <row r="5" spans="1:5" s="31" customFormat="1" ht="20.100000000000001" customHeight="1">
      <c r="A5" s="1136" t="s">
        <v>316</v>
      </c>
      <c r="B5" s="1137"/>
      <c r="C5" s="1137"/>
      <c r="D5" s="1137"/>
      <c r="E5" s="1137"/>
    </row>
    <row r="6" spans="1:5" s="31" customFormat="1" ht="20.100000000000001" customHeight="1">
      <c r="A6" s="1136" t="s">
        <v>317</v>
      </c>
      <c r="B6" s="1137"/>
      <c r="C6" s="1137"/>
      <c r="D6" s="1137"/>
      <c r="E6" s="1137"/>
    </row>
    <row r="7" spans="1:5" s="31" customFormat="1">
      <c r="A7" s="1129" t="s">
        <v>289</v>
      </c>
      <c r="B7" s="1116"/>
      <c r="C7" s="1116"/>
      <c r="D7" s="1116"/>
      <c r="E7" s="1116"/>
    </row>
    <row r="8" spans="1:5" s="31" customFormat="1">
      <c r="A8" s="1129" t="s">
        <v>290</v>
      </c>
      <c r="B8" s="1116"/>
      <c r="C8" s="1116"/>
      <c r="D8" s="1116"/>
      <c r="E8" s="1116"/>
    </row>
    <row r="9" spans="1:5" s="31" customFormat="1" ht="11.25" customHeight="1">
      <c r="A9" s="65"/>
    </row>
    <row r="10" spans="1:5">
      <c r="A10" s="1133" t="s">
        <v>6</v>
      </c>
      <c r="B10" s="1134" t="s">
        <v>288</v>
      </c>
      <c r="C10" s="1134" t="s">
        <v>72</v>
      </c>
      <c r="D10" s="1134" t="s">
        <v>286</v>
      </c>
      <c r="E10" s="1134"/>
    </row>
    <row r="11" spans="1:5" ht="90">
      <c r="A11" s="1133"/>
      <c r="B11" s="1134"/>
      <c r="C11" s="1134"/>
      <c r="D11" s="74" t="s">
        <v>291</v>
      </c>
      <c r="E11" s="74" t="s">
        <v>292</v>
      </c>
    </row>
    <row r="12" spans="1:5">
      <c r="A12" s="86">
        <v>1</v>
      </c>
      <c r="B12" s="74">
        <v>2</v>
      </c>
      <c r="C12" s="74">
        <v>3</v>
      </c>
      <c r="D12" s="74">
        <v>4</v>
      </c>
      <c r="E12" s="74">
        <v>5</v>
      </c>
    </row>
    <row r="13" spans="1:5" ht="34.5" customHeight="1">
      <c r="A13" s="86">
        <v>1</v>
      </c>
      <c r="B13" s="75" t="s">
        <v>293</v>
      </c>
      <c r="C13" s="73"/>
      <c r="D13" s="73"/>
      <c r="E13" s="73"/>
    </row>
    <row r="14" spans="1:5" ht="34.5" customHeight="1">
      <c r="A14" s="86">
        <v>2</v>
      </c>
      <c r="B14" s="75" t="s">
        <v>294</v>
      </c>
      <c r="C14" s="73"/>
      <c r="D14" s="73"/>
      <c r="E14" s="73"/>
    </row>
    <row r="15" spans="1:5" ht="51" customHeight="1">
      <c r="A15" s="86">
        <v>3</v>
      </c>
      <c r="B15" s="75" t="s">
        <v>301</v>
      </c>
      <c r="C15" s="73"/>
      <c r="D15" s="73"/>
      <c r="E15" s="73"/>
    </row>
    <row r="16" spans="1:5" ht="34.5" customHeight="1">
      <c r="A16" s="86" t="s">
        <v>52</v>
      </c>
      <c r="B16" s="75" t="s">
        <v>302</v>
      </c>
      <c r="C16" s="74" t="s">
        <v>169</v>
      </c>
      <c r="D16" s="74" t="s">
        <v>169</v>
      </c>
      <c r="E16" s="73"/>
    </row>
    <row r="17" spans="1:5" ht="51.75" customHeight="1">
      <c r="A17" s="86" t="s">
        <v>53</v>
      </c>
      <c r="B17" s="75" t="s">
        <v>303</v>
      </c>
      <c r="C17" s="74" t="s">
        <v>169</v>
      </c>
      <c r="D17" s="74" t="s">
        <v>169</v>
      </c>
      <c r="E17" s="73"/>
    </row>
    <row r="18" spans="1:5" ht="34.5" customHeight="1">
      <c r="A18" s="86">
        <v>4</v>
      </c>
      <c r="B18" s="75" t="s">
        <v>307</v>
      </c>
      <c r="C18" s="73"/>
      <c r="D18" s="73"/>
      <c r="E18" s="73"/>
    </row>
    <row r="19" spans="1:5" ht="34.5" customHeight="1">
      <c r="A19" s="86">
        <v>5</v>
      </c>
      <c r="B19" s="75" t="s">
        <v>304</v>
      </c>
      <c r="C19" s="73"/>
      <c r="D19" s="73"/>
      <c r="E19" s="73"/>
    </row>
    <row r="20" spans="1:5" ht="34.5" customHeight="1">
      <c r="A20" s="86">
        <v>6</v>
      </c>
      <c r="B20" s="75" t="s">
        <v>295</v>
      </c>
      <c r="C20" s="73"/>
      <c r="D20" s="73"/>
      <c r="E20" s="73"/>
    </row>
    <row r="21" spans="1:5" ht="34.5" customHeight="1">
      <c r="A21" s="86">
        <v>7</v>
      </c>
      <c r="B21" s="75" t="s">
        <v>308</v>
      </c>
      <c r="C21" s="73"/>
      <c r="D21" s="73"/>
      <c r="E21" s="73"/>
    </row>
    <row r="22" spans="1:5" ht="34.5" customHeight="1">
      <c r="A22" s="86">
        <v>8</v>
      </c>
      <c r="B22" s="75" t="s">
        <v>296</v>
      </c>
      <c r="C22" s="1130"/>
      <c r="D22" s="1130"/>
      <c r="E22" s="1130"/>
    </row>
    <row r="23" spans="1:5" ht="45" customHeight="1">
      <c r="A23" s="86">
        <v>9</v>
      </c>
      <c r="B23" s="75" t="s">
        <v>297</v>
      </c>
      <c r="C23" s="1130"/>
      <c r="D23" s="1130"/>
      <c r="E23" s="1130"/>
    </row>
    <row r="24" spans="1:5" ht="45.75" customHeight="1">
      <c r="A24" s="86">
        <v>10</v>
      </c>
      <c r="B24" s="75" t="s">
        <v>298</v>
      </c>
      <c r="C24" s="1130"/>
      <c r="D24" s="1130"/>
      <c r="E24" s="1130"/>
    </row>
    <row r="25" spans="1:5" ht="46.5" customHeight="1">
      <c r="A25" s="86">
        <v>11</v>
      </c>
      <c r="B25" s="75" t="s">
        <v>299</v>
      </c>
      <c r="C25" s="1130"/>
      <c r="D25" s="1130"/>
      <c r="E25" s="1130"/>
    </row>
    <row r="26" spans="1:5" ht="46.5" customHeight="1">
      <c r="A26" s="86">
        <v>12</v>
      </c>
      <c r="B26" s="75" t="s">
        <v>300</v>
      </c>
      <c r="C26" s="1130"/>
      <c r="D26" s="1130"/>
      <c r="E26" s="1130"/>
    </row>
    <row r="27" spans="1:5" ht="34.5" customHeight="1">
      <c r="A27" s="86">
        <v>13</v>
      </c>
      <c r="B27" s="75" t="s">
        <v>305</v>
      </c>
      <c r="C27" s="1130"/>
      <c r="D27" s="1130"/>
      <c r="E27" s="1130"/>
    </row>
    <row r="28" spans="1:5" ht="34.5" customHeight="1">
      <c r="A28" s="86">
        <v>14</v>
      </c>
      <c r="B28" s="75" t="s">
        <v>306</v>
      </c>
      <c r="C28" s="1130"/>
      <c r="D28" s="1130"/>
      <c r="E28" s="1130"/>
    </row>
    <row r="29" spans="1:5">
      <c r="B29" s="76" t="s">
        <v>283</v>
      </c>
    </row>
    <row r="30" spans="1:5" ht="38.25" customHeight="1">
      <c r="B30" s="1131" t="s">
        <v>309</v>
      </c>
      <c r="C30" s="1132"/>
      <c r="D30" s="1132"/>
      <c r="E30" s="1132"/>
    </row>
    <row r="31" spans="1:5">
      <c r="B31" s="77" t="s">
        <v>282</v>
      </c>
    </row>
    <row r="32" spans="1:5" ht="88.5" customHeight="1">
      <c r="B32" s="78" t="s">
        <v>310</v>
      </c>
      <c r="C32" s="1117" t="s">
        <v>311</v>
      </c>
      <c r="D32" s="1117"/>
      <c r="E32" s="1117"/>
    </row>
    <row r="34" spans="2:5">
      <c r="B34" t="s">
        <v>312</v>
      </c>
      <c r="D34" s="1100" t="s">
        <v>241</v>
      </c>
      <c r="E34" s="1100"/>
    </row>
    <row r="35" spans="2:5">
      <c r="B35" t="s">
        <v>313</v>
      </c>
      <c r="D35" s="1100" t="s">
        <v>174</v>
      </c>
      <c r="E35" s="1100"/>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8.xml><?xml version="1.0" encoding="utf-8"?>
<worksheet xmlns="http://schemas.openxmlformats.org/spreadsheetml/2006/main" xmlns:r="http://schemas.openxmlformats.org/officeDocument/2006/relationships">
  <sheetPr>
    <tabColor rgb="FFC00000"/>
    <pageSetUpPr fitToPage="1"/>
  </sheetPr>
  <dimension ref="A1:KFI45"/>
  <sheetViews>
    <sheetView zoomScale="85" zoomScaleNormal="85" zoomScaleSheetLayoutView="85" workbookViewId="0">
      <selection activeCell="H20" sqref="H20"/>
    </sheetView>
  </sheetViews>
  <sheetFormatPr defaultRowHeight="15"/>
  <cols>
    <col min="1" max="1" width="5.5703125" style="83" customWidth="1"/>
    <col min="2" max="2" width="67.28515625" customWidth="1"/>
    <col min="3" max="3" width="28.85546875" customWidth="1"/>
  </cols>
  <sheetData>
    <row r="1" spans="1:7601" s="31" customFormat="1" ht="28.5">
      <c r="A1" s="88"/>
      <c r="B1" s="89"/>
      <c r="C1" s="102" t="s">
        <v>388</v>
      </c>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row>
    <row r="2" spans="1:7601" s="31" customFormat="1">
      <c r="A2" s="88"/>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row>
    <row r="3" spans="1:7601" s="31" customFormat="1">
      <c r="A3" s="1140" t="s">
        <v>352</v>
      </c>
      <c r="B3" s="1141"/>
      <c r="C3" s="1141"/>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row>
    <row r="4" spans="1:7601" s="38" customFormat="1">
      <c r="A4" s="1140" t="s">
        <v>389</v>
      </c>
      <c r="B4" s="1141"/>
      <c r="C4" s="1141"/>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row>
    <row r="5" spans="1:7601" s="38" customFormat="1">
      <c r="A5" s="1140" t="s">
        <v>390</v>
      </c>
      <c r="B5" s="1141"/>
      <c r="C5" s="1141"/>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row>
    <row r="6" spans="1:7601" s="79" customFormat="1">
      <c r="A6" s="1140" t="e">
        <f>#REF!</f>
        <v>#REF!</v>
      </c>
      <c r="B6" s="1141"/>
      <c r="C6" s="1141"/>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row>
    <row r="7" spans="1:7601" s="31" customFormat="1">
      <c r="A7" s="1138"/>
      <c r="B7" s="1139"/>
      <c r="C7" s="1139"/>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row>
    <row r="8" spans="1:7601" s="72" customFormat="1" ht="31.5">
      <c r="A8" s="84" t="s">
        <v>6</v>
      </c>
      <c r="B8" s="80" t="s">
        <v>318</v>
      </c>
      <c r="C8" s="80" t="s">
        <v>319</v>
      </c>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row>
    <row r="9" spans="1:7601" s="72" customFormat="1" ht="15.75">
      <c r="A9" s="84">
        <v>1</v>
      </c>
      <c r="B9" s="81" t="s">
        <v>320</v>
      </c>
      <c r="C9" s="81" t="s">
        <v>321</v>
      </c>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row>
    <row r="10" spans="1:7601" s="72" customFormat="1" ht="31.5">
      <c r="A10" s="84">
        <v>2</v>
      </c>
      <c r="B10" s="81" t="s">
        <v>322</v>
      </c>
      <c r="C10" s="81" t="s">
        <v>321</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row>
    <row r="11" spans="1:7601" s="72" customFormat="1" ht="15.75">
      <c r="A11" s="84">
        <v>3</v>
      </c>
      <c r="B11" s="81" t="s">
        <v>323</v>
      </c>
      <c r="C11" s="81" t="s">
        <v>321</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row>
    <row r="12" spans="1:7601" s="72" customFormat="1" ht="31.5">
      <c r="A12" s="84">
        <v>4</v>
      </c>
      <c r="B12" s="81" t="s">
        <v>324</v>
      </c>
      <c r="C12" s="81" t="s">
        <v>321</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row>
    <row r="13" spans="1:7601" s="72" customFormat="1" ht="15.75">
      <c r="A13" s="84">
        <v>5</v>
      </c>
      <c r="B13" s="81" t="s">
        <v>325</v>
      </c>
      <c r="C13" s="81" t="s">
        <v>321</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row>
    <row r="14" spans="1:7601" s="72" customFormat="1" ht="31.5">
      <c r="A14" s="84">
        <v>6</v>
      </c>
      <c r="B14" s="81" t="s">
        <v>326</v>
      </c>
      <c r="C14" s="81" t="s">
        <v>321</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row>
    <row r="15" spans="1:7601" s="72" customFormat="1" ht="15.75">
      <c r="A15" s="84">
        <v>7</v>
      </c>
      <c r="B15" s="81" t="s">
        <v>327</v>
      </c>
      <c r="C15" s="81" t="s">
        <v>321</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row>
    <row r="16" spans="1:7601" s="72" customFormat="1" ht="47.25">
      <c r="A16" s="84">
        <v>8</v>
      </c>
      <c r="B16" s="82" t="s">
        <v>328</v>
      </c>
      <c r="C16" s="81" t="s">
        <v>321</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row>
    <row r="17" spans="1:7601" s="72" customFormat="1" ht="31.5">
      <c r="A17" s="84">
        <v>9</v>
      </c>
      <c r="B17" s="82" t="s">
        <v>329</v>
      </c>
      <c r="C17" s="81" t="s">
        <v>321</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row>
    <row r="18" spans="1:7601" s="72" customFormat="1" ht="63">
      <c r="A18" s="84">
        <v>10</v>
      </c>
      <c r="B18" s="82" t="s">
        <v>330</v>
      </c>
      <c r="C18" s="81" t="s">
        <v>321</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row>
    <row r="19" spans="1:7601" s="72" customFormat="1" ht="31.5">
      <c r="A19" s="84">
        <v>11</v>
      </c>
      <c r="B19" s="82" t="s">
        <v>331</v>
      </c>
      <c r="C19" s="81" t="s">
        <v>321</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row>
    <row r="20" spans="1:7601" s="72" customFormat="1" ht="31.5">
      <c r="A20" s="84">
        <v>12</v>
      </c>
      <c r="B20" s="82" t="s">
        <v>332</v>
      </c>
      <c r="C20" s="82" t="s">
        <v>321</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row>
    <row r="21" spans="1:7601" s="72" customFormat="1" ht="115.5" customHeight="1">
      <c r="A21" s="84">
        <v>13</v>
      </c>
      <c r="B21" s="82" t="s">
        <v>333</v>
      </c>
      <c r="C21" s="82" t="s">
        <v>321</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row>
    <row r="22" spans="1:7601" s="72" customFormat="1" ht="47.25">
      <c r="A22" s="84">
        <v>14</v>
      </c>
      <c r="B22" s="82" t="s">
        <v>334</v>
      </c>
      <c r="C22" s="81" t="s">
        <v>321</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row>
    <row r="23" spans="1:7601" s="72" customFormat="1" ht="31.5">
      <c r="A23" s="84">
        <v>15</v>
      </c>
      <c r="B23" s="82" t="s">
        <v>335</v>
      </c>
      <c r="C23" s="81" t="s">
        <v>321</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row>
    <row r="24" spans="1:7601" s="72" customFormat="1" ht="31.5">
      <c r="A24" s="84">
        <v>16</v>
      </c>
      <c r="B24" s="82" t="s">
        <v>336</v>
      </c>
      <c r="C24" s="81" t="s">
        <v>321</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row>
    <row r="25" spans="1:7601" s="72" customFormat="1" ht="47.25">
      <c r="A25" s="84">
        <v>17</v>
      </c>
      <c r="B25" s="82" t="s">
        <v>337</v>
      </c>
      <c r="C25" s="81" t="s">
        <v>321</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row>
    <row r="26" spans="1:7601" s="72" customFormat="1" ht="31.5">
      <c r="A26" s="84">
        <v>18</v>
      </c>
      <c r="B26" s="81" t="s">
        <v>338</v>
      </c>
      <c r="C26" s="81" t="s">
        <v>321</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row>
    <row r="27" spans="1:7601" s="72" customFormat="1" ht="31.5">
      <c r="A27" s="84">
        <v>19</v>
      </c>
      <c r="B27" s="82" t="s">
        <v>339</v>
      </c>
      <c r="C27" s="81" t="s">
        <v>321</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row>
    <row r="28" spans="1:7601" s="72" customFormat="1" ht="63">
      <c r="A28" s="84">
        <v>20</v>
      </c>
      <c r="B28" s="82" t="s">
        <v>340</v>
      </c>
      <c r="C28" s="81" t="s">
        <v>321</v>
      </c>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row>
    <row r="29" spans="1:7601" s="72" customFormat="1" ht="47.25">
      <c r="A29" s="84">
        <v>21</v>
      </c>
      <c r="B29" s="82" t="s">
        <v>341</v>
      </c>
      <c r="C29" s="81" t="s">
        <v>321</v>
      </c>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row>
    <row r="30" spans="1:7601" s="72" customFormat="1" ht="47.25">
      <c r="A30" s="84">
        <v>22</v>
      </c>
      <c r="B30" s="82" t="s">
        <v>342</v>
      </c>
      <c r="C30" s="81" t="s">
        <v>321</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row>
    <row r="31" spans="1:7601" s="72" customFormat="1" ht="31.5">
      <c r="A31" s="84">
        <v>23</v>
      </c>
      <c r="B31" s="82" t="s">
        <v>343</v>
      </c>
      <c r="C31" s="81" t="s">
        <v>321</v>
      </c>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row>
    <row r="32" spans="1:7601" s="72" customFormat="1" ht="31.5">
      <c r="A32" s="84">
        <v>24</v>
      </c>
      <c r="B32" s="82" t="s">
        <v>344</v>
      </c>
      <c r="C32" s="81" t="s">
        <v>321</v>
      </c>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row>
    <row r="33" spans="1:7601" s="72" customFormat="1" ht="63">
      <c r="A33" s="84">
        <v>25</v>
      </c>
      <c r="B33" s="82" t="s">
        <v>345</v>
      </c>
      <c r="C33" s="81" t="s">
        <v>321</v>
      </c>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row>
    <row r="34" spans="1:7601" s="72" customFormat="1" ht="15.75">
      <c r="A34" s="84">
        <v>26</v>
      </c>
      <c r="B34" s="82" t="s">
        <v>346</v>
      </c>
      <c r="C34" s="81" t="s">
        <v>321</v>
      </c>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row>
    <row r="35" spans="1:7601" s="72" customFormat="1" ht="31.5">
      <c r="A35" s="84">
        <v>27</v>
      </c>
      <c r="B35" s="81" t="s">
        <v>347</v>
      </c>
      <c r="C35" s="81" t="s">
        <v>321</v>
      </c>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row>
    <row r="36" spans="1:7601" s="72" customFormat="1" ht="31.5">
      <c r="A36" s="84">
        <v>28</v>
      </c>
      <c r="B36" s="82" t="s">
        <v>348</v>
      </c>
      <c r="C36" s="81" t="s">
        <v>321</v>
      </c>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row>
    <row r="37" spans="1:7601" s="72" customFormat="1" ht="47.25">
      <c r="A37" s="84">
        <v>29</v>
      </c>
      <c r="B37" s="82" t="s">
        <v>349</v>
      </c>
      <c r="C37" s="81" t="s">
        <v>321</v>
      </c>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c r="AMK37"/>
      <c r="AML37"/>
      <c r="AMM37"/>
      <c r="AMN37"/>
      <c r="AMO37"/>
      <c r="AMP37"/>
      <c r="AMQ37"/>
      <c r="AMR37"/>
      <c r="AMS37"/>
      <c r="AMT37"/>
      <c r="AMU37"/>
      <c r="AMV37"/>
      <c r="AMW37"/>
      <c r="AMX37"/>
      <c r="AMY37"/>
      <c r="AMZ37"/>
      <c r="ANA37"/>
      <c r="ANB37"/>
      <c r="ANC37"/>
      <c r="AND37"/>
      <c r="ANE37"/>
      <c r="ANF37"/>
      <c r="ANG37"/>
      <c r="ANH37"/>
      <c r="ANI37"/>
      <c r="ANJ37"/>
      <c r="ANK37"/>
      <c r="ANL37"/>
      <c r="ANM37"/>
      <c r="ANN37"/>
      <c r="ANO37"/>
      <c r="ANP37"/>
      <c r="ANQ37"/>
      <c r="ANR37"/>
      <c r="ANS37"/>
      <c r="ANT37"/>
      <c r="ANU37"/>
      <c r="ANV37"/>
      <c r="ANW37"/>
      <c r="ANX37"/>
      <c r="ANY37"/>
      <c r="ANZ37"/>
      <c r="AOA37"/>
      <c r="AOB37"/>
      <c r="AOC37"/>
      <c r="AOD37"/>
      <c r="AOE37"/>
      <c r="AOF37"/>
      <c r="AOG37"/>
      <c r="AOH37"/>
      <c r="AOI37"/>
      <c r="AOJ37"/>
      <c r="AOK37"/>
      <c r="AOL37"/>
      <c r="AOM37"/>
      <c r="AON37"/>
      <c r="AOO37"/>
      <c r="AOP37"/>
      <c r="AOQ37"/>
      <c r="AOR37"/>
      <c r="AOS37"/>
      <c r="AOT37"/>
      <c r="AOU37"/>
      <c r="AOV37"/>
      <c r="AOW37"/>
      <c r="AOX37"/>
      <c r="AOY37"/>
      <c r="AOZ37"/>
      <c r="APA37"/>
      <c r="APB37"/>
      <c r="APC37"/>
      <c r="APD37"/>
      <c r="APE37"/>
      <c r="APF37"/>
      <c r="APG37"/>
      <c r="APH37"/>
      <c r="API37"/>
      <c r="APJ37"/>
      <c r="APK37"/>
      <c r="APL37"/>
      <c r="APM37"/>
      <c r="APN37"/>
      <c r="APO37"/>
      <c r="APP37"/>
      <c r="APQ37"/>
      <c r="APR37"/>
      <c r="APS37"/>
      <c r="APT37"/>
      <c r="APU37"/>
      <c r="APV37"/>
      <c r="APW37"/>
      <c r="APX37"/>
      <c r="APY37"/>
      <c r="APZ37"/>
      <c r="AQA37"/>
      <c r="AQB37"/>
      <c r="AQC37"/>
      <c r="AQD37"/>
      <c r="AQE37"/>
      <c r="AQF37"/>
      <c r="AQG37"/>
      <c r="AQH37"/>
      <c r="AQI37"/>
      <c r="AQJ37"/>
      <c r="AQK37"/>
      <c r="AQL37"/>
      <c r="AQM37"/>
      <c r="AQN37"/>
      <c r="AQO37"/>
      <c r="AQP37"/>
      <c r="AQQ37"/>
      <c r="AQR37"/>
      <c r="AQS37"/>
      <c r="AQT37"/>
      <c r="AQU37"/>
      <c r="AQV37"/>
      <c r="AQW37"/>
      <c r="AQX37"/>
      <c r="AQY37"/>
      <c r="AQZ37"/>
      <c r="ARA37"/>
      <c r="ARB37"/>
      <c r="ARC37"/>
      <c r="ARD37"/>
      <c r="ARE37"/>
      <c r="ARF37"/>
      <c r="ARG37"/>
      <c r="ARH37"/>
      <c r="ARI37"/>
      <c r="ARJ37"/>
      <c r="ARK37"/>
      <c r="ARL37"/>
      <c r="ARM37"/>
      <c r="ARN37"/>
      <c r="ARO37"/>
      <c r="ARP37"/>
      <c r="ARQ37"/>
      <c r="ARR37"/>
      <c r="ARS37"/>
      <c r="ART37"/>
      <c r="ARU37"/>
      <c r="ARV37"/>
      <c r="ARW37"/>
      <c r="ARX37"/>
      <c r="ARY37"/>
      <c r="ARZ37"/>
      <c r="ASA37"/>
      <c r="ASB37"/>
      <c r="ASC37"/>
      <c r="ASD37"/>
      <c r="ASE37"/>
      <c r="ASF37"/>
      <c r="ASG37"/>
      <c r="ASH37"/>
      <c r="ASI37"/>
      <c r="ASJ37"/>
      <c r="ASK37"/>
      <c r="ASL37"/>
      <c r="ASM37"/>
      <c r="ASN37"/>
      <c r="ASO37"/>
      <c r="ASP37"/>
      <c r="ASQ37"/>
      <c r="ASR37"/>
      <c r="ASS37"/>
      <c r="AST37"/>
      <c r="ASU37"/>
      <c r="ASV37"/>
      <c r="ASW37"/>
      <c r="ASX37"/>
      <c r="ASY37"/>
      <c r="ASZ37"/>
      <c r="ATA37"/>
      <c r="ATB37"/>
      <c r="ATC37"/>
      <c r="ATD37"/>
      <c r="ATE37"/>
      <c r="ATF37"/>
      <c r="ATG37"/>
      <c r="ATH37"/>
      <c r="ATI37"/>
      <c r="ATJ37"/>
      <c r="ATK37"/>
      <c r="ATL37"/>
      <c r="ATM37"/>
      <c r="ATN37"/>
      <c r="ATO37"/>
      <c r="ATP37"/>
      <c r="ATQ37"/>
      <c r="ATR37"/>
      <c r="ATS37"/>
      <c r="ATT37"/>
      <c r="ATU37"/>
      <c r="ATV37"/>
      <c r="ATW37"/>
      <c r="ATX37"/>
      <c r="ATY37"/>
      <c r="ATZ37"/>
      <c r="AUA37"/>
      <c r="AUB37"/>
      <c r="AUC37"/>
      <c r="AUD37"/>
      <c r="AUE37"/>
      <c r="AUF37"/>
      <c r="AUG37"/>
      <c r="AUH37"/>
      <c r="AUI37"/>
      <c r="AUJ37"/>
      <c r="AUK37"/>
      <c r="AUL37"/>
      <c r="AUM37"/>
      <c r="AUN37"/>
      <c r="AUO37"/>
      <c r="AUP37"/>
      <c r="AUQ37"/>
      <c r="AUR37"/>
      <c r="AUS37"/>
      <c r="AUT37"/>
      <c r="AUU37"/>
      <c r="AUV37"/>
      <c r="AUW37"/>
      <c r="AUX37"/>
      <c r="AUY37"/>
      <c r="AUZ37"/>
      <c r="AVA37"/>
      <c r="AVB37"/>
      <c r="AVC37"/>
      <c r="AVD37"/>
      <c r="AVE37"/>
      <c r="AVF37"/>
      <c r="AVG37"/>
      <c r="AVH37"/>
      <c r="AVI37"/>
      <c r="AVJ37"/>
      <c r="AVK37"/>
      <c r="AVL37"/>
      <c r="AVM37"/>
      <c r="AVN37"/>
      <c r="AVO37"/>
      <c r="AVP37"/>
      <c r="AVQ37"/>
      <c r="AVR37"/>
      <c r="AVS37"/>
      <c r="AVT37"/>
      <c r="AVU37"/>
      <c r="AVV37"/>
      <c r="AVW37"/>
      <c r="AVX37"/>
      <c r="AVY37"/>
      <c r="AVZ37"/>
      <c r="AWA37"/>
      <c r="AWB37"/>
      <c r="AWC37"/>
      <c r="AWD37"/>
      <c r="AWE37"/>
      <c r="AWF37"/>
      <c r="AWG37"/>
      <c r="AWH37"/>
      <c r="AWI37"/>
      <c r="AWJ37"/>
      <c r="AWK37"/>
      <c r="AWL37"/>
      <c r="AWM37"/>
      <c r="AWN37"/>
      <c r="AWO37"/>
      <c r="AWP37"/>
      <c r="AWQ37"/>
      <c r="AWR37"/>
      <c r="AWS37"/>
      <c r="AWT37"/>
      <c r="AWU37"/>
      <c r="AWV37"/>
      <c r="AWW37"/>
      <c r="AWX37"/>
      <c r="AWY37"/>
      <c r="AWZ37"/>
      <c r="AXA37"/>
      <c r="AXB37"/>
      <c r="AXC37"/>
      <c r="AXD37"/>
      <c r="AXE37"/>
      <c r="AXF37"/>
      <c r="AXG37"/>
      <c r="AXH37"/>
      <c r="AXI37"/>
      <c r="AXJ37"/>
      <c r="AXK37"/>
      <c r="AXL37"/>
      <c r="AXM37"/>
      <c r="AXN37"/>
      <c r="AXO37"/>
      <c r="AXP37"/>
      <c r="AXQ37"/>
      <c r="AXR37"/>
      <c r="AXS37"/>
      <c r="AXT37"/>
      <c r="AXU37"/>
      <c r="AXV37"/>
      <c r="AXW37"/>
      <c r="AXX37"/>
      <c r="AXY37"/>
      <c r="AXZ37"/>
      <c r="AYA37"/>
      <c r="AYB37"/>
      <c r="AYC37"/>
      <c r="AYD37"/>
      <c r="AYE37"/>
      <c r="AYF37"/>
      <c r="AYG37"/>
      <c r="AYH37"/>
      <c r="AYI37"/>
      <c r="AYJ37"/>
      <c r="AYK37"/>
      <c r="AYL37"/>
      <c r="AYM37"/>
      <c r="AYN37"/>
      <c r="AYO37"/>
      <c r="AYP37"/>
      <c r="AYQ37"/>
      <c r="AYR37"/>
      <c r="AYS37"/>
      <c r="AYT37"/>
      <c r="AYU37"/>
      <c r="AYV37"/>
      <c r="AYW37"/>
      <c r="AYX37"/>
      <c r="AYY37"/>
      <c r="AYZ37"/>
      <c r="AZA37"/>
      <c r="AZB37"/>
      <c r="AZC37"/>
      <c r="AZD37"/>
      <c r="AZE37"/>
      <c r="AZF37"/>
      <c r="AZG37"/>
      <c r="AZH37"/>
      <c r="AZI37"/>
      <c r="AZJ37"/>
      <c r="AZK37"/>
      <c r="AZL37"/>
      <c r="AZM37"/>
      <c r="AZN37"/>
      <c r="AZO37"/>
      <c r="AZP37"/>
      <c r="AZQ37"/>
      <c r="AZR37"/>
      <c r="AZS37"/>
      <c r="AZT37"/>
      <c r="AZU37"/>
      <c r="AZV37"/>
      <c r="AZW37"/>
      <c r="AZX37"/>
      <c r="AZY37"/>
      <c r="AZZ37"/>
      <c r="BAA37"/>
      <c r="BAB37"/>
      <c r="BAC37"/>
      <c r="BAD37"/>
      <c r="BAE37"/>
      <c r="BAF37"/>
      <c r="BAG37"/>
      <c r="BAH37"/>
      <c r="BAI37"/>
      <c r="BAJ37"/>
      <c r="BAK37"/>
      <c r="BAL37"/>
      <c r="BAM37"/>
      <c r="BAN37"/>
      <c r="BAO37"/>
      <c r="BAP37"/>
      <c r="BAQ37"/>
      <c r="BAR37"/>
      <c r="BAS37"/>
      <c r="BAT37"/>
      <c r="BAU37"/>
      <c r="BAV37"/>
      <c r="BAW37"/>
      <c r="BAX37"/>
      <c r="BAY37"/>
      <c r="BAZ37"/>
      <c r="BBA37"/>
      <c r="BBB37"/>
      <c r="BBC37"/>
      <c r="BBD37"/>
      <c r="BBE37"/>
      <c r="BBF37"/>
      <c r="BBG37"/>
      <c r="BBH37"/>
      <c r="BBI37"/>
      <c r="BBJ37"/>
      <c r="BBK37"/>
      <c r="BBL37"/>
      <c r="BBM37"/>
      <c r="BBN37"/>
      <c r="BBO37"/>
      <c r="BBP37"/>
      <c r="BBQ37"/>
      <c r="BBR37"/>
      <c r="BBS37"/>
      <c r="BBT37"/>
      <c r="BBU37"/>
      <c r="BBV37"/>
      <c r="BBW37"/>
      <c r="BBX37"/>
      <c r="BBY37"/>
      <c r="BBZ37"/>
      <c r="BCA37"/>
      <c r="BCB37"/>
      <c r="BCC37"/>
      <c r="BCD37"/>
      <c r="BCE37"/>
      <c r="BCF37"/>
      <c r="BCG37"/>
      <c r="BCH37"/>
      <c r="BCI37"/>
      <c r="BCJ37"/>
      <c r="BCK37"/>
      <c r="BCL37"/>
      <c r="BCM37"/>
      <c r="BCN37"/>
      <c r="BCO37"/>
      <c r="BCP37"/>
      <c r="BCQ37"/>
      <c r="BCR37"/>
      <c r="BCS37"/>
      <c r="BCT37"/>
      <c r="BCU37"/>
      <c r="BCV37"/>
      <c r="BCW37"/>
      <c r="BCX37"/>
      <c r="BCY37"/>
      <c r="BCZ37"/>
      <c r="BDA37"/>
      <c r="BDB37"/>
      <c r="BDC37"/>
      <c r="BDD37"/>
      <c r="BDE37"/>
      <c r="BDF37"/>
      <c r="BDG37"/>
      <c r="BDH37"/>
      <c r="BDI37"/>
      <c r="BDJ37"/>
      <c r="BDK37"/>
      <c r="BDL37"/>
      <c r="BDM37"/>
      <c r="BDN37"/>
      <c r="BDO37"/>
      <c r="BDP37"/>
      <c r="BDQ37"/>
      <c r="BDR37"/>
      <c r="BDS37"/>
      <c r="BDT37"/>
      <c r="BDU37"/>
      <c r="BDV37"/>
      <c r="BDW37"/>
      <c r="BDX37"/>
      <c r="BDY37"/>
      <c r="BDZ37"/>
      <c r="BEA37"/>
      <c r="BEB37"/>
      <c r="BEC37"/>
      <c r="BED37"/>
      <c r="BEE37"/>
      <c r="BEF37"/>
      <c r="BEG37"/>
      <c r="BEH37"/>
      <c r="BEI37"/>
      <c r="BEJ37"/>
      <c r="BEK37"/>
      <c r="BEL37"/>
      <c r="BEM37"/>
      <c r="BEN37"/>
      <c r="BEO37"/>
      <c r="BEP37"/>
      <c r="BEQ37"/>
      <c r="BER37"/>
      <c r="BES37"/>
      <c r="BET37"/>
      <c r="BEU37"/>
      <c r="BEV37"/>
      <c r="BEW37"/>
      <c r="BEX37"/>
      <c r="BEY37"/>
      <c r="BEZ37"/>
      <c r="BFA37"/>
      <c r="BFB37"/>
      <c r="BFC37"/>
      <c r="BFD37"/>
      <c r="BFE37"/>
      <c r="BFF37"/>
      <c r="BFG37"/>
      <c r="BFH37"/>
      <c r="BFI37"/>
      <c r="BFJ37"/>
      <c r="BFK37"/>
      <c r="BFL37"/>
      <c r="BFM37"/>
      <c r="BFN37"/>
      <c r="BFO37"/>
      <c r="BFP37"/>
      <c r="BFQ37"/>
      <c r="BFR37"/>
      <c r="BFS37"/>
      <c r="BFT37"/>
      <c r="BFU37"/>
      <c r="BFV37"/>
      <c r="BFW37"/>
      <c r="BFX37"/>
      <c r="BFY37"/>
      <c r="BFZ37"/>
      <c r="BGA37"/>
      <c r="BGB37"/>
      <c r="BGC37"/>
      <c r="BGD37"/>
      <c r="BGE37"/>
      <c r="BGF37"/>
      <c r="BGG37"/>
      <c r="BGH37"/>
      <c r="BGI37"/>
      <c r="BGJ37"/>
      <c r="BGK37"/>
      <c r="BGL37"/>
      <c r="BGM37"/>
      <c r="BGN37"/>
      <c r="BGO37"/>
      <c r="BGP37"/>
      <c r="BGQ37"/>
      <c r="BGR37"/>
      <c r="BGS37"/>
      <c r="BGT37"/>
      <c r="BGU37"/>
      <c r="BGV37"/>
      <c r="BGW37"/>
      <c r="BGX37"/>
      <c r="BGY37"/>
      <c r="BGZ37"/>
      <c r="BHA37"/>
      <c r="BHB37"/>
      <c r="BHC37"/>
      <c r="BHD37"/>
      <c r="BHE37"/>
      <c r="BHF37"/>
      <c r="BHG37"/>
      <c r="BHH37"/>
      <c r="BHI37"/>
      <c r="BHJ37"/>
      <c r="BHK37"/>
      <c r="BHL37"/>
      <c r="BHM37"/>
      <c r="BHN37"/>
      <c r="BHO37"/>
      <c r="BHP37"/>
      <c r="BHQ37"/>
      <c r="BHR37"/>
      <c r="BHS37"/>
      <c r="BHT37"/>
      <c r="BHU37"/>
      <c r="BHV37"/>
      <c r="BHW37"/>
      <c r="BHX37"/>
      <c r="BHY37"/>
      <c r="BHZ37"/>
      <c r="BIA37"/>
      <c r="BIB37"/>
      <c r="BIC37"/>
      <c r="BID37"/>
      <c r="BIE37"/>
      <c r="BIF37"/>
      <c r="BIG37"/>
      <c r="BIH37"/>
      <c r="BII37"/>
      <c r="BIJ37"/>
      <c r="BIK37"/>
      <c r="BIL37"/>
      <c r="BIM37"/>
      <c r="BIN37"/>
      <c r="BIO37"/>
      <c r="BIP37"/>
      <c r="BIQ37"/>
      <c r="BIR37"/>
      <c r="BIS37"/>
      <c r="BIT37"/>
      <c r="BIU37"/>
      <c r="BIV37"/>
      <c r="BIW37"/>
      <c r="BIX37"/>
      <c r="BIY37"/>
      <c r="BIZ37"/>
      <c r="BJA37"/>
      <c r="BJB37"/>
      <c r="BJC37"/>
      <c r="BJD37"/>
      <c r="BJE37"/>
      <c r="BJF37"/>
      <c r="BJG37"/>
      <c r="BJH37"/>
      <c r="BJI37"/>
      <c r="BJJ37"/>
      <c r="BJK37"/>
      <c r="BJL37"/>
      <c r="BJM37"/>
      <c r="BJN37"/>
      <c r="BJO37"/>
      <c r="BJP37"/>
      <c r="BJQ37"/>
      <c r="BJR37"/>
      <c r="BJS37"/>
      <c r="BJT37"/>
      <c r="BJU37"/>
      <c r="BJV37"/>
      <c r="BJW37"/>
      <c r="BJX37"/>
      <c r="BJY37"/>
      <c r="BJZ37"/>
      <c r="BKA37"/>
      <c r="BKB37"/>
      <c r="BKC37"/>
      <c r="BKD37"/>
      <c r="BKE37"/>
      <c r="BKF37"/>
      <c r="BKG37"/>
      <c r="BKH37"/>
      <c r="BKI37"/>
      <c r="BKJ37"/>
      <c r="BKK37"/>
      <c r="BKL37"/>
      <c r="BKM37"/>
      <c r="BKN37"/>
      <c r="BKO37"/>
      <c r="BKP37"/>
      <c r="BKQ37"/>
      <c r="BKR37"/>
      <c r="BKS37"/>
      <c r="BKT37"/>
      <c r="BKU37"/>
      <c r="BKV37"/>
      <c r="BKW37"/>
      <c r="BKX37"/>
      <c r="BKY37"/>
      <c r="BKZ37"/>
      <c r="BLA37"/>
      <c r="BLB37"/>
      <c r="BLC37"/>
      <c r="BLD37"/>
      <c r="BLE37"/>
      <c r="BLF37"/>
      <c r="BLG37"/>
      <c r="BLH37"/>
      <c r="BLI37"/>
      <c r="BLJ37"/>
      <c r="BLK37"/>
      <c r="BLL37"/>
      <c r="BLM37"/>
      <c r="BLN37"/>
      <c r="BLO37"/>
      <c r="BLP37"/>
      <c r="BLQ37"/>
      <c r="BLR37"/>
      <c r="BLS37"/>
      <c r="BLT37"/>
      <c r="BLU37"/>
      <c r="BLV37"/>
      <c r="BLW37"/>
      <c r="BLX37"/>
      <c r="BLY37"/>
      <c r="BLZ37"/>
      <c r="BMA37"/>
      <c r="BMB37"/>
      <c r="BMC37"/>
      <c r="BMD37"/>
      <c r="BME37"/>
      <c r="BMF37"/>
      <c r="BMG37"/>
      <c r="BMH37"/>
      <c r="BMI37"/>
      <c r="BMJ37"/>
      <c r="BMK37"/>
      <c r="BML37"/>
      <c r="BMM37"/>
      <c r="BMN37"/>
      <c r="BMO37"/>
      <c r="BMP37"/>
      <c r="BMQ37"/>
      <c r="BMR37"/>
      <c r="BMS37"/>
      <c r="BMT37"/>
      <c r="BMU37"/>
      <c r="BMV37"/>
      <c r="BMW37"/>
      <c r="BMX37"/>
      <c r="BMY37"/>
      <c r="BMZ37"/>
      <c r="BNA37"/>
      <c r="BNB37"/>
      <c r="BNC37"/>
      <c r="BND37"/>
      <c r="BNE37"/>
      <c r="BNF37"/>
      <c r="BNG37"/>
      <c r="BNH37"/>
      <c r="BNI37"/>
      <c r="BNJ37"/>
      <c r="BNK37"/>
      <c r="BNL37"/>
      <c r="BNM37"/>
      <c r="BNN37"/>
      <c r="BNO37"/>
      <c r="BNP37"/>
      <c r="BNQ37"/>
      <c r="BNR37"/>
      <c r="BNS37"/>
      <c r="BNT37"/>
      <c r="BNU37"/>
      <c r="BNV37"/>
      <c r="BNW37"/>
      <c r="BNX37"/>
      <c r="BNY37"/>
      <c r="BNZ37"/>
      <c r="BOA37"/>
      <c r="BOB37"/>
      <c r="BOC37"/>
      <c r="BOD37"/>
      <c r="BOE37"/>
      <c r="BOF37"/>
      <c r="BOG37"/>
      <c r="BOH37"/>
      <c r="BOI37"/>
      <c r="BOJ37"/>
      <c r="BOK37"/>
      <c r="BOL37"/>
      <c r="BOM37"/>
      <c r="BON37"/>
      <c r="BOO37"/>
      <c r="BOP37"/>
      <c r="BOQ37"/>
      <c r="BOR37"/>
      <c r="BOS37"/>
      <c r="BOT37"/>
      <c r="BOU37"/>
      <c r="BOV37"/>
      <c r="BOW37"/>
      <c r="BOX37"/>
      <c r="BOY37"/>
      <c r="BOZ37"/>
      <c r="BPA37"/>
      <c r="BPB37"/>
      <c r="BPC37"/>
      <c r="BPD37"/>
      <c r="BPE37"/>
      <c r="BPF37"/>
      <c r="BPG37"/>
      <c r="BPH37"/>
      <c r="BPI37"/>
      <c r="BPJ37"/>
      <c r="BPK37"/>
      <c r="BPL37"/>
      <c r="BPM37"/>
      <c r="BPN37"/>
      <c r="BPO37"/>
      <c r="BPP37"/>
      <c r="BPQ37"/>
      <c r="BPR37"/>
      <c r="BPS37"/>
      <c r="BPT37"/>
      <c r="BPU37"/>
      <c r="BPV37"/>
      <c r="BPW37"/>
      <c r="BPX37"/>
      <c r="BPY37"/>
      <c r="BPZ37"/>
      <c r="BQA37"/>
      <c r="BQB37"/>
      <c r="BQC37"/>
      <c r="BQD37"/>
      <c r="BQE37"/>
      <c r="BQF37"/>
      <c r="BQG37"/>
      <c r="BQH37"/>
      <c r="BQI37"/>
      <c r="BQJ37"/>
      <c r="BQK37"/>
      <c r="BQL37"/>
      <c r="BQM37"/>
      <c r="BQN37"/>
      <c r="BQO37"/>
      <c r="BQP37"/>
      <c r="BQQ37"/>
      <c r="BQR37"/>
      <c r="BQS37"/>
      <c r="BQT37"/>
      <c r="BQU37"/>
      <c r="BQV37"/>
      <c r="BQW37"/>
      <c r="BQX37"/>
      <c r="BQY37"/>
      <c r="BQZ37"/>
      <c r="BRA37"/>
      <c r="BRB37"/>
      <c r="BRC37"/>
      <c r="BRD37"/>
      <c r="BRE37"/>
      <c r="BRF37"/>
      <c r="BRG37"/>
      <c r="BRH37"/>
      <c r="BRI37"/>
      <c r="BRJ37"/>
      <c r="BRK37"/>
      <c r="BRL37"/>
      <c r="BRM37"/>
      <c r="BRN37"/>
      <c r="BRO37"/>
      <c r="BRP37"/>
      <c r="BRQ37"/>
      <c r="BRR37"/>
      <c r="BRS37"/>
      <c r="BRT37"/>
      <c r="BRU37"/>
      <c r="BRV37"/>
      <c r="BRW37"/>
      <c r="BRX37"/>
      <c r="BRY37"/>
      <c r="BRZ37"/>
      <c r="BSA37"/>
      <c r="BSB37"/>
      <c r="BSC37"/>
      <c r="BSD37"/>
      <c r="BSE37"/>
      <c r="BSF37"/>
      <c r="BSG37"/>
      <c r="BSH37"/>
      <c r="BSI37"/>
      <c r="BSJ37"/>
      <c r="BSK37"/>
      <c r="BSL37"/>
      <c r="BSM37"/>
      <c r="BSN37"/>
      <c r="BSO37"/>
      <c r="BSP37"/>
      <c r="BSQ37"/>
      <c r="BSR37"/>
      <c r="BSS37"/>
      <c r="BST37"/>
      <c r="BSU37"/>
      <c r="BSV37"/>
      <c r="BSW37"/>
      <c r="BSX37"/>
      <c r="BSY37"/>
      <c r="BSZ37"/>
      <c r="BTA37"/>
      <c r="BTB37"/>
      <c r="BTC37"/>
      <c r="BTD37"/>
      <c r="BTE37"/>
      <c r="BTF37"/>
      <c r="BTG37"/>
      <c r="BTH37"/>
      <c r="BTI37"/>
      <c r="BTJ37"/>
      <c r="BTK37"/>
      <c r="BTL37"/>
      <c r="BTM37"/>
      <c r="BTN37"/>
      <c r="BTO37"/>
      <c r="BTP37"/>
      <c r="BTQ37"/>
      <c r="BTR37"/>
      <c r="BTS37"/>
      <c r="BTT37"/>
      <c r="BTU37"/>
      <c r="BTV37"/>
      <c r="BTW37"/>
      <c r="BTX37"/>
      <c r="BTY37"/>
      <c r="BTZ37"/>
      <c r="BUA37"/>
      <c r="BUB37"/>
      <c r="BUC37"/>
      <c r="BUD37"/>
      <c r="BUE37"/>
      <c r="BUF37"/>
      <c r="BUG37"/>
      <c r="BUH37"/>
      <c r="BUI37"/>
      <c r="BUJ37"/>
      <c r="BUK37"/>
      <c r="BUL37"/>
      <c r="BUM37"/>
      <c r="BUN37"/>
      <c r="BUO37"/>
      <c r="BUP37"/>
      <c r="BUQ37"/>
      <c r="BUR37"/>
      <c r="BUS37"/>
      <c r="BUT37"/>
      <c r="BUU37"/>
      <c r="BUV37"/>
      <c r="BUW37"/>
      <c r="BUX37"/>
      <c r="BUY37"/>
      <c r="BUZ37"/>
      <c r="BVA37"/>
      <c r="BVB37"/>
      <c r="BVC37"/>
      <c r="BVD37"/>
      <c r="BVE37"/>
      <c r="BVF37"/>
      <c r="BVG37"/>
      <c r="BVH37"/>
      <c r="BVI37"/>
      <c r="BVJ37"/>
      <c r="BVK37"/>
      <c r="BVL37"/>
      <c r="BVM37"/>
      <c r="BVN37"/>
      <c r="BVO37"/>
      <c r="BVP37"/>
      <c r="BVQ37"/>
      <c r="BVR37"/>
      <c r="BVS37"/>
      <c r="BVT37"/>
      <c r="BVU37"/>
      <c r="BVV37"/>
      <c r="BVW37"/>
      <c r="BVX37"/>
      <c r="BVY37"/>
      <c r="BVZ37"/>
      <c r="BWA37"/>
      <c r="BWB37"/>
      <c r="BWC37"/>
      <c r="BWD37"/>
      <c r="BWE37"/>
      <c r="BWF37"/>
      <c r="BWG37"/>
      <c r="BWH37"/>
      <c r="BWI37"/>
      <c r="BWJ37"/>
      <c r="BWK37"/>
      <c r="BWL37"/>
      <c r="BWM37"/>
      <c r="BWN37"/>
      <c r="BWO37"/>
      <c r="BWP37"/>
      <c r="BWQ37"/>
      <c r="BWR37"/>
      <c r="BWS37"/>
      <c r="BWT37"/>
      <c r="BWU37"/>
      <c r="BWV37"/>
      <c r="BWW37"/>
      <c r="BWX37"/>
      <c r="BWY37"/>
      <c r="BWZ37"/>
      <c r="BXA37"/>
      <c r="BXB37"/>
      <c r="BXC37"/>
      <c r="BXD37"/>
      <c r="BXE37"/>
      <c r="BXF37"/>
      <c r="BXG37"/>
      <c r="BXH37"/>
      <c r="BXI37"/>
      <c r="BXJ37"/>
      <c r="BXK37"/>
      <c r="BXL37"/>
      <c r="BXM37"/>
      <c r="BXN37"/>
      <c r="BXO37"/>
      <c r="BXP37"/>
      <c r="BXQ37"/>
      <c r="BXR37"/>
      <c r="BXS37"/>
      <c r="BXT37"/>
      <c r="BXU37"/>
      <c r="BXV37"/>
      <c r="BXW37"/>
      <c r="BXX37"/>
      <c r="BXY37"/>
      <c r="BXZ37"/>
      <c r="BYA37"/>
      <c r="BYB37"/>
      <c r="BYC37"/>
      <c r="BYD37"/>
      <c r="BYE37"/>
      <c r="BYF37"/>
      <c r="BYG37"/>
      <c r="BYH37"/>
      <c r="BYI37"/>
      <c r="BYJ37"/>
      <c r="BYK37"/>
      <c r="BYL37"/>
      <c r="BYM37"/>
      <c r="BYN37"/>
      <c r="BYO37"/>
      <c r="BYP37"/>
      <c r="BYQ37"/>
      <c r="BYR37"/>
      <c r="BYS37"/>
      <c r="BYT37"/>
      <c r="BYU37"/>
      <c r="BYV37"/>
      <c r="BYW37"/>
      <c r="BYX37"/>
      <c r="BYY37"/>
      <c r="BYZ37"/>
      <c r="BZA37"/>
      <c r="BZB37"/>
      <c r="BZC37"/>
      <c r="BZD37"/>
      <c r="BZE37"/>
      <c r="BZF37"/>
      <c r="BZG37"/>
      <c r="BZH37"/>
      <c r="BZI37"/>
      <c r="BZJ37"/>
      <c r="BZK37"/>
      <c r="BZL37"/>
      <c r="BZM37"/>
      <c r="BZN37"/>
      <c r="BZO37"/>
      <c r="BZP37"/>
      <c r="BZQ37"/>
      <c r="BZR37"/>
      <c r="BZS37"/>
      <c r="BZT37"/>
      <c r="BZU37"/>
      <c r="BZV37"/>
      <c r="BZW37"/>
      <c r="BZX37"/>
      <c r="BZY37"/>
      <c r="BZZ37"/>
      <c r="CAA37"/>
      <c r="CAB37"/>
      <c r="CAC37"/>
      <c r="CAD37"/>
      <c r="CAE37"/>
      <c r="CAF37"/>
      <c r="CAG37"/>
      <c r="CAH37"/>
      <c r="CAI37"/>
      <c r="CAJ37"/>
      <c r="CAK37"/>
      <c r="CAL37"/>
      <c r="CAM37"/>
      <c r="CAN37"/>
      <c r="CAO37"/>
      <c r="CAP37"/>
      <c r="CAQ37"/>
      <c r="CAR37"/>
      <c r="CAS37"/>
      <c r="CAT37"/>
      <c r="CAU37"/>
      <c r="CAV37"/>
      <c r="CAW37"/>
      <c r="CAX37"/>
      <c r="CAY37"/>
      <c r="CAZ37"/>
      <c r="CBA37"/>
      <c r="CBB37"/>
      <c r="CBC37"/>
      <c r="CBD37"/>
      <c r="CBE37"/>
      <c r="CBF37"/>
      <c r="CBG37"/>
      <c r="CBH37"/>
      <c r="CBI37"/>
      <c r="CBJ37"/>
      <c r="CBK37"/>
      <c r="CBL37"/>
      <c r="CBM37"/>
      <c r="CBN37"/>
      <c r="CBO37"/>
      <c r="CBP37"/>
      <c r="CBQ37"/>
      <c r="CBR37"/>
      <c r="CBS37"/>
      <c r="CBT37"/>
      <c r="CBU37"/>
      <c r="CBV37"/>
      <c r="CBW37"/>
      <c r="CBX37"/>
      <c r="CBY37"/>
      <c r="CBZ37"/>
      <c r="CCA37"/>
      <c r="CCB37"/>
      <c r="CCC37"/>
      <c r="CCD37"/>
      <c r="CCE37"/>
      <c r="CCF37"/>
      <c r="CCG37"/>
      <c r="CCH37"/>
      <c r="CCI37"/>
      <c r="CCJ37"/>
      <c r="CCK37"/>
      <c r="CCL37"/>
      <c r="CCM37"/>
      <c r="CCN37"/>
      <c r="CCO37"/>
      <c r="CCP37"/>
      <c r="CCQ37"/>
      <c r="CCR37"/>
      <c r="CCS37"/>
      <c r="CCT37"/>
      <c r="CCU37"/>
      <c r="CCV37"/>
      <c r="CCW37"/>
      <c r="CCX37"/>
      <c r="CCY37"/>
      <c r="CCZ37"/>
      <c r="CDA37"/>
      <c r="CDB37"/>
      <c r="CDC37"/>
      <c r="CDD37"/>
      <c r="CDE37"/>
      <c r="CDF37"/>
      <c r="CDG37"/>
      <c r="CDH37"/>
      <c r="CDI37"/>
      <c r="CDJ37"/>
      <c r="CDK37"/>
      <c r="CDL37"/>
      <c r="CDM37"/>
      <c r="CDN37"/>
      <c r="CDO37"/>
      <c r="CDP37"/>
      <c r="CDQ37"/>
      <c r="CDR37"/>
      <c r="CDS37"/>
      <c r="CDT37"/>
      <c r="CDU37"/>
      <c r="CDV37"/>
      <c r="CDW37"/>
      <c r="CDX37"/>
      <c r="CDY37"/>
      <c r="CDZ37"/>
      <c r="CEA37"/>
      <c r="CEB37"/>
      <c r="CEC37"/>
      <c r="CED37"/>
      <c r="CEE37"/>
      <c r="CEF37"/>
      <c r="CEG37"/>
      <c r="CEH37"/>
      <c r="CEI37"/>
      <c r="CEJ37"/>
      <c r="CEK37"/>
      <c r="CEL37"/>
      <c r="CEM37"/>
      <c r="CEN37"/>
      <c r="CEO37"/>
      <c r="CEP37"/>
      <c r="CEQ37"/>
      <c r="CER37"/>
      <c r="CES37"/>
      <c r="CET37"/>
      <c r="CEU37"/>
      <c r="CEV37"/>
      <c r="CEW37"/>
      <c r="CEX37"/>
      <c r="CEY37"/>
      <c r="CEZ37"/>
      <c r="CFA37"/>
      <c r="CFB37"/>
      <c r="CFC37"/>
      <c r="CFD37"/>
      <c r="CFE37"/>
      <c r="CFF37"/>
      <c r="CFG37"/>
      <c r="CFH37"/>
      <c r="CFI37"/>
      <c r="CFJ37"/>
      <c r="CFK37"/>
      <c r="CFL37"/>
      <c r="CFM37"/>
      <c r="CFN37"/>
      <c r="CFO37"/>
      <c r="CFP37"/>
      <c r="CFQ37"/>
      <c r="CFR37"/>
      <c r="CFS37"/>
      <c r="CFT37"/>
      <c r="CFU37"/>
      <c r="CFV37"/>
      <c r="CFW37"/>
      <c r="CFX37"/>
      <c r="CFY37"/>
      <c r="CFZ37"/>
      <c r="CGA37"/>
      <c r="CGB37"/>
      <c r="CGC37"/>
      <c r="CGD37"/>
      <c r="CGE37"/>
      <c r="CGF37"/>
      <c r="CGG37"/>
      <c r="CGH37"/>
      <c r="CGI37"/>
      <c r="CGJ37"/>
      <c r="CGK37"/>
      <c r="CGL37"/>
      <c r="CGM37"/>
      <c r="CGN37"/>
      <c r="CGO37"/>
      <c r="CGP37"/>
      <c r="CGQ37"/>
      <c r="CGR37"/>
      <c r="CGS37"/>
      <c r="CGT37"/>
      <c r="CGU37"/>
      <c r="CGV37"/>
      <c r="CGW37"/>
      <c r="CGX37"/>
      <c r="CGY37"/>
      <c r="CGZ37"/>
      <c r="CHA37"/>
      <c r="CHB37"/>
      <c r="CHC37"/>
      <c r="CHD37"/>
      <c r="CHE37"/>
      <c r="CHF37"/>
      <c r="CHG37"/>
      <c r="CHH37"/>
      <c r="CHI37"/>
      <c r="CHJ37"/>
      <c r="CHK37"/>
      <c r="CHL37"/>
      <c r="CHM37"/>
      <c r="CHN37"/>
      <c r="CHO37"/>
      <c r="CHP37"/>
      <c r="CHQ37"/>
      <c r="CHR37"/>
      <c r="CHS37"/>
      <c r="CHT37"/>
      <c r="CHU37"/>
      <c r="CHV37"/>
      <c r="CHW37"/>
      <c r="CHX37"/>
      <c r="CHY37"/>
      <c r="CHZ37"/>
      <c r="CIA37"/>
      <c r="CIB37"/>
      <c r="CIC37"/>
      <c r="CID37"/>
      <c r="CIE37"/>
      <c r="CIF37"/>
      <c r="CIG37"/>
      <c r="CIH37"/>
      <c r="CII37"/>
      <c r="CIJ37"/>
      <c r="CIK37"/>
      <c r="CIL37"/>
      <c r="CIM37"/>
      <c r="CIN37"/>
      <c r="CIO37"/>
      <c r="CIP37"/>
      <c r="CIQ37"/>
      <c r="CIR37"/>
      <c r="CIS37"/>
      <c r="CIT37"/>
      <c r="CIU37"/>
      <c r="CIV37"/>
      <c r="CIW37"/>
      <c r="CIX37"/>
      <c r="CIY37"/>
      <c r="CIZ37"/>
      <c r="CJA37"/>
      <c r="CJB37"/>
      <c r="CJC37"/>
      <c r="CJD37"/>
      <c r="CJE37"/>
      <c r="CJF37"/>
      <c r="CJG37"/>
      <c r="CJH37"/>
      <c r="CJI37"/>
      <c r="CJJ37"/>
      <c r="CJK37"/>
      <c r="CJL37"/>
      <c r="CJM37"/>
      <c r="CJN37"/>
      <c r="CJO37"/>
      <c r="CJP37"/>
      <c r="CJQ37"/>
      <c r="CJR37"/>
      <c r="CJS37"/>
      <c r="CJT37"/>
      <c r="CJU37"/>
      <c r="CJV37"/>
      <c r="CJW37"/>
      <c r="CJX37"/>
      <c r="CJY37"/>
      <c r="CJZ37"/>
      <c r="CKA37"/>
      <c r="CKB37"/>
      <c r="CKC37"/>
      <c r="CKD37"/>
      <c r="CKE37"/>
      <c r="CKF37"/>
      <c r="CKG37"/>
      <c r="CKH37"/>
      <c r="CKI37"/>
      <c r="CKJ37"/>
      <c r="CKK37"/>
      <c r="CKL37"/>
      <c r="CKM37"/>
      <c r="CKN37"/>
      <c r="CKO37"/>
      <c r="CKP37"/>
      <c r="CKQ37"/>
      <c r="CKR37"/>
      <c r="CKS37"/>
      <c r="CKT37"/>
      <c r="CKU37"/>
      <c r="CKV37"/>
      <c r="CKW37"/>
      <c r="CKX37"/>
      <c r="CKY37"/>
      <c r="CKZ37"/>
      <c r="CLA37"/>
      <c r="CLB37"/>
      <c r="CLC37"/>
      <c r="CLD37"/>
      <c r="CLE37"/>
      <c r="CLF37"/>
      <c r="CLG37"/>
      <c r="CLH37"/>
      <c r="CLI37"/>
      <c r="CLJ37"/>
      <c r="CLK37"/>
      <c r="CLL37"/>
      <c r="CLM37"/>
      <c r="CLN37"/>
      <c r="CLO37"/>
      <c r="CLP37"/>
      <c r="CLQ37"/>
      <c r="CLR37"/>
      <c r="CLS37"/>
      <c r="CLT37"/>
      <c r="CLU37"/>
      <c r="CLV37"/>
      <c r="CLW37"/>
      <c r="CLX37"/>
      <c r="CLY37"/>
      <c r="CLZ37"/>
      <c r="CMA37"/>
      <c r="CMB37"/>
      <c r="CMC37"/>
      <c r="CMD37"/>
      <c r="CME37"/>
      <c r="CMF37"/>
      <c r="CMG37"/>
      <c r="CMH37"/>
      <c r="CMI37"/>
      <c r="CMJ37"/>
      <c r="CMK37"/>
      <c r="CML37"/>
      <c r="CMM37"/>
      <c r="CMN37"/>
      <c r="CMO37"/>
      <c r="CMP37"/>
      <c r="CMQ37"/>
      <c r="CMR37"/>
      <c r="CMS37"/>
      <c r="CMT37"/>
      <c r="CMU37"/>
      <c r="CMV37"/>
      <c r="CMW37"/>
      <c r="CMX37"/>
      <c r="CMY37"/>
      <c r="CMZ37"/>
      <c r="CNA37"/>
      <c r="CNB37"/>
      <c r="CNC37"/>
      <c r="CND37"/>
      <c r="CNE37"/>
      <c r="CNF37"/>
      <c r="CNG37"/>
      <c r="CNH37"/>
      <c r="CNI37"/>
      <c r="CNJ37"/>
      <c r="CNK37"/>
      <c r="CNL37"/>
      <c r="CNM37"/>
      <c r="CNN37"/>
      <c r="CNO37"/>
      <c r="CNP37"/>
      <c r="CNQ37"/>
      <c r="CNR37"/>
      <c r="CNS37"/>
      <c r="CNT37"/>
      <c r="CNU37"/>
      <c r="CNV37"/>
      <c r="CNW37"/>
      <c r="CNX37"/>
      <c r="CNY37"/>
      <c r="CNZ37"/>
      <c r="COA37"/>
      <c r="COB37"/>
      <c r="COC37"/>
      <c r="COD37"/>
      <c r="COE37"/>
      <c r="COF37"/>
      <c r="COG37"/>
      <c r="COH37"/>
      <c r="COI37"/>
      <c r="COJ37"/>
      <c r="COK37"/>
      <c r="COL37"/>
      <c r="COM37"/>
      <c r="CON37"/>
      <c r="COO37"/>
      <c r="COP37"/>
      <c r="COQ37"/>
      <c r="COR37"/>
      <c r="COS37"/>
      <c r="COT37"/>
      <c r="COU37"/>
      <c r="COV37"/>
      <c r="COW37"/>
      <c r="COX37"/>
      <c r="COY37"/>
      <c r="COZ37"/>
      <c r="CPA37"/>
      <c r="CPB37"/>
      <c r="CPC37"/>
      <c r="CPD37"/>
      <c r="CPE37"/>
      <c r="CPF37"/>
      <c r="CPG37"/>
      <c r="CPH37"/>
      <c r="CPI37"/>
      <c r="CPJ37"/>
      <c r="CPK37"/>
      <c r="CPL37"/>
      <c r="CPM37"/>
      <c r="CPN37"/>
      <c r="CPO37"/>
      <c r="CPP37"/>
      <c r="CPQ37"/>
      <c r="CPR37"/>
      <c r="CPS37"/>
      <c r="CPT37"/>
      <c r="CPU37"/>
      <c r="CPV37"/>
      <c r="CPW37"/>
      <c r="CPX37"/>
      <c r="CPY37"/>
      <c r="CPZ37"/>
      <c r="CQA37"/>
      <c r="CQB37"/>
      <c r="CQC37"/>
      <c r="CQD37"/>
      <c r="CQE37"/>
      <c r="CQF37"/>
      <c r="CQG37"/>
      <c r="CQH37"/>
      <c r="CQI37"/>
      <c r="CQJ37"/>
      <c r="CQK37"/>
      <c r="CQL37"/>
      <c r="CQM37"/>
      <c r="CQN37"/>
      <c r="CQO37"/>
      <c r="CQP37"/>
      <c r="CQQ37"/>
      <c r="CQR37"/>
      <c r="CQS37"/>
      <c r="CQT37"/>
      <c r="CQU37"/>
      <c r="CQV37"/>
      <c r="CQW37"/>
      <c r="CQX37"/>
      <c r="CQY37"/>
      <c r="CQZ37"/>
      <c r="CRA37"/>
      <c r="CRB37"/>
      <c r="CRC37"/>
      <c r="CRD37"/>
      <c r="CRE37"/>
      <c r="CRF37"/>
      <c r="CRG37"/>
      <c r="CRH37"/>
      <c r="CRI37"/>
      <c r="CRJ37"/>
      <c r="CRK37"/>
      <c r="CRL37"/>
      <c r="CRM37"/>
      <c r="CRN37"/>
      <c r="CRO37"/>
      <c r="CRP37"/>
      <c r="CRQ37"/>
      <c r="CRR37"/>
      <c r="CRS37"/>
      <c r="CRT37"/>
      <c r="CRU37"/>
      <c r="CRV37"/>
      <c r="CRW37"/>
      <c r="CRX37"/>
      <c r="CRY37"/>
      <c r="CRZ37"/>
      <c r="CSA37"/>
      <c r="CSB37"/>
      <c r="CSC37"/>
      <c r="CSD37"/>
      <c r="CSE37"/>
      <c r="CSF37"/>
      <c r="CSG37"/>
      <c r="CSH37"/>
      <c r="CSI37"/>
      <c r="CSJ37"/>
      <c r="CSK37"/>
      <c r="CSL37"/>
      <c r="CSM37"/>
      <c r="CSN37"/>
      <c r="CSO37"/>
      <c r="CSP37"/>
      <c r="CSQ37"/>
      <c r="CSR37"/>
      <c r="CSS37"/>
      <c r="CST37"/>
      <c r="CSU37"/>
      <c r="CSV37"/>
      <c r="CSW37"/>
      <c r="CSX37"/>
      <c r="CSY37"/>
      <c r="CSZ37"/>
      <c r="CTA37"/>
      <c r="CTB37"/>
      <c r="CTC37"/>
      <c r="CTD37"/>
      <c r="CTE37"/>
      <c r="CTF37"/>
      <c r="CTG37"/>
      <c r="CTH37"/>
      <c r="CTI37"/>
      <c r="CTJ37"/>
      <c r="CTK37"/>
      <c r="CTL37"/>
      <c r="CTM37"/>
      <c r="CTN37"/>
      <c r="CTO37"/>
      <c r="CTP37"/>
      <c r="CTQ37"/>
      <c r="CTR37"/>
      <c r="CTS37"/>
      <c r="CTT37"/>
      <c r="CTU37"/>
      <c r="CTV37"/>
      <c r="CTW37"/>
      <c r="CTX37"/>
      <c r="CTY37"/>
      <c r="CTZ37"/>
      <c r="CUA37"/>
      <c r="CUB37"/>
      <c r="CUC37"/>
      <c r="CUD37"/>
      <c r="CUE37"/>
      <c r="CUF37"/>
      <c r="CUG37"/>
      <c r="CUH37"/>
      <c r="CUI37"/>
      <c r="CUJ37"/>
      <c r="CUK37"/>
      <c r="CUL37"/>
      <c r="CUM37"/>
      <c r="CUN37"/>
      <c r="CUO37"/>
      <c r="CUP37"/>
      <c r="CUQ37"/>
      <c r="CUR37"/>
      <c r="CUS37"/>
      <c r="CUT37"/>
      <c r="CUU37"/>
      <c r="CUV37"/>
      <c r="CUW37"/>
      <c r="CUX37"/>
      <c r="CUY37"/>
      <c r="CUZ37"/>
      <c r="CVA37"/>
      <c r="CVB37"/>
      <c r="CVC37"/>
      <c r="CVD37"/>
      <c r="CVE37"/>
      <c r="CVF37"/>
      <c r="CVG37"/>
      <c r="CVH37"/>
      <c r="CVI37"/>
      <c r="CVJ37"/>
      <c r="CVK37"/>
      <c r="CVL37"/>
      <c r="CVM37"/>
      <c r="CVN37"/>
      <c r="CVO37"/>
      <c r="CVP37"/>
      <c r="CVQ37"/>
      <c r="CVR37"/>
      <c r="CVS37"/>
      <c r="CVT37"/>
      <c r="CVU37"/>
      <c r="CVV37"/>
      <c r="CVW37"/>
      <c r="CVX37"/>
      <c r="CVY37"/>
      <c r="CVZ37"/>
      <c r="CWA37"/>
      <c r="CWB37"/>
      <c r="CWC37"/>
      <c r="CWD37"/>
      <c r="CWE37"/>
      <c r="CWF37"/>
      <c r="CWG37"/>
      <c r="CWH37"/>
      <c r="CWI37"/>
      <c r="CWJ37"/>
      <c r="CWK37"/>
      <c r="CWL37"/>
      <c r="CWM37"/>
      <c r="CWN37"/>
      <c r="CWO37"/>
      <c r="CWP37"/>
      <c r="CWQ37"/>
      <c r="CWR37"/>
      <c r="CWS37"/>
      <c r="CWT37"/>
      <c r="CWU37"/>
      <c r="CWV37"/>
      <c r="CWW37"/>
      <c r="CWX37"/>
      <c r="CWY37"/>
      <c r="CWZ37"/>
      <c r="CXA37"/>
      <c r="CXB37"/>
      <c r="CXC37"/>
      <c r="CXD37"/>
      <c r="CXE37"/>
      <c r="CXF37"/>
      <c r="CXG37"/>
      <c r="CXH37"/>
      <c r="CXI37"/>
      <c r="CXJ37"/>
      <c r="CXK37"/>
      <c r="CXL37"/>
      <c r="CXM37"/>
      <c r="CXN37"/>
      <c r="CXO37"/>
      <c r="CXP37"/>
      <c r="CXQ37"/>
      <c r="CXR37"/>
      <c r="CXS37"/>
      <c r="CXT37"/>
      <c r="CXU37"/>
      <c r="CXV37"/>
      <c r="CXW37"/>
      <c r="CXX37"/>
      <c r="CXY37"/>
      <c r="CXZ37"/>
      <c r="CYA37"/>
      <c r="CYB37"/>
      <c r="CYC37"/>
      <c r="CYD37"/>
      <c r="CYE37"/>
      <c r="CYF37"/>
      <c r="CYG37"/>
      <c r="CYH37"/>
      <c r="CYI37"/>
      <c r="CYJ37"/>
      <c r="CYK37"/>
      <c r="CYL37"/>
      <c r="CYM37"/>
      <c r="CYN37"/>
      <c r="CYO37"/>
      <c r="CYP37"/>
      <c r="CYQ37"/>
      <c r="CYR37"/>
      <c r="CYS37"/>
      <c r="CYT37"/>
      <c r="CYU37"/>
      <c r="CYV37"/>
      <c r="CYW37"/>
      <c r="CYX37"/>
      <c r="CYY37"/>
      <c r="CYZ37"/>
      <c r="CZA37"/>
      <c r="CZB37"/>
      <c r="CZC37"/>
      <c r="CZD37"/>
      <c r="CZE37"/>
      <c r="CZF37"/>
      <c r="CZG37"/>
      <c r="CZH37"/>
      <c r="CZI37"/>
      <c r="CZJ37"/>
      <c r="CZK37"/>
      <c r="CZL37"/>
      <c r="CZM37"/>
      <c r="CZN37"/>
      <c r="CZO37"/>
      <c r="CZP37"/>
      <c r="CZQ37"/>
      <c r="CZR37"/>
      <c r="CZS37"/>
      <c r="CZT37"/>
      <c r="CZU37"/>
      <c r="CZV37"/>
      <c r="CZW37"/>
      <c r="CZX37"/>
      <c r="CZY37"/>
      <c r="CZZ37"/>
      <c r="DAA37"/>
      <c r="DAB37"/>
      <c r="DAC37"/>
      <c r="DAD37"/>
      <c r="DAE37"/>
      <c r="DAF37"/>
      <c r="DAG37"/>
      <c r="DAH37"/>
      <c r="DAI37"/>
      <c r="DAJ37"/>
      <c r="DAK37"/>
      <c r="DAL37"/>
      <c r="DAM37"/>
      <c r="DAN37"/>
      <c r="DAO37"/>
      <c r="DAP37"/>
      <c r="DAQ37"/>
      <c r="DAR37"/>
      <c r="DAS37"/>
      <c r="DAT37"/>
      <c r="DAU37"/>
      <c r="DAV37"/>
      <c r="DAW37"/>
      <c r="DAX37"/>
      <c r="DAY37"/>
      <c r="DAZ37"/>
      <c r="DBA37"/>
      <c r="DBB37"/>
      <c r="DBC37"/>
      <c r="DBD37"/>
      <c r="DBE37"/>
      <c r="DBF37"/>
      <c r="DBG37"/>
      <c r="DBH37"/>
      <c r="DBI37"/>
      <c r="DBJ37"/>
      <c r="DBK37"/>
      <c r="DBL37"/>
      <c r="DBM37"/>
      <c r="DBN37"/>
      <c r="DBO37"/>
      <c r="DBP37"/>
      <c r="DBQ37"/>
      <c r="DBR37"/>
      <c r="DBS37"/>
      <c r="DBT37"/>
      <c r="DBU37"/>
      <c r="DBV37"/>
      <c r="DBW37"/>
      <c r="DBX37"/>
      <c r="DBY37"/>
      <c r="DBZ37"/>
      <c r="DCA37"/>
      <c r="DCB37"/>
      <c r="DCC37"/>
      <c r="DCD37"/>
      <c r="DCE37"/>
      <c r="DCF37"/>
      <c r="DCG37"/>
      <c r="DCH37"/>
      <c r="DCI37"/>
      <c r="DCJ37"/>
      <c r="DCK37"/>
      <c r="DCL37"/>
      <c r="DCM37"/>
      <c r="DCN37"/>
      <c r="DCO37"/>
      <c r="DCP37"/>
      <c r="DCQ37"/>
      <c r="DCR37"/>
      <c r="DCS37"/>
      <c r="DCT37"/>
      <c r="DCU37"/>
      <c r="DCV37"/>
      <c r="DCW37"/>
      <c r="DCX37"/>
      <c r="DCY37"/>
      <c r="DCZ37"/>
      <c r="DDA37"/>
      <c r="DDB37"/>
      <c r="DDC37"/>
      <c r="DDD37"/>
      <c r="DDE37"/>
      <c r="DDF37"/>
      <c r="DDG37"/>
      <c r="DDH37"/>
      <c r="DDI37"/>
      <c r="DDJ37"/>
      <c r="DDK37"/>
      <c r="DDL37"/>
      <c r="DDM37"/>
      <c r="DDN37"/>
      <c r="DDO37"/>
      <c r="DDP37"/>
      <c r="DDQ37"/>
      <c r="DDR37"/>
      <c r="DDS37"/>
      <c r="DDT37"/>
      <c r="DDU37"/>
      <c r="DDV37"/>
      <c r="DDW37"/>
      <c r="DDX37"/>
      <c r="DDY37"/>
      <c r="DDZ37"/>
      <c r="DEA37"/>
      <c r="DEB37"/>
      <c r="DEC37"/>
      <c r="DED37"/>
      <c r="DEE37"/>
      <c r="DEF37"/>
      <c r="DEG37"/>
      <c r="DEH37"/>
      <c r="DEI37"/>
      <c r="DEJ37"/>
      <c r="DEK37"/>
      <c r="DEL37"/>
      <c r="DEM37"/>
      <c r="DEN37"/>
      <c r="DEO37"/>
      <c r="DEP37"/>
      <c r="DEQ37"/>
      <c r="DER37"/>
      <c r="DES37"/>
      <c r="DET37"/>
      <c r="DEU37"/>
      <c r="DEV37"/>
      <c r="DEW37"/>
      <c r="DEX37"/>
      <c r="DEY37"/>
      <c r="DEZ37"/>
      <c r="DFA37"/>
      <c r="DFB37"/>
      <c r="DFC37"/>
      <c r="DFD37"/>
      <c r="DFE37"/>
      <c r="DFF37"/>
      <c r="DFG37"/>
      <c r="DFH37"/>
      <c r="DFI37"/>
      <c r="DFJ37"/>
      <c r="DFK37"/>
      <c r="DFL37"/>
      <c r="DFM37"/>
      <c r="DFN37"/>
      <c r="DFO37"/>
      <c r="DFP37"/>
      <c r="DFQ37"/>
      <c r="DFR37"/>
      <c r="DFS37"/>
      <c r="DFT37"/>
      <c r="DFU37"/>
      <c r="DFV37"/>
      <c r="DFW37"/>
      <c r="DFX37"/>
      <c r="DFY37"/>
      <c r="DFZ37"/>
      <c r="DGA37"/>
      <c r="DGB37"/>
      <c r="DGC37"/>
      <c r="DGD37"/>
      <c r="DGE37"/>
      <c r="DGF37"/>
      <c r="DGG37"/>
      <c r="DGH37"/>
      <c r="DGI37"/>
      <c r="DGJ37"/>
      <c r="DGK37"/>
      <c r="DGL37"/>
      <c r="DGM37"/>
      <c r="DGN37"/>
      <c r="DGO37"/>
      <c r="DGP37"/>
      <c r="DGQ37"/>
      <c r="DGR37"/>
      <c r="DGS37"/>
      <c r="DGT37"/>
      <c r="DGU37"/>
      <c r="DGV37"/>
      <c r="DGW37"/>
      <c r="DGX37"/>
      <c r="DGY37"/>
      <c r="DGZ37"/>
      <c r="DHA37"/>
      <c r="DHB37"/>
      <c r="DHC37"/>
      <c r="DHD37"/>
      <c r="DHE37"/>
      <c r="DHF37"/>
      <c r="DHG37"/>
      <c r="DHH37"/>
      <c r="DHI37"/>
      <c r="DHJ37"/>
      <c r="DHK37"/>
      <c r="DHL37"/>
      <c r="DHM37"/>
      <c r="DHN37"/>
      <c r="DHO37"/>
      <c r="DHP37"/>
      <c r="DHQ37"/>
      <c r="DHR37"/>
      <c r="DHS37"/>
      <c r="DHT37"/>
      <c r="DHU37"/>
      <c r="DHV37"/>
      <c r="DHW37"/>
      <c r="DHX37"/>
      <c r="DHY37"/>
      <c r="DHZ37"/>
      <c r="DIA37"/>
      <c r="DIB37"/>
      <c r="DIC37"/>
      <c r="DID37"/>
      <c r="DIE37"/>
      <c r="DIF37"/>
      <c r="DIG37"/>
      <c r="DIH37"/>
      <c r="DII37"/>
      <c r="DIJ37"/>
      <c r="DIK37"/>
      <c r="DIL37"/>
      <c r="DIM37"/>
      <c r="DIN37"/>
      <c r="DIO37"/>
      <c r="DIP37"/>
      <c r="DIQ37"/>
      <c r="DIR37"/>
      <c r="DIS37"/>
      <c r="DIT37"/>
      <c r="DIU37"/>
      <c r="DIV37"/>
      <c r="DIW37"/>
      <c r="DIX37"/>
      <c r="DIY37"/>
      <c r="DIZ37"/>
      <c r="DJA37"/>
      <c r="DJB37"/>
      <c r="DJC37"/>
      <c r="DJD37"/>
      <c r="DJE37"/>
      <c r="DJF37"/>
      <c r="DJG37"/>
      <c r="DJH37"/>
      <c r="DJI37"/>
      <c r="DJJ37"/>
      <c r="DJK37"/>
      <c r="DJL37"/>
      <c r="DJM37"/>
      <c r="DJN37"/>
      <c r="DJO37"/>
      <c r="DJP37"/>
      <c r="DJQ37"/>
      <c r="DJR37"/>
      <c r="DJS37"/>
      <c r="DJT37"/>
      <c r="DJU37"/>
      <c r="DJV37"/>
      <c r="DJW37"/>
      <c r="DJX37"/>
      <c r="DJY37"/>
      <c r="DJZ37"/>
      <c r="DKA37"/>
      <c r="DKB37"/>
      <c r="DKC37"/>
      <c r="DKD37"/>
      <c r="DKE37"/>
      <c r="DKF37"/>
      <c r="DKG37"/>
      <c r="DKH37"/>
      <c r="DKI37"/>
      <c r="DKJ37"/>
      <c r="DKK37"/>
      <c r="DKL37"/>
      <c r="DKM37"/>
      <c r="DKN37"/>
      <c r="DKO37"/>
      <c r="DKP37"/>
      <c r="DKQ37"/>
      <c r="DKR37"/>
      <c r="DKS37"/>
      <c r="DKT37"/>
      <c r="DKU37"/>
      <c r="DKV37"/>
      <c r="DKW37"/>
      <c r="DKX37"/>
      <c r="DKY37"/>
      <c r="DKZ37"/>
      <c r="DLA37"/>
      <c r="DLB37"/>
      <c r="DLC37"/>
      <c r="DLD37"/>
      <c r="DLE37"/>
      <c r="DLF37"/>
      <c r="DLG37"/>
      <c r="DLH37"/>
      <c r="DLI37"/>
      <c r="DLJ37"/>
      <c r="DLK37"/>
      <c r="DLL37"/>
      <c r="DLM37"/>
      <c r="DLN37"/>
      <c r="DLO37"/>
      <c r="DLP37"/>
      <c r="DLQ37"/>
      <c r="DLR37"/>
      <c r="DLS37"/>
      <c r="DLT37"/>
      <c r="DLU37"/>
      <c r="DLV37"/>
      <c r="DLW37"/>
      <c r="DLX37"/>
      <c r="DLY37"/>
      <c r="DLZ37"/>
      <c r="DMA37"/>
      <c r="DMB37"/>
      <c r="DMC37"/>
      <c r="DMD37"/>
      <c r="DME37"/>
      <c r="DMF37"/>
      <c r="DMG37"/>
      <c r="DMH37"/>
      <c r="DMI37"/>
      <c r="DMJ37"/>
      <c r="DMK37"/>
      <c r="DML37"/>
      <c r="DMM37"/>
      <c r="DMN37"/>
      <c r="DMO37"/>
      <c r="DMP37"/>
      <c r="DMQ37"/>
      <c r="DMR37"/>
      <c r="DMS37"/>
      <c r="DMT37"/>
      <c r="DMU37"/>
      <c r="DMV37"/>
      <c r="DMW37"/>
      <c r="DMX37"/>
      <c r="DMY37"/>
      <c r="DMZ37"/>
      <c r="DNA37"/>
      <c r="DNB37"/>
      <c r="DNC37"/>
      <c r="DND37"/>
      <c r="DNE37"/>
      <c r="DNF37"/>
      <c r="DNG37"/>
      <c r="DNH37"/>
      <c r="DNI37"/>
      <c r="DNJ37"/>
      <c r="DNK37"/>
      <c r="DNL37"/>
      <c r="DNM37"/>
      <c r="DNN37"/>
      <c r="DNO37"/>
      <c r="DNP37"/>
      <c r="DNQ37"/>
      <c r="DNR37"/>
      <c r="DNS37"/>
      <c r="DNT37"/>
      <c r="DNU37"/>
      <c r="DNV37"/>
      <c r="DNW37"/>
      <c r="DNX37"/>
      <c r="DNY37"/>
      <c r="DNZ37"/>
      <c r="DOA37"/>
      <c r="DOB37"/>
      <c r="DOC37"/>
      <c r="DOD37"/>
      <c r="DOE37"/>
      <c r="DOF37"/>
      <c r="DOG37"/>
      <c r="DOH37"/>
      <c r="DOI37"/>
      <c r="DOJ37"/>
      <c r="DOK37"/>
      <c r="DOL37"/>
      <c r="DOM37"/>
      <c r="DON37"/>
      <c r="DOO37"/>
      <c r="DOP37"/>
      <c r="DOQ37"/>
      <c r="DOR37"/>
      <c r="DOS37"/>
      <c r="DOT37"/>
      <c r="DOU37"/>
      <c r="DOV37"/>
      <c r="DOW37"/>
      <c r="DOX37"/>
      <c r="DOY37"/>
      <c r="DOZ37"/>
      <c r="DPA37"/>
      <c r="DPB37"/>
      <c r="DPC37"/>
      <c r="DPD37"/>
      <c r="DPE37"/>
      <c r="DPF37"/>
      <c r="DPG37"/>
      <c r="DPH37"/>
      <c r="DPI37"/>
      <c r="DPJ37"/>
      <c r="DPK37"/>
      <c r="DPL37"/>
      <c r="DPM37"/>
      <c r="DPN37"/>
      <c r="DPO37"/>
      <c r="DPP37"/>
      <c r="DPQ37"/>
      <c r="DPR37"/>
      <c r="DPS37"/>
      <c r="DPT37"/>
      <c r="DPU37"/>
      <c r="DPV37"/>
      <c r="DPW37"/>
      <c r="DPX37"/>
      <c r="DPY37"/>
      <c r="DPZ37"/>
      <c r="DQA37"/>
      <c r="DQB37"/>
      <c r="DQC37"/>
      <c r="DQD37"/>
      <c r="DQE37"/>
      <c r="DQF37"/>
      <c r="DQG37"/>
      <c r="DQH37"/>
      <c r="DQI37"/>
      <c r="DQJ37"/>
      <c r="DQK37"/>
      <c r="DQL37"/>
      <c r="DQM37"/>
      <c r="DQN37"/>
      <c r="DQO37"/>
      <c r="DQP37"/>
      <c r="DQQ37"/>
      <c r="DQR37"/>
      <c r="DQS37"/>
      <c r="DQT37"/>
      <c r="DQU37"/>
      <c r="DQV37"/>
      <c r="DQW37"/>
      <c r="DQX37"/>
      <c r="DQY37"/>
      <c r="DQZ37"/>
      <c r="DRA37"/>
      <c r="DRB37"/>
      <c r="DRC37"/>
      <c r="DRD37"/>
      <c r="DRE37"/>
      <c r="DRF37"/>
      <c r="DRG37"/>
      <c r="DRH37"/>
      <c r="DRI37"/>
      <c r="DRJ37"/>
      <c r="DRK37"/>
      <c r="DRL37"/>
      <c r="DRM37"/>
      <c r="DRN37"/>
      <c r="DRO37"/>
      <c r="DRP37"/>
      <c r="DRQ37"/>
      <c r="DRR37"/>
      <c r="DRS37"/>
      <c r="DRT37"/>
      <c r="DRU37"/>
      <c r="DRV37"/>
      <c r="DRW37"/>
      <c r="DRX37"/>
      <c r="DRY37"/>
      <c r="DRZ37"/>
      <c r="DSA37"/>
      <c r="DSB37"/>
      <c r="DSC37"/>
      <c r="DSD37"/>
      <c r="DSE37"/>
      <c r="DSF37"/>
      <c r="DSG37"/>
      <c r="DSH37"/>
      <c r="DSI37"/>
      <c r="DSJ37"/>
      <c r="DSK37"/>
      <c r="DSL37"/>
      <c r="DSM37"/>
      <c r="DSN37"/>
      <c r="DSO37"/>
      <c r="DSP37"/>
      <c r="DSQ37"/>
      <c r="DSR37"/>
      <c r="DSS37"/>
      <c r="DST37"/>
      <c r="DSU37"/>
      <c r="DSV37"/>
      <c r="DSW37"/>
      <c r="DSX37"/>
      <c r="DSY37"/>
      <c r="DSZ37"/>
      <c r="DTA37"/>
      <c r="DTB37"/>
      <c r="DTC37"/>
      <c r="DTD37"/>
      <c r="DTE37"/>
      <c r="DTF37"/>
      <c r="DTG37"/>
      <c r="DTH37"/>
      <c r="DTI37"/>
      <c r="DTJ37"/>
      <c r="DTK37"/>
      <c r="DTL37"/>
      <c r="DTM37"/>
      <c r="DTN37"/>
      <c r="DTO37"/>
      <c r="DTP37"/>
      <c r="DTQ37"/>
      <c r="DTR37"/>
      <c r="DTS37"/>
      <c r="DTT37"/>
      <c r="DTU37"/>
      <c r="DTV37"/>
      <c r="DTW37"/>
      <c r="DTX37"/>
      <c r="DTY37"/>
      <c r="DTZ37"/>
      <c r="DUA37"/>
      <c r="DUB37"/>
      <c r="DUC37"/>
      <c r="DUD37"/>
      <c r="DUE37"/>
      <c r="DUF37"/>
      <c r="DUG37"/>
      <c r="DUH37"/>
      <c r="DUI37"/>
      <c r="DUJ37"/>
      <c r="DUK37"/>
      <c r="DUL37"/>
      <c r="DUM37"/>
      <c r="DUN37"/>
      <c r="DUO37"/>
      <c r="DUP37"/>
      <c r="DUQ37"/>
      <c r="DUR37"/>
      <c r="DUS37"/>
      <c r="DUT37"/>
      <c r="DUU37"/>
      <c r="DUV37"/>
      <c r="DUW37"/>
      <c r="DUX37"/>
      <c r="DUY37"/>
      <c r="DUZ37"/>
      <c r="DVA37"/>
      <c r="DVB37"/>
      <c r="DVC37"/>
      <c r="DVD37"/>
      <c r="DVE37"/>
      <c r="DVF37"/>
      <c r="DVG37"/>
      <c r="DVH37"/>
      <c r="DVI37"/>
      <c r="DVJ37"/>
      <c r="DVK37"/>
      <c r="DVL37"/>
      <c r="DVM37"/>
      <c r="DVN37"/>
      <c r="DVO37"/>
      <c r="DVP37"/>
      <c r="DVQ37"/>
      <c r="DVR37"/>
      <c r="DVS37"/>
      <c r="DVT37"/>
      <c r="DVU37"/>
      <c r="DVV37"/>
      <c r="DVW37"/>
      <c r="DVX37"/>
      <c r="DVY37"/>
      <c r="DVZ37"/>
      <c r="DWA37"/>
      <c r="DWB37"/>
      <c r="DWC37"/>
      <c r="DWD37"/>
      <c r="DWE37"/>
      <c r="DWF37"/>
      <c r="DWG37"/>
      <c r="DWH37"/>
      <c r="DWI37"/>
      <c r="DWJ37"/>
      <c r="DWK37"/>
      <c r="DWL37"/>
      <c r="DWM37"/>
      <c r="DWN37"/>
      <c r="DWO37"/>
      <c r="DWP37"/>
      <c r="DWQ37"/>
      <c r="DWR37"/>
      <c r="DWS37"/>
      <c r="DWT37"/>
      <c r="DWU37"/>
      <c r="DWV37"/>
      <c r="DWW37"/>
      <c r="DWX37"/>
      <c r="DWY37"/>
      <c r="DWZ37"/>
      <c r="DXA37"/>
      <c r="DXB37"/>
      <c r="DXC37"/>
      <c r="DXD37"/>
      <c r="DXE37"/>
      <c r="DXF37"/>
      <c r="DXG37"/>
      <c r="DXH37"/>
      <c r="DXI37"/>
      <c r="DXJ37"/>
      <c r="DXK37"/>
      <c r="DXL37"/>
      <c r="DXM37"/>
      <c r="DXN37"/>
      <c r="DXO37"/>
      <c r="DXP37"/>
      <c r="DXQ37"/>
      <c r="DXR37"/>
      <c r="DXS37"/>
      <c r="DXT37"/>
      <c r="DXU37"/>
      <c r="DXV37"/>
      <c r="DXW37"/>
      <c r="DXX37"/>
      <c r="DXY37"/>
      <c r="DXZ37"/>
      <c r="DYA37"/>
      <c r="DYB37"/>
      <c r="DYC37"/>
      <c r="DYD37"/>
      <c r="DYE37"/>
      <c r="DYF37"/>
      <c r="DYG37"/>
      <c r="DYH37"/>
      <c r="DYI37"/>
      <c r="DYJ37"/>
      <c r="DYK37"/>
      <c r="DYL37"/>
      <c r="DYM37"/>
      <c r="DYN37"/>
      <c r="DYO37"/>
      <c r="DYP37"/>
      <c r="DYQ37"/>
      <c r="DYR37"/>
      <c r="DYS37"/>
      <c r="DYT37"/>
      <c r="DYU37"/>
      <c r="DYV37"/>
      <c r="DYW37"/>
      <c r="DYX37"/>
      <c r="DYY37"/>
      <c r="DYZ37"/>
      <c r="DZA37"/>
      <c r="DZB37"/>
      <c r="DZC37"/>
      <c r="DZD37"/>
      <c r="DZE37"/>
      <c r="DZF37"/>
      <c r="DZG37"/>
      <c r="DZH37"/>
      <c r="DZI37"/>
      <c r="DZJ37"/>
      <c r="DZK37"/>
      <c r="DZL37"/>
      <c r="DZM37"/>
      <c r="DZN37"/>
      <c r="DZO37"/>
      <c r="DZP37"/>
      <c r="DZQ37"/>
      <c r="DZR37"/>
      <c r="DZS37"/>
      <c r="DZT37"/>
      <c r="DZU37"/>
      <c r="DZV37"/>
      <c r="DZW37"/>
      <c r="DZX37"/>
      <c r="DZY37"/>
      <c r="DZZ37"/>
      <c r="EAA37"/>
      <c r="EAB37"/>
      <c r="EAC37"/>
      <c r="EAD37"/>
      <c r="EAE37"/>
      <c r="EAF37"/>
      <c r="EAG37"/>
      <c r="EAH37"/>
      <c r="EAI37"/>
      <c r="EAJ37"/>
      <c r="EAK37"/>
      <c r="EAL37"/>
      <c r="EAM37"/>
      <c r="EAN37"/>
      <c r="EAO37"/>
      <c r="EAP37"/>
      <c r="EAQ37"/>
      <c r="EAR37"/>
      <c r="EAS37"/>
      <c r="EAT37"/>
      <c r="EAU37"/>
      <c r="EAV37"/>
      <c r="EAW37"/>
      <c r="EAX37"/>
      <c r="EAY37"/>
      <c r="EAZ37"/>
      <c r="EBA37"/>
      <c r="EBB37"/>
      <c r="EBC37"/>
      <c r="EBD37"/>
      <c r="EBE37"/>
      <c r="EBF37"/>
      <c r="EBG37"/>
      <c r="EBH37"/>
      <c r="EBI37"/>
      <c r="EBJ37"/>
      <c r="EBK37"/>
      <c r="EBL37"/>
      <c r="EBM37"/>
      <c r="EBN37"/>
      <c r="EBO37"/>
      <c r="EBP37"/>
      <c r="EBQ37"/>
      <c r="EBR37"/>
      <c r="EBS37"/>
      <c r="EBT37"/>
      <c r="EBU37"/>
      <c r="EBV37"/>
      <c r="EBW37"/>
      <c r="EBX37"/>
      <c r="EBY37"/>
      <c r="EBZ37"/>
      <c r="ECA37"/>
      <c r="ECB37"/>
      <c r="ECC37"/>
      <c r="ECD37"/>
      <c r="ECE37"/>
      <c r="ECF37"/>
      <c r="ECG37"/>
      <c r="ECH37"/>
      <c r="ECI37"/>
      <c r="ECJ37"/>
      <c r="ECK37"/>
      <c r="ECL37"/>
      <c r="ECM37"/>
      <c r="ECN37"/>
      <c r="ECO37"/>
      <c r="ECP37"/>
      <c r="ECQ37"/>
      <c r="ECR37"/>
      <c r="ECS37"/>
      <c r="ECT37"/>
      <c r="ECU37"/>
      <c r="ECV37"/>
      <c r="ECW37"/>
      <c r="ECX37"/>
      <c r="ECY37"/>
      <c r="ECZ37"/>
      <c r="EDA37"/>
      <c r="EDB37"/>
      <c r="EDC37"/>
      <c r="EDD37"/>
      <c r="EDE37"/>
      <c r="EDF37"/>
      <c r="EDG37"/>
      <c r="EDH37"/>
      <c r="EDI37"/>
      <c r="EDJ37"/>
      <c r="EDK37"/>
      <c r="EDL37"/>
      <c r="EDM37"/>
      <c r="EDN37"/>
      <c r="EDO37"/>
      <c r="EDP37"/>
      <c r="EDQ37"/>
      <c r="EDR37"/>
      <c r="EDS37"/>
      <c r="EDT37"/>
      <c r="EDU37"/>
      <c r="EDV37"/>
      <c r="EDW37"/>
      <c r="EDX37"/>
      <c r="EDY37"/>
      <c r="EDZ37"/>
      <c r="EEA37"/>
      <c r="EEB37"/>
      <c r="EEC37"/>
      <c r="EED37"/>
      <c r="EEE37"/>
      <c r="EEF37"/>
      <c r="EEG37"/>
      <c r="EEH37"/>
      <c r="EEI37"/>
      <c r="EEJ37"/>
      <c r="EEK37"/>
      <c r="EEL37"/>
      <c r="EEM37"/>
      <c r="EEN37"/>
      <c r="EEO37"/>
      <c r="EEP37"/>
      <c r="EEQ37"/>
      <c r="EER37"/>
      <c r="EES37"/>
      <c r="EET37"/>
      <c r="EEU37"/>
      <c r="EEV37"/>
      <c r="EEW37"/>
      <c r="EEX37"/>
      <c r="EEY37"/>
      <c r="EEZ37"/>
      <c r="EFA37"/>
      <c r="EFB37"/>
      <c r="EFC37"/>
      <c r="EFD37"/>
      <c r="EFE37"/>
      <c r="EFF37"/>
      <c r="EFG37"/>
      <c r="EFH37"/>
      <c r="EFI37"/>
      <c r="EFJ37"/>
      <c r="EFK37"/>
      <c r="EFL37"/>
      <c r="EFM37"/>
      <c r="EFN37"/>
      <c r="EFO37"/>
      <c r="EFP37"/>
      <c r="EFQ37"/>
      <c r="EFR37"/>
      <c r="EFS37"/>
      <c r="EFT37"/>
      <c r="EFU37"/>
      <c r="EFV37"/>
      <c r="EFW37"/>
      <c r="EFX37"/>
      <c r="EFY37"/>
      <c r="EFZ37"/>
      <c r="EGA37"/>
      <c r="EGB37"/>
      <c r="EGC37"/>
      <c r="EGD37"/>
      <c r="EGE37"/>
      <c r="EGF37"/>
      <c r="EGG37"/>
      <c r="EGH37"/>
      <c r="EGI37"/>
      <c r="EGJ37"/>
      <c r="EGK37"/>
      <c r="EGL37"/>
      <c r="EGM37"/>
      <c r="EGN37"/>
      <c r="EGO37"/>
      <c r="EGP37"/>
      <c r="EGQ37"/>
      <c r="EGR37"/>
      <c r="EGS37"/>
      <c r="EGT37"/>
      <c r="EGU37"/>
      <c r="EGV37"/>
      <c r="EGW37"/>
      <c r="EGX37"/>
      <c r="EGY37"/>
      <c r="EGZ37"/>
      <c r="EHA37"/>
      <c r="EHB37"/>
      <c r="EHC37"/>
      <c r="EHD37"/>
      <c r="EHE37"/>
      <c r="EHF37"/>
      <c r="EHG37"/>
      <c r="EHH37"/>
      <c r="EHI37"/>
      <c r="EHJ37"/>
      <c r="EHK37"/>
      <c r="EHL37"/>
      <c r="EHM37"/>
      <c r="EHN37"/>
      <c r="EHO37"/>
      <c r="EHP37"/>
      <c r="EHQ37"/>
      <c r="EHR37"/>
      <c r="EHS37"/>
      <c r="EHT37"/>
      <c r="EHU37"/>
      <c r="EHV37"/>
      <c r="EHW37"/>
      <c r="EHX37"/>
      <c r="EHY37"/>
      <c r="EHZ37"/>
      <c r="EIA37"/>
      <c r="EIB37"/>
      <c r="EIC37"/>
      <c r="EID37"/>
      <c r="EIE37"/>
      <c r="EIF37"/>
      <c r="EIG37"/>
      <c r="EIH37"/>
      <c r="EII37"/>
      <c r="EIJ37"/>
      <c r="EIK37"/>
      <c r="EIL37"/>
      <c r="EIM37"/>
      <c r="EIN37"/>
      <c r="EIO37"/>
      <c r="EIP37"/>
      <c r="EIQ37"/>
      <c r="EIR37"/>
      <c r="EIS37"/>
      <c r="EIT37"/>
      <c r="EIU37"/>
      <c r="EIV37"/>
      <c r="EIW37"/>
      <c r="EIX37"/>
      <c r="EIY37"/>
      <c r="EIZ37"/>
      <c r="EJA37"/>
      <c r="EJB37"/>
      <c r="EJC37"/>
      <c r="EJD37"/>
      <c r="EJE37"/>
      <c r="EJF37"/>
      <c r="EJG37"/>
      <c r="EJH37"/>
      <c r="EJI37"/>
      <c r="EJJ37"/>
      <c r="EJK37"/>
      <c r="EJL37"/>
      <c r="EJM37"/>
      <c r="EJN37"/>
      <c r="EJO37"/>
      <c r="EJP37"/>
      <c r="EJQ37"/>
      <c r="EJR37"/>
      <c r="EJS37"/>
      <c r="EJT37"/>
      <c r="EJU37"/>
      <c r="EJV37"/>
      <c r="EJW37"/>
      <c r="EJX37"/>
      <c r="EJY37"/>
      <c r="EJZ37"/>
      <c r="EKA37"/>
      <c r="EKB37"/>
      <c r="EKC37"/>
      <c r="EKD37"/>
      <c r="EKE37"/>
      <c r="EKF37"/>
      <c r="EKG37"/>
      <c r="EKH37"/>
      <c r="EKI37"/>
      <c r="EKJ37"/>
      <c r="EKK37"/>
      <c r="EKL37"/>
      <c r="EKM37"/>
      <c r="EKN37"/>
      <c r="EKO37"/>
      <c r="EKP37"/>
      <c r="EKQ37"/>
      <c r="EKR37"/>
      <c r="EKS37"/>
      <c r="EKT37"/>
      <c r="EKU37"/>
      <c r="EKV37"/>
      <c r="EKW37"/>
      <c r="EKX37"/>
      <c r="EKY37"/>
      <c r="EKZ37"/>
      <c r="ELA37"/>
      <c r="ELB37"/>
      <c r="ELC37"/>
      <c r="ELD37"/>
      <c r="ELE37"/>
      <c r="ELF37"/>
      <c r="ELG37"/>
      <c r="ELH37"/>
      <c r="ELI37"/>
      <c r="ELJ37"/>
      <c r="ELK37"/>
      <c r="ELL37"/>
      <c r="ELM37"/>
      <c r="ELN37"/>
      <c r="ELO37"/>
      <c r="ELP37"/>
      <c r="ELQ37"/>
      <c r="ELR37"/>
      <c r="ELS37"/>
      <c r="ELT37"/>
      <c r="ELU37"/>
      <c r="ELV37"/>
      <c r="ELW37"/>
      <c r="ELX37"/>
      <c r="ELY37"/>
      <c r="ELZ37"/>
      <c r="EMA37"/>
      <c r="EMB37"/>
      <c r="EMC37"/>
      <c r="EMD37"/>
      <c r="EME37"/>
      <c r="EMF37"/>
      <c r="EMG37"/>
      <c r="EMH37"/>
      <c r="EMI37"/>
      <c r="EMJ37"/>
      <c r="EMK37"/>
      <c r="EML37"/>
      <c r="EMM37"/>
      <c r="EMN37"/>
      <c r="EMO37"/>
      <c r="EMP37"/>
      <c r="EMQ37"/>
      <c r="EMR37"/>
      <c r="EMS37"/>
      <c r="EMT37"/>
      <c r="EMU37"/>
      <c r="EMV37"/>
      <c r="EMW37"/>
      <c r="EMX37"/>
      <c r="EMY37"/>
      <c r="EMZ37"/>
      <c r="ENA37"/>
      <c r="ENB37"/>
      <c r="ENC37"/>
      <c r="END37"/>
      <c r="ENE37"/>
      <c r="ENF37"/>
      <c r="ENG37"/>
      <c r="ENH37"/>
      <c r="ENI37"/>
      <c r="ENJ37"/>
      <c r="ENK37"/>
      <c r="ENL37"/>
      <c r="ENM37"/>
      <c r="ENN37"/>
      <c r="ENO37"/>
      <c r="ENP37"/>
      <c r="ENQ37"/>
      <c r="ENR37"/>
      <c r="ENS37"/>
      <c r="ENT37"/>
      <c r="ENU37"/>
      <c r="ENV37"/>
      <c r="ENW37"/>
      <c r="ENX37"/>
      <c r="ENY37"/>
      <c r="ENZ37"/>
      <c r="EOA37"/>
      <c r="EOB37"/>
      <c r="EOC37"/>
      <c r="EOD37"/>
      <c r="EOE37"/>
      <c r="EOF37"/>
      <c r="EOG37"/>
      <c r="EOH37"/>
      <c r="EOI37"/>
      <c r="EOJ37"/>
      <c r="EOK37"/>
      <c r="EOL37"/>
      <c r="EOM37"/>
      <c r="EON37"/>
      <c r="EOO37"/>
      <c r="EOP37"/>
      <c r="EOQ37"/>
      <c r="EOR37"/>
      <c r="EOS37"/>
      <c r="EOT37"/>
      <c r="EOU37"/>
      <c r="EOV37"/>
      <c r="EOW37"/>
      <c r="EOX37"/>
      <c r="EOY37"/>
      <c r="EOZ37"/>
      <c r="EPA37"/>
      <c r="EPB37"/>
      <c r="EPC37"/>
      <c r="EPD37"/>
      <c r="EPE37"/>
      <c r="EPF37"/>
      <c r="EPG37"/>
      <c r="EPH37"/>
      <c r="EPI37"/>
      <c r="EPJ37"/>
      <c r="EPK37"/>
      <c r="EPL37"/>
      <c r="EPM37"/>
      <c r="EPN37"/>
      <c r="EPO37"/>
      <c r="EPP37"/>
      <c r="EPQ37"/>
      <c r="EPR37"/>
      <c r="EPS37"/>
      <c r="EPT37"/>
      <c r="EPU37"/>
      <c r="EPV37"/>
      <c r="EPW37"/>
      <c r="EPX37"/>
      <c r="EPY37"/>
      <c r="EPZ37"/>
      <c r="EQA37"/>
      <c r="EQB37"/>
      <c r="EQC37"/>
      <c r="EQD37"/>
      <c r="EQE37"/>
      <c r="EQF37"/>
      <c r="EQG37"/>
      <c r="EQH37"/>
      <c r="EQI37"/>
      <c r="EQJ37"/>
      <c r="EQK37"/>
      <c r="EQL37"/>
      <c r="EQM37"/>
      <c r="EQN37"/>
      <c r="EQO37"/>
      <c r="EQP37"/>
      <c r="EQQ37"/>
      <c r="EQR37"/>
      <c r="EQS37"/>
      <c r="EQT37"/>
      <c r="EQU37"/>
      <c r="EQV37"/>
      <c r="EQW37"/>
      <c r="EQX37"/>
      <c r="EQY37"/>
      <c r="EQZ37"/>
      <c r="ERA37"/>
      <c r="ERB37"/>
      <c r="ERC37"/>
      <c r="ERD37"/>
      <c r="ERE37"/>
      <c r="ERF37"/>
      <c r="ERG37"/>
      <c r="ERH37"/>
      <c r="ERI37"/>
      <c r="ERJ37"/>
      <c r="ERK37"/>
      <c r="ERL37"/>
      <c r="ERM37"/>
      <c r="ERN37"/>
      <c r="ERO37"/>
      <c r="ERP37"/>
      <c r="ERQ37"/>
      <c r="ERR37"/>
      <c r="ERS37"/>
      <c r="ERT37"/>
      <c r="ERU37"/>
      <c r="ERV37"/>
      <c r="ERW37"/>
      <c r="ERX37"/>
      <c r="ERY37"/>
      <c r="ERZ37"/>
      <c r="ESA37"/>
      <c r="ESB37"/>
      <c r="ESC37"/>
      <c r="ESD37"/>
      <c r="ESE37"/>
      <c r="ESF37"/>
      <c r="ESG37"/>
      <c r="ESH37"/>
      <c r="ESI37"/>
      <c r="ESJ37"/>
      <c r="ESK37"/>
      <c r="ESL37"/>
      <c r="ESM37"/>
      <c r="ESN37"/>
      <c r="ESO37"/>
      <c r="ESP37"/>
      <c r="ESQ37"/>
      <c r="ESR37"/>
      <c r="ESS37"/>
      <c r="EST37"/>
      <c r="ESU37"/>
      <c r="ESV37"/>
      <c r="ESW37"/>
      <c r="ESX37"/>
      <c r="ESY37"/>
      <c r="ESZ37"/>
      <c r="ETA37"/>
      <c r="ETB37"/>
      <c r="ETC37"/>
      <c r="ETD37"/>
      <c r="ETE37"/>
      <c r="ETF37"/>
      <c r="ETG37"/>
      <c r="ETH37"/>
      <c r="ETI37"/>
      <c r="ETJ37"/>
      <c r="ETK37"/>
      <c r="ETL37"/>
      <c r="ETM37"/>
      <c r="ETN37"/>
      <c r="ETO37"/>
      <c r="ETP37"/>
      <c r="ETQ37"/>
      <c r="ETR37"/>
      <c r="ETS37"/>
      <c r="ETT37"/>
      <c r="ETU37"/>
      <c r="ETV37"/>
      <c r="ETW37"/>
      <c r="ETX37"/>
      <c r="ETY37"/>
      <c r="ETZ37"/>
      <c r="EUA37"/>
      <c r="EUB37"/>
      <c r="EUC37"/>
      <c r="EUD37"/>
      <c r="EUE37"/>
      <c r="EUF37"/>
      <c r="EUG37"/>
      <c r="EUH37"/>
      <c r="EUI37"/>
      <c r="EUJ37"/>
      <c r="EUK37"/>
      <c r="EUL37"/>
      <c r="EUM37"/>
      <c r="EUN37"/>
      <c r="EUO37"/>
      <c r="EUP37"/>
      <c r="EUQ37"/>
      <c r="EUR37"/>
      <c r="EUS37"/>
      <c r="EUT37"/>
      <c r="EUU37"/>
      <c r="EUV37"/>
      <c r="EUW37"/>
      <c r="EUX37"/>
      <c r="EUY37"/>
      <c r="EUZ37"/>
      <c r="EVA37"/>
      <c r="EVB37"/>
      <c r="EVC37"/>
      <c r="EVD37"/>
      <c r="EVE37"/>
      <c r="EVF37"/>
      <c r="EVG37"/>
      <c r="EVH37"/>
      <c r="EVI37"/>
      <c r="EVJ37"/>
      <c r="EVK37"/>
      <c r="EVL37"/>
      <c r="EVM37"/>
      <c r="EVN37"/>
      <c r="EVO37"/>
      <c r="EVP37"/>
      <c r="EVQ37"/>
      <c r="EVR37"/>
      <c r="EVS37"/>
      <c r="EVT37"/>
      <c r="EVU37"/>
      <c r="EVV37"/>
      <c r="EVW37"/>
      <c r="EVX37"/>
      <c r="EVY37"/>
      <c r="EVZ37"/>
      <c r="EWA37"/>
      <c r="EWB37"/>
      <c r="EWC37"/>
      <c r="EWD37"/>
      <c r="EWE37"/>
      <c r="EWF37"/>
      <c r="EWG37"/>
      <c r="EWH37"/>
      <c r="EWI37"/>
      <c r="EWJ37"/>
      <c r="EWK37"/>
      <c r="EWL37"/>
      <c r="EWM37"/>
      <c r="EWN37"/>
      <c r="EWO37"/>
      <c r="EWP37"/>
      <c r="EWQ37"/>
      <c r="EWR37"/>
      <c r="EWS37"/>
      <c r="EWT37"/>
      <c r="EWU37"/>
      <c r="EWV37"/>
      <c r="EWW37"/>
      <c r="EWX37"/>
      <c r="EWY37"/>
      <c r="EWZ37"/>
      <c r="EXA37"/>
      <c r="EXB37"/>
      <c r="EXC37"/>
      <c r="EXD37"/>
      <c r="EXE37"/>
      <c r="EXF37"/>
      <c r="EXG37"/>
      <c r="EXH37"/>
      <c r="EXI37"/>
      <c r="EXJ37"/>
      <c r="EXK37"/>
      <c r="EXL37"/>
      <c r="EXM37"/>
      <c r="EXN37"/>
      <c r="EXO37"/>
      <c r="EXP37"/>
      <c r="EXQ37"/>
      <c r="EXR37"/>
      <c r="EXS37"/>
      <c r="EXT37"/>
      <c r="EXU37"/>
      <c r="EXV37"/>
      <c r="EXW37"/>
      <c r="EXX37"/>
      <c r="EXY37"/>
      <c r="EXZ37"/>
      <c r="EYA37"/>
      <c r="EYB37"/>
      <c r="EYC37"/>
      <c r="EYD37"/>
      <c r="EYE37"/>
      <c r="EYF37"/>
      <c r="EYG37"/>
      <c r="EYH37"/>
      <c r="EYI37"/>
      <c r="EYJ37"/>
      <c r="EYK37"/>
      <c r="EYL37"/>
      <c r="EYM37"/>
      <c r="EYN37"/>
      <c r="EYO37"/>
      <c r="EYP37"/>
      <c r="EYQ37"/>
      <c r="EYR37"/>
      <c r="EYS37"/>
      <c r="EYT37"/>
      <c r="EYU37"/>
      <c r="EYV37"/>
      <c r="EYW37"/>
      <c r="EYX37"/>
      <c r="EYY37"/>
      <c r="EYZ37"/>
      <c r="EZA37"/>
      <c r="EZB37"/>
      <c r="EZC37"/>
      <c r="EZD37"/>
      <c r="EZE37"/>
      <c r="EZF37"/>
      <c r="EZG37"/>
      <c r="EZH37"/>
      <c r="EZI37"/>
      <c r="EZJ37"/>
      <c r="EZK37"/>
      <c r="EZL37"/>
      <c r="EZM37"/>
      <c r="EZN37"/>
      <c r="EZO37"/>
      <c r="EZP37"/>
      <c r="EZQ37"/>
      <c r="EZR37"/>
      <c r="EZS37"/>
      <c r="EZT37"/>
      <c r="EZU37"/>
      <c r="EZV37"/>
      <c r="EZW37"/>
      <c r="EZX37"/>
      <c r="EZY37"/>
      <c r="EZZ37"/>
      <c r="FAA37"/>
      <c r="FAB37"/>
      <c r="FAC37"/>
      <c r="FAD37"/>
      <c r="FAE37"/>
      <c r="FAF37"/>
      <c r="FAG37"/>
      <c r="FAH37"/>
      <c r="FAI37"/>
      <c r="FAJ37"/>
      <c r="FAK37"/>
      <c r="FAL37"/>
      <c r="FAM37"/>
      <c r="FAN37"/>
      <c r="FAO37"/>
      <c r="FAP37"/>
      <c r="FAQ37"/>
      <c r="FAR37"/>
      <c r="FAS37"/>
      <c r="FAT37"/>
      <c r="FAU37"/>
      <c r="FAV37"/>
      <c r="FAW37"/>
      <c r="FAX37"/>
      <c r="FAY37"/>
      <c r="FAZ37"/>
      <c r="FBA37"/>
      <c r="FBB37"/>
      <c r="FBC37"/>
      <c r="FBD37"/>
      <c r="FBE37"/>
      <c r="FBF37"/>
      <c r="FBG37"/>
      <c r="FBH37"/>
      <c r="FBI37"/>
      <c r="FBJ37"/>
      <c r="FBK37"/>
      <c r="FBL37"/>
      <c r="FBM37"/>
      <c r="FBN37"/>
      <c r="FBO37"/>
      <c r="FBP37"/>
      <c r="FBQ37"/>
      <c r="FBR37"/>
      <c r="FBS37"/>
      <c r="FBT37"/>
      <c r="FBU37"/>
      <c r="FBV37"/>
      <c r="FBW37"/>
      <c r="FBX37"/>
      <c r="FBY37"/>
      <c r="FBZ37"/>
      <c r="FCA37"/>
      <c r="FCB37"/>
      <c r="FCC37"/>
      <c r="FCD37"/>
      <c r="FCE37"/>
      <c r="FCF37"/>
      <c r="FCG37"/>
      <c r="FCH37"/>
      <c r="FCI37"/>
      <c r="FCJ37"/>
      <c r="FCK37"/>
      <c r="FCL37"/>
      <c r="FCM37"/>
      <c r="FCN37"/>
      <c r="FCO37"/>
      <c r="FCP37"/>
      <c r="FCQ37"/>
      <c r="FCR37"/>
      <c r="FCS37"/>
      <c r="FCT37"/>
      <c r="FCU37"/>
      <c r="FCV37"/>
      <c r="FCW37"/>
      <c r="FCX37"/>
      <c r="FCY37"/>
      <c r="FCZ37"/>
      <c r="FDA37"/>
      <c r="FDB37"/>
      <c r="FDC37"/>
      <c r="FDD37"/>
      <c r="FDE37"/>
      <c r="FDF37"/>
      <c r="FDG37"/>
      <c r="FDH37"/>
      <c r="FDI37"/>
      <c r="FDJ37"/>
      <c r="FDK37"/>
      <c r="FDL37"/>
      <c r="FDM37"/>
      <c r="FDN37"/>
      <c r="FDO37"/>
      <c r="FDP37"/>
      <c r="FDQ37"/>
      <c r="FDR37"/>
      <c r="FDS37"/>
      <c r="FDT37"/>
      <c r="FDU37"/>
      <c r="FDV37"/>
      <c r="FDW37"/>
      <c r="FDX37"/>
      <c r="FDY37"/>
      <c r="FDZ37"/>
      <c r="FEA37"/>
      <c r="FEB37"/>
      <c r="FEC37"/>
      <c r="FED37"/>
      <c r="FEE37"/>
      <c r="FEF37"/>
      <c r="FEG37"/>
      <c r="FEH37"/>
      <c r="FEI37"/>
      <c r="FEJ37"/>
      <c r="FEK37"/>
      <c r="FEL37"/>
      <c r="FEM37"/>
      <c r="FEN37"/>
      <c r="FEO37"/>
      <c r="FEP37"/>
      <c r="FEQ37"/>
      <c r="FER37"/>
      <c r="FES37"/>
      <c r="FET37"/>
      <c r="FEU37"/>
      <c r="FEV37"/>
      <c r="FEW37"/>
      <c r="FEX37"/>
      <c r="FEY37"/>
      <c r="FEZ37"/>
      <c r="FFA37"/>
      <c r="FFB37"/>
      <c r="FFC37"/>
      <c r="FFD37"/>
      <c r="FFE37"/>
      <c r="FFF37"/>
      <c r="FFG37"/>
      <c r="FFH37"/>
      <c r="FFI37"/>
      <c r="FFJ37"/>
      <c r="FFK37"/>
      <c r="FFL37"/>
      <c r="FFM37"/>
      <c r="FFN37"/>
      <c r="FFO37"/>
      <c r="FFP37"/>
      <c r="FFQ37"/>
      <c r="FFR37"/>
      <c r="FFS37"/>
      <c r="FFT37"/>
      <c r="FFU37"/>
      <c r="FFV37"/>
      <c r="FFW37"/>
      <c r="FFX37"/>
      <c r="FFY37"/>
      <c r="FFZ37"/>
      <c r="FGA37"/>
      <c r="FGB37"/>
      <c r="FGC37"/>
      <c r="FGD37"/>
      <c r="FGE37"/>
      <c r="FGF37"/>
      <c r="FGG37"/>
      <c r="FGH37"/>
      <c r="FGI37"/>
      <c r="FGJ37"/>
      <c r="FGK37"/>
      <c r="FGL37"/>
      <c r="FGM37"/>
      <c r="FGN37"/>
      <c r="FGO37"/>
      <c r="FGP37"/>
      <c r="FGQ37"/>
      <c r="FGR37"/>
      <c r="FGS37"/>
      <c r="FGT37"/>
      <c r="FGU37"/>
      <c r="FGV37"/>
      <c r="FGW37"/>
      <c r="FGX37"/>
      <c r="FGY37"/>
      <c r="FGZ37"/>
      <c r="FHA37"/>
      <c r="FHB37"/>
      <c r="FHC37"/>
      <c r="FHD37"/>
      <c r="FHE37"/>
      <c r="FHF37"/>
      <c r="FHG37"/>
      <c r="FHH37"/>
      <c r="FHI37"/>
      <c r="FHJ37"/>
      <c r="FHK37"/>
      <c r="FHL37"/>
      <c r="FHM37"/>
      <c r="FHN37"/>
      <c r="FHO37"/>
      <c r="FHP37"/>
      <c r="FHQ37"/>
      <c r="FHR37"/>
      <c r="FHS37"/>
      <c r="FHT37"/>
      <c r="FHU37"/>
      <c r="FHV37"/>
      <c r="FHW37"/>
      <c r="FHX37"/>
      <c r="FHY37"/>
      <c r="FHZ37"/>
      <c r="FIA37"/>
      <c r="FIB37"/>
      <c r="FIC37"/>
      <c r="FID37"/>
      <c r="FIE37"/>
      <c r="FIF37"/>
      <c r="FIG37"/>
      <c r="FIH37"/>
      <c r="FII37"/>
      <c r="FIJ37"/>
      <c r="FIK37"/>
      <c r="FIL37"/>
      <c r="FIM37"/>
      <c r="FIN37"/>
      <c r="FIO37"/>
      <c r="FIP37"/>
      <c r="FIQ37"/>
      <c r="FIR37"/>
      <c r="FIS37"/>
      <c r="FIT37"/>
      <c r="FIU37"/>
      <c r="FIV37"/>
      <c r="FIW37"/>
      <c r="FIX37"/>
      <c r="FIY37"/>
      <c r="FIZ37"/>
      <c r="FJA37"/>
      <c r="FJB37"/>
      <c r="FJC37"/>
      <c r="FJD37"/>
      <c r="FJE37"/>
      <c r="FJF37"/>
      <c r="FJG37"/>
      <c r="FJH37"/>
      <c r="FJI37"/>
      <c r="FJJ37"/>
      <c r="FJK37"/>
      <c r="FJL37"/>
      <c r="FJM37"/>
      <c r="FJN37"/>
      <c r="FJO37"/>
      <c r="FJP37"/>
      <c r="FJQ37"/>
      <c r="FJR37"/>
      <c r="FJS37"/>
      <c r="FJT37"/>
      <c r="FJU37"/>
      <c r="FJV37"/>
      <c r="FJW37"/>
      <c r="FJX37"/>
      <c r="FJY37"/>
      <c r="FJZ37"/>
      <c r="FKA37"/>
      <c r="FKB37"/>
      <c r="FKC37"/>
      <c r="FKD37"/>
      <c r="FKE37"/>
      <c r="FKF37"/>
      <c r="FKG37"/>
      <c r="FKH37"/>
      <c r="FKI37"/>
      <c r="FKJ37"/>
      <c r="FKK37"/>
      <c r="FKL37"/>
      <c r="FKM37"/>
      <c r="FKN37"/>
      <c r="FKO37"/>
      <c r="FKP37"/>
      <c r="FKQ37"/>
      <c r="FKR37"/>
      <c r="FKS37"/>
      <c r="FKT37"/>
      <c r="FKU37"/>
      <c r="FKV37"/>
      <c r="FKW37"/>
      <c r="FKX37"/>
      <c r="FKY37"/>
      <c r="FKZ37"/>
      <c r="FLA37"/>
      <c r="FLB37"/>
      <c r="FLC37"/>
      <c r="FLD37"/>
      <c r="FLE37"/>
      <c r="FLF37"/>
      <c r="FLG37"/>
      <c r="FLH37"/>
      <c r="FLI37"/>
      <c r="FLJ37"/>
      <c r="FLK37"/>
      <c r="FLL37"/>
      <c r="FLM37"/>
      <c r="FLN37"/>
      <c r="FLO37"/>
      <c r="FLP37"/>
      <c r="FLQ37"/>
      <c r="FLR37"/>
      <c r="FLS37"/>
      <c r="FLT37"/>
      <c r="FLU37"/>
      <c r="FLV37"/>
      <c r="FLW37"/>
      <c r="FLX37"/>
      <c r="FLY37"/>
      <c r="FLZ37"/>
      <c r="FMA37"/>
      <c r="FMB37"/>
      <c r="FMC37"/>
      <c r="FMD37"/>
      <c r="FME37"/>
      <c r="FMF37"/>
      <c r="FMG37"/>
      <c r="FMH37"/>
      <c r="FMI37"/>
      <c r="FMJ37"/>
      <c r="FMK37"/>
      <c r="FML37"/>
      <c r="FMM37"/>
      <c r="FMN37"/>
      <c r="FMO37"/>
      <c r="FMP37"/>
      <c r="FMQ37"/>
      <c r="FMR37"/>
      <c r="FMS37"/>
      <c r="FMT37"/>
      <c r="FMU37"/>
      <c r="FMV37"/>
      <c r="FMW37"/>
      <c r="FMX37"/>
      <c r="FMY37"/>
      <c r="FMZ37"/>
      <c r="FNA37"/>
      <c r="FNB37"/>
      <c r="FNC37"/>
      <c r="FND37"/>
      <c r="FNE37"/>
      <c r="FNF37"/>
      <c r="FNG37"/>
      <c r="FNH37"/>
      <c r="FNI37"/>
      <c r="FNJ37"/>
      <c r="FNK37"/>
      <c r="FNL37"/>
      <c r="FNM37"/>
      <c r="FNN37"/>
      <c r="FNO37"/>
      <c r="FNP37"/>
      <c r="FNQ37"/>
      <c r="FNR37"/>
      <c r="FNS37"/>
      <c r="FNT37"/>
      <c r="FNU37"/>
      <c r="FNV37"/>
      <c r="FNW37"/>
      <c r="FNX37"/>
      <c r="FNY37"/>
      <c r="FNZ37"/>
      <c r="FOA37"/>
      <c r="FOB37"/>
      <c r="FOC37"/>
      <c r="FOD37"/>
      <c r="FOE37"/>
      <c r="FOF37"/>
      <c r="FOG37"/>
      <c r="FOH37"/>
      <c r="FOI37"/>
      <c r="FOJ37"/>
      <c r="FOK37"/>
      <c r="FOL37"/>
      <c r="FOM37"/>
      <c r="FON37"/>
      <c r="FOO37"/>
      <c r="FOP37"/>
      <c r="FOQ37"/>
      <c r="FOR37"/>
      <c r="FOS37"/>
      <c r="FOT37"/>
      <c r="FOU37"/>
      <c r="FOV37"/>
      <c r="FOW37"/>
      <c r="FOX37"/>
      <c r="FOY37"/>
      <c r="FOZ37"/>
      <c r="FPA37"/>
      <c r="FPB37"/>
      <c r="FPC37"/>
      <c r="FPD37"/>
      <c r="FPE37"/>
      <c r="FPF37"/>
      <c r="FPG37"/>
      <c r="FPH37"/>
      <c r="FPI37"/>
      <c r="FPJ37"/>
      <c r="FPK37"/>
      <c r="FPL37"/>
      <c r="FPM37"/>
      <c r="FPN37"/>
      <c r="FPO37"/>
      <c r="FPP37"/>
      <c r="FPQ37"/>
      <c r="FPR37"/>
      <c r="FPS37"/>
      <c r="FPT37"/>
      <c r="FPU37"/>
      <c r="FPV37"/>
      <c r="FPW37"/>
      <c r="FPX37"/>
      <c r="FPY37"/>
      <c r="FPZ37"/>
      <c r="FQA37"/>
      <c r="FQB37"/>
      <c r="FQC37"/>
      <c r="FQD37"/>
      <c r="FQE37"/>
      <c r="FQF37"/>
      <c r="FQG37"/>
      <c r="FQH37"/>
      <c r="FQI37"/>
      <c r="FQJ37"/>
      <c r="FQK37"/>
      <c r="FQL37"/>
      <c r="FQM37"/>
      <c r="FQN37"/>
      <c r="FQO37"/>
      <c r="FQP37"/>
      <c r="FQQ37"/>
      <c r="FQR37"/>
      <c r="FQS37"/>
      <c r="FQT37"/>
      <c r="FQU37"/>
      <c r="FQV37"/>
      <c r="FQW37"/>
      <c r="FQX37"/>
      <c r="FQY37"/>
      <c r="FQZ37"/>
      <c r="FRA37"/>
      <c r="FRB37"/>
      <c r="FRC37"/>
      <c r="FRD37"/>
      <c r="FRE37"/>
      <c r="FRF37"/>
      <c r="FRG37"/>
      <c r="FRH37"/>
      <c r="FRI37"/>
      <c r="FRJ37"/>
      <c r="FRK37"/>
      <c r="FRL37"/>
      <c r="FRM37"/>
      <c r="FRN37"/>
      <c r="FRO37"/>
      <c r="FRP37"/>
      <c r="FRQ37"/>
      <c r="FRR37"/>
      <c r="FRS37"/>
      <c r="FRT37"/>
      <c r="FRU37"/>
      <c r="FRV37"/>
      <c r="FRW37"/>
      <c r="FRX37"/>
      <c r="FRY37"/>
      <c r="FRZ37"/>
      <c r="FSA37"/>
      <c r="FSB37"/>
      <c r="FSC37"/>
      <c r="FSD37"/>
      <c r="FSE37"/>
      <c r="FSF37"/>
      <c r="FSG37"/>
      <c r="FSH37"/>
      <c r="FSI37"/>
      <c r="FSJ37"/>
      <c r="FSK37"/>
      <c r="FSL37"/>
      <c r="FSM37"/>
      <c r="FSN37"/>
      <c r="FSO37"/>
      <c r="FSP37"/>
      <c r="FSQ37"/>
      <c r="FSR37"/>
      <c r="FSS37"/>
      <c r="FST37"/>
      <c r="FSU37"/>
      <c r="FSV37"/>
      <c r="FSW37"/>
      <c r="FSX37"/>
      <c r="FSY37"/>
      <c r="FSZ37"/>
      <c r="FTA37"/>
      <c r="FTB37"/>
      <c r="FTC37"/>
      <c r="FTD37"/>
      <c r="FTE37"/>
      <c r="FTF37"/>
      <c r="FTG37"/>
      <c r="FTH37"/>
      <c r="FTI37"/>
      <c r="FTJ37"/>
      <c r="FTK37"/>
      <c r="FTL37"/>
      <c r="FTM37"/>
      <c r="FTN37"/>
      <c r="FTO37"/>
      <c r="FTP37"/>
      <c r="FTQ37"/>
      <c r="FTR37"/>
      <c r="FTS37"/>
      <c r="FTT37"/>
      <c r="FTU37"/>
      <c r="FTV37"/>
      <c r="FTW37"/>
      <c r="FTX37"/>
      <c r="FTY37"/>
      <c r="FTZ37"/>
      <c r="FUA37"/>
      <c r="FUB37"/>
      <c r="FUC37"/>
      <c r="FUD37"/>
      <c r="FUE37"/>
      <c r="FUF37"/>
      <c r="FUG37"/>
      <c r="FUH37"/>
      <c r="FUI37"/>
      <c r="FUJ37"/>
      <c r="FUK37"/>
      <c r="FUL37"/>
      <c r="FUM37"/>
      <c r="FUN37"/>
      <c r="FUO37"/>
      <c r="FUP37"/>
      <c r="FUQ37"/>
      <c r="FUR37"/>
      <c r="FUS37"/>
      <c r="FUT37"/>
      <c r="FUU37"/>
      <c r="FUV37"/>
      <c r="FUW37"/>
      <c r="FUX37"/>
      <c r="FUY37"/>
      <c r="FUZ37"/>
      <c r="FVA37"/>
      <c r="FVB37"/>
      <c r="FVC37"/>
      <c r="FVD37"/>
      <c r="FVE37"/>
      <c r="FVF37"/>
      <c r="FVG37"/>
      <c r="FVH37"/>
      <c r="FVI37"/>
      <c r="FVJ37"/>
      <c r="FVK37"/>
      <c r="FVL37"/>
      <c r="FVM37"/>
      <c r="FVN37"/>
      <c r="FVO37"/>
      <c r="FVP37"/>
      <c r="FVQ37"/>
      <c r="FVR37"/>
      <c r="FVS37"/>
      <c r="FVT37"/>
      <c r="FVU37"/>
      <c r="FVV37"/>
      <c r="FVW37"/>
      <c r="FVX37"/>
      <c r="FVY37"/>
      <c r="FVZ37"/>
      <c r="FWA37"/>
      <c r="FWB37"/>
      <c r="FWC37"/>
      <c r="FWD37"/>
      <c r="FWE37"/>
      <c r="FWF37"/>
      <c r="FWG37"/>
      <c r="FWH37"/>
      <c r="FWI37"/>
      <c r="FWJ37"/>
      <c r="FWK37"/>
      <c r="FWL37"/>
      <c r="FWM37"/>
      <c r="FWN37"/>
      <c r="FWO37"/>
      <c r="FWP37"/>
      <c r="FWQ37"/>
      <c r="FWR37"/>
      <c r="FWS37"/>
      <c r="FWT37"/>
      <c r="FWU37"/>
      <c r="FWV37"/>
      <c r="FWW37"/>
      <c r="FWX37"/>
      <c r="FWY37"/>
      <c r="FWZ37"/>
      <c r="FXA37"/>
      <c r="FXB37"/>
      <c r="FXC37"/>
      <c r="FXD37"/>
      <c r="FXE37"/>
      <c r="FXF37"/>
      <c r="FXG37"/>
      <c r="FXH37"/>
      <c r="FXI37"/>
      <c r="FXJ37"/>
      <c r="FXK37"/>
      <c r="FXL37"/>
      <c r="FXM37"/>
      <c r="FXN37"/>
      <c r="FXO37"/>
      <c r="FXP37"/>
      <c r="FXQ37"/>
      <c r="FXR37"/>
      <c r="FXS37"/>
      <c r="FXT37"/>
      <c r="FXU37"/>
      <c r="FXV37"/>
      <c r="FXW37"/>
      <c r="FXX37"/>
      <c r="FXY37"/>
      <c r="FXZ37"/>
      <c r="FYA37"/>
      <c r="FYB37"/>
      <c r="FYC37"/>
      <c r="FYD37"/>
      <c r="FYE37"/>
      <c r="FYF37"/>
      <c r="FYG37"/>
      <c r="FYH37"/>
      <c r="FYI37"/>
      <c r="FYJ37"/>
      <c r="FYK37"/>
      <c r="FYL37"/>
      <c r="FYM37"/>
      <c r="FYN37"/>
      <c r="FYO37"/>
      <c r="FYP37"/>
      <c r="FYQ37"/>
      <c r="FYR37"/>
      <c r="FYS37"/>
      <c r="FYT37"/>
      <c r="FYU37"/>
      <c r="FYV37"/>
      <c r="FYW37"/>
      <c r="FYX37"/>
      <c r="FYY37"/>
      <c r="FYZ37"/>
      <c r="FZA37"/>
      <c r="FZB37"/>
      <c r="FZC37"/>
      <c r="FZD37"/>
      <c r="FZE37"/>
      <c r="FZF37"/>
      <c r="FZG37"/>
      <c r="FZH37"/>
      <c r="FZI37"/>
      <c r="FZJ37"/>
      <c r="FZK37"/>
      <c r="FZL37"/>
      <c r="FZM37"/>
      <c r="FZN37"/>
      <c r="FZO37"/>
      <c r="FZP37"/>
      <c r="FZQ37"/>
      <c r="FZR37"/>
      <c r="FZS37"/>
      <c r="FZT37"/>
      <c r="FZU37"/>
      <c r="FZV37"/>
      <c r="FZW37"/>
      <c r="FZX37"/>
      <c r="FZY37"/>
      <c r="FZZ37"/>
      <c r="GAA37"/>
      <c r="GAB37"/>
      <c r="GAC37"/>
      <c r="GAD37"/>
      <c r="GAE37"/>
      <c r="GAF37"/>
      <c r="GAG37"/>
      <c r="GAH37"/>
      <c r="GAI37"/>
      <c r="GAJ37"/>
      <c r="GAK37"/>
      <c r="GAL37"/>
      <c r="GAM37"/>
      <c r="GAN37"/>
      <c r="GAO37"/>
      <c r="GAP37"/>
      <c r="GAQ37"/>
      <c r="GAR37"/>
      <c r="GAS37"/>
      <c r="GAT37"/>
      <c r="GAU37"/>
      <c r="GAV37"/>
      <c r="GAW37"/>
      <c r="GAX37"/>
      <c r="GAY37"/>
      <c r="GAZ37"/>
      <c r="GBA37"/>
      <c r="GBB37"/>
      <c r="GBC37"/>
      <c r="GBD37"/>
      <c r="GBE37"/>
      <c r="GBF37"/>
      <c r="GBG37"/>
      <c r="GBH37"/>
      <c r="GBI37"/>
      <c r="GBJ37"/>
      <c r="GBK37"/>
      <c r="GBL37"/>
      <c r="GBM37"/>
      <c r="GBN37"/>
      <c r="GBO37"/>
      <c r="GBP37"/>
      <c r="GBQ37"/>
      <c r="GBR37"/>
      <c r="GBS37"/>
      <c r="GBT37"/>
      <c r="GBU37"/>
      <c r="GBV37"/>
      <c r="GBW37"/>
      <c r="GBX37"/>
      <c r="GBY37"/>
      <c r="GBZ37"/>
      <c r="GCA37"/>
      <c r="GCB37"/>
      <c r="GCC37"/>
      <c r="GCD37"/>
      <c r="GCE37"/>
      <c r="GCF37"/>
      <c r="GCG37"/>
      <c r="GCH37"/>
      <c r="GCI37"/>
      <c r="GCJ37"/>
      <c r="GCK37"/>
      <c r="GCL37"/>
      <c r="GCM37"/>
      <c r="GCN37"/>
      <c r="GCO37"/>
      <c r="GCP37"/>
      <c r="GCQ37"/>
      <c r="GCR37"/>
      <c r="GCS37"/>
      <c r="GCT37"/>
      <c r="GCU37"/>
      <c r="GCV37"/>
      <c r="GCW37"/>
      <c r="GCX37"/>
      <c r="GCY37"/>
      <c r="GCZ37"/>
      <c r="GDA37"/>
      <c r="GDB37"/>
      <c r="GDC37"/>
      <c r="GDD37"/>
      <c r="GDE37"/>
      <c r="GDF37"/>
      <c r="GDG37"/>
      <c r="GDH37"/>
      <c r="GDI37"/>
      <c r="GDJ37"/>
      <c r="GDK37"/>
      <c r="GDL37"/>
      <c r="GDM37"/>
      <c r="GDN37"/>
      <c r="GDO37"/>
      <c r="GDP37"/>
      <c r="GDQ37"/>
      <c r="GDR37"/>
      <c r="GDS37"/>
      <c r="GDT37"/>
      <c r="GDU37"/>
      <c r="GDV37"/>
      <c r="GDW37"/>
      <c r="GDX37"/>
      <c r="GDY37"/>
      <c r="GDZ37"/>
      <c r="GEA37"/>
      <c r="GEB37"/>
      <c r="GEC37"/>
      <c r="GED37"/>
      <c r="GEE37"/>
      <c r="GEF37"/>
      <c r="GEG37"/>
      <c r="GEH37"/>
      <c r="GEI37"/>
      <c r="GEJ37"/>
      <c r="GEK37"/>
      <c r="GEL37"/>
      <c r="GEM37"/>
      <c r="GEN37"/>
      <c r="GEO37"/>
      <c r="GEP37"/>
      <c r="GEQ37"/>
      <c r="GER37"/>
      <c r="GES37"/>
      <c r="GET37"/>
      <c r="GEU37"/>
      <c r="GEV37"/>
      <c r="GEW37"/>
      <c r="GEX37"/>
      <c r="GEY37"/>
      <c r="GEZ37"/>
      <c r="GFA37"/>
      <c r="GFB37"/>
      <c r="GFC37"/>
      <c r="GFD37"/>
      <c r="GFE37"/>
      <c r="GFF37"/>
      <c r="GFG37"/>
      <c r="GFH37"/>
      <c r="GFI37"/>
      <c r="GFJ37"/>
      <c r="GFK37"/>
      <c r="GFL37"/>
      <c r="GFM37"/>
      <c r="GFN37"/>
      <c r="GFO37"/>
      <c r="GFP37"/>
      <c r="GFQ37"/>
      <c r="GFR37"/>
      <c r="GFS37"/>
      <c r="GFT37"/>
      <c r="GFU37"/>
      <c r="GFV37"/>
      <c r="GFW37"/>
      <c r="GFX37"/>
      <c r="GFY37"/>
      <c r="GFZ37"/>
      <c r="GGA37"/>
      <c r="GGB37"/>
      <c r="GGC37"/>
      <c r="GGD37"/>
      <c r="GGE37"/>
      <c r="GGF37"/>
      <c r="GGG37"/>
      <c r="GGH37"/>
      <c r="GGI37"/>
      <c r="GGJ37"/>
      <c r="GGK37"/>
      <c r="GGL37"/>
      <c r="GGM37"/>
      <c r="GGN37"/>
      <c r="GGO37"/>
      <c r="GGP37"/>
      <c r="GGQ37"/>
      <c r="GGR37"/>
      <c r="GGS37"/>
      <c r="GGT37"/>
      <c r="GGU37"/>
      <c r="GGV37"/>
      <c r="GGW37"/>
      <c r="GGX37"/>
      <c r="GGY37"/>
      <c r="GGZ37"/>
      <c r="GHA37"/>
      <c r="GHB37"/>
      <c r="GHC37"/>
      <c r="GHD37"/>
      <c r="GHE37"/>
      <c r="GHF37"/>
      <c r="GHG37"/>
      <c r="GHH37"/>
      <c r="GHI37"/>
      <c r="GHJ37"/>
      <c r="GHK37"/>
      <c r="GHL37"/>
      <c r="GHM37"/>
      <c r="GHN37"/>
      <c r="GHO37"/>
      <c r="GHP37"/>
      <c r="GHQ37"/>
      <c r="GHR37"/>
      <c r="GHS37"/>
      <c r="GHT37"/>
      <c r="GHU37"/>
      <c r="GHV37"/>
      <c r="GHW37"/>
      <c r="GHX37"/>
      <c r="GHY37"/>
      <c r="GHZ37"/>
      <c r="GIA37"/>
      <c r="GIB37"/>
      <c r="GIC37"/>
      <c r="GID37"/>
      <c r="GIE37"/>
      <c r="GIF37"/>
      <c r="GIG37"/>
      <c r="GIH37"/>
      <c r="GII37"/>
      <c r="GIJ37"/>
      <c r="GIK37"/>
      <c r="GIL37"/>
      <c r="GIM37"/>
      <c r="GIN37"/>
      <c r="GIO37"/>
      <c r="GIP37"/>
      <c r="GIQ37"/>
      <c r="GIR37"/>
      <c r="GIS37"/>
      <c r="GIT37"/>
      <c r="GIU37"/>
      <c r="GIV37"/>
      <c r="GIW37"/>
      <c r="GIX37"/>
      <c r="GIY37"/>
      <c r="GIZ37"/>
      <c r="GJA37"/>
      <c r="GJB37"/>
      <c r="GJC37"/>
      <c r="GJD37"/>
      <c r="GJE37"/>
      <c r="GJF37"/>
      <c r="GJG37"/>
      <c r="GJH37"/>
      <c r="GJI37"/>
      <c r="GJJ37"/>
      <c r="GJK37"/>
      <c r="GJL37"/>
      <c r="GJM37"/>
      <c r="GJN37"/>
      <c r="GJO37"/>
      <c r="GJP37"/>
      <c r="GJQ37"/>
      <c r="GJR37"/>
      <c r="GJS37"/>
      <c r="GJT37"/>
      <c r="GJU37"/>
      <c r="GJV37"/>
      <c r="GJW37"/>
      <c r="GJX37"/>
      <c r="GJY37"/>
      <c r="GJZ37"/>
      <c r="GKA37"/>
      <c r="GKB37"/>
      <c r="GKC37"/>
      <c r="GKD37"/>
      <c r="GKE37"/>
      <c r="GKF37"/>
      <c r="GKG37"/>
      <c r="GKH37"/>
      <c r="GKI37"/>
      <c r="GKJ37"/>
      <c r="GKK37"/>
      <c r="GKL37"/>
      <c r="GKM37"/>
      <c r="GKN37"/>
      <c r="GKO37"/>
      <c r="GKP37"/>
      <c r="GKQ37"/>
      <c r="GKR37"/>
      <c r="GKS37"/>
      <c r="GKT37"/>
      <c r="GKU37"/>
      <c r="GKV37"/>
      <c r="GKW37"/>
      <c r="GKX37"/>
      <c r="GKY37"/>
      <c r="GKZ37"/>
      <c r="GLA37"/>
      <c r="GLB37"/>
      <c r="GLC37"/>
      <c r="GLD37"/>
      <c r="GLE37"/>
      <c r="GLF37"/>
      <c r="GLG37"/>
      <c r="GLH37"/>
      <c r="GLI37"/>
      <c r="GLJ37"/>
      <c r="GLK37"/>
      <c r="GLL37"/>
      <c r="GLM37"/>
      <c r="GLN37"/>
      <c r="GLO37"/>
      <c r="GLP37"/>
      <c r="GLQ37"/>
      <c r="GLR37"/>
      <c r="GLS37"/>
      <c r="GLT37"/>
      <c r="GLU37"/>
      <c r="GLV37"/>
      <c r="GLW37"/>
      <c r="GLX37"/>
      <c r="GLY37"/>
      <c r="GLZ37"/>
      <c r="GMA37"/>
      <c r="GMB37"/>
      <c r="GMC37"/>
      <c r="GMD37"/>
      <c r="GME37"/>
      <c r="GMF37"/>
      <c r="GMG37"/>
      <c r="GMH37"/>
      <c r="GMI37"/>
      <c r="GMJ37"/>
      <c r="GMK37"/>
      <c r="GML37"/>
      <c r="GMM37"/>
      <c r="GMN37"/>
      <c r="GMO37"/>
      <c r="GMP37"/>
      <c r="GMQ37"/>
      <c r="GMR37"/>
      <c r="GMS37"/>
      <c r="GMT37"/>
      <c r="GMU37"/>
      <c r="GMV37"/>
      <c r="GMW37"/>
      <c r="GMX37"/>
      <c r="GMY37"/>
      <c r="GMZ37"/>
      <c r="GNA37"/>
      <c r="GNB37"/>
      <c r="GNC37"/>
      <c r="GND37"/>
      <c r="GNE37"/>
      <c r="GNF37"/>
      <c r="GNG37"/>
      <c r="GNH37"/>
      <c r="GNI37"/>
      <c r="GNJ37"/>
      <c r="GNK37"/>
      <c r="GNL37"/>
      <c r="GNM37"/>
      <c r="GNN37"/>
      <c r="GNO37"/>
      <c r="GNP37"/>
      <c r="GNQ37"/>
      <c r="GNR37"/>
      <c r="GNS37"/>
      <c r="GNT37"/>
      <c r="GNU37"/>
      <c r="GNV37"/>
      <c r="GNW37"/>
      <c r="GNX37"/>
      <c r="GNY37"/>
      <c r="GNZ37"/>
      <c r="GOA37"/>
      <c r="GOB37"/>
      <c r="GOC37"/>
      <c r="GOD37"/>
      <c r="GOE37"/>
      <c r="GOF37"/>
      <c r="GOG37"/>
      <c r="GOH37"/>
      <c r="GOI37"/>
      <c r="GOJ37"/>
      <c r="GOK37"/>
      <c r="GOL37"/>
      <c r="GOM37"/>
      <c r="GON37"/>
      <c r="GOO37"/>
      <c r="GOP37"/>
      <c r="GOQ37"/>
      <c r="GOR37"/>
      <c r="GOS37"/>
      <c r="GOT37"/>
      <c r="GOU37"/>
      <c r="GOV37"/>
      <c r="GOW37"/>
      <c r="GOX37"/>
      <c r="GOY37"/>
      <c r="GOZ37"/>
      <c r="GPA37"/>
      <c r="GPB37"/>
      <c r="GPC37"/>
      <c r="GPD37"/>
      <c r="GPE37"/>
      <c r="GPF37"/>
      <c r="GPG37"/>
      <c r="GPH37"/>
      <c r="GPI37"/>
      <c r="GPJ37"/>
      <c r="GPK37"/>
      <c r="GPL37"/>
      <c r="GPM37"/>
      <c r="GPN37"/>
      <c r="GPO37"/>
      <c r="GPP37"/>
      <c r="GPQ37"/>
      <c r="GPR37"/>
      <c r="GPS37"/>
      <c r="GPT37"/>
      <c r="GPU37"/>
      <c r="GPV37"/>
      <c r="GPW37"/>
      <c r="GPX37"/>
      <c r="GPY37"/>
      <c r="GPZ37"/>
      <c r="GQA37"/>
      <c r="GQB37"/>
      <c r="GQC37"/>
      <c r="GQD37"/>
      <c r="GQE37"/>
      <c r="GQF37"/>
      <c r="GQG37"/>
      <c r="GQH37"/>
      <c r="GQI37"/>
      <c r="GQJ37"/>
      <c r="GQK37"/>
      <c r="GQL37"/>
      <c r="GQM37"/>
      <c r="GQN37"/>
      <c r="GQO37"/>
      <c r="GQP37"/>
      <c r="GQQ37"/>
      <c r="GQR37"/>
      <c r="GQS37"/>
      <c r="GQT37"/>
      <c r="GQU37"/>
      <c r="GQV37"/>
      <c r="GQW37"/>
      <c r="GQX37"/>
      <c r="GQY37"/>
      <c r="GQZ37"/>
      <c r="GRA37"/>
      <c r="GRB37"/>
      <c r="GRC37"/>
      <c r="GRD37"/>
      <c r="GRE37"/>
      <c r="GRF37"/>
      <c r="GRG37"/>
      <c r="GRH37"/>
      <c r="GRI37"/>
      <c r="GRJ37"/>
      <c r="GRK37"/>
      <c r="GRL37"/>
      <c r="GRM37"/>
      <c r="GRN37"/>
      <c r="GRO37"/>
      <c r="GRP37"/>
      <c r="GRQ37"/>
      <c r="GRR37"/>
      <c r="GRS37"/>
      <c r="GRT37"/>
      <c r="GRU37"/>
      <c r="GRV37"/>
      <c r="GRW37"/>
      <c r="GRX37"/>
      <c r="GRY37"/>
      <c r="GRZ37"/>
      <c r="GSA37"/>
      <c r="GSB37"/>
      <c r="GSC37"/>
      <c r="GSD37"/>
      <c r="GSE37"/>
      <c r="GSF37"/>
      <c r="GSG37"/>
      <c r="GSH37"/>
      <c r="GSI37"/>
      <c r="GSJ37"/>
      <c r="GSK37"/>
      <c r="GSL37"/>
      <c r="GSM37"/>
      <c r="GSN37"/>
      <c r="GSO37"/>
      <c r="GSP37"/>
      <c r="GSQ37"/>
      <c r="GSR37"/>
      <c r="GSS37"/>
      <c r="GST37"/>
      <c r="GSU37"/>
      <c r="GSV37"/>
      <c r="GSW37"/>
      <c r="GSX37"/>
      <c r="GSY37"/>
      <c r="GSZ37"/>
      <c r="GTA37"/>
      <c r="GTB37"/>
      <c r="GTC37"/>
      <c r="GTD37"/>
      <c r="GTE37"/>
      <c r="GTF37"/>
      <c r="GTG37"/>
      <c r="GTH37"/>
      <c r="GTI37"/>
      <c r="GTJ37"/>
      <c r="GTK37"/>
      <c r="GTL37"/>
      <c r="GTM37"/>
      <c r="GTN37"/>
      <c r="GTO37"/>
      <c r="GTP37"/>
      <c r="GTQ37"/>
      <c r="GTR37"/>
      <c r="GTS37"/>
      <c r="GTT37"/>
      <c r="GTU37"/>
      <c r="GTV37"/>
      <c r="GTW37"/>
      <c r="GTX37"/>
      <c r="GTY37"/>
      <c r="GTZ37"/>
      <c r="GUA37"/>
      <c r="GUB37"/>
      <c r="GUC37"/>
      <c r="GUD37"/>
      <c r="GUE37"/>
      <c r="GUF37"/>
      <c r="GUG37"/>
      <c r="GUH37"/>
      <c r="GUI37"/>
      <c r="GUJ37"/>
      <c r="GUK37"/>
      <c r="GUL37"/>
      <c r="GUM37"/>
      <c r="GUN37"/>
      <c r="GUO37"/>
      <c r="GUP37"/>
      <c r="GUQ37"/>
      <c r="GUR37"/>
      <c r="GUS37"/>
      <c r="GUT37"/>
      <c r="GUU37"/>
      <c r="GUV37"/>
      <c r="GUW37"/>
      <c r="GUX37"/>
      <c r="GUY37"/>
      <c r="GUZ37"/>
      <c r="GVA37"/>
      <c r="GVB37"/>
      <c r="GVC37"/>
      <c r="GVD37"/>
      <c r="GVE37"/>
      <c r="GVF37"/>
      <c r="GVG37"/>
      <c r="GVH37"/>
      <c r="GVI37"/>
      <c r="GVJ37"/>
      <c r="GVK37"/>
      <c r="GVL37"/>
      <c r="GVM37"/>
      <c r="GVN37"/>
      <c r="GVO37"/>
      <c r="GVP37"/>
      <c r="GVQ37"/>
      <c r="GVR37"/>
      <c r="GVS37"/>
      <c r="GVT37"/>
      <c r="GVU37"/>
      <c r="GVV37"/>
      <c r="GVW37"/>
      <c r="GVX37"/>
      <c r="GVY37"/>
      <c r="GVZ37"/>
      <c r="GWA37"/>
      <c r="GWB37"/>
      <c r="GWC37"/>
      <c r="GWD37"/>
      <c r="GWE37"/>
      <c r="GWF37"/>
      <c r="GWG37"/>
      <c r="GWH37"/>
      <c r="GWI37"/>
      <c r="GWJ37"/>
      <c r="GWK37"/>
      <c r="GWL37"/>
      <c r="GWM37"/>
      <c r="GWN37"/>
      <c r="GWO37"/>
      <c r="GWP37"/>
      <c r="GWQ37"/>
      <c r="GWR37"/>
      <c r="GWS37"/>
      <c r="GWT37"/>
      <c r="GWU37"/>
      <c r="GWV37"/>
      <c r="GWW37"/>
      <c r="GWX37"/>
      <c r="GWY37"/>
      <c r="GWZ37"/>
      <c r="GXA37"/>
      <c r="GXB37"/>
      <c r="GXC37"/>
      <c r="GXD37"/>
      <c r="GXE37"/>
      <c r="GXF37"/>
      <c r="GXG37"/>
      <c r="GXH37"/>
      <c r="GXI37"/>
      <c r="GXJ37"/>
      <c r="GXK37"/>
      <c r="GXL37"/>
      <c r="GXM37"/>
      <c r="GXN37"/>
      <c r="GXO37"/>
      <c r="GXP37"/>
      <c r="GXQ37"/>
      <c r="GXR37"/>
      <c r="GXS37"/>
      <c r="GXT37"/>
      <c r="GXU37"/>
      <c r="GXV37"/>
      <c r="GXW37"/>
      <c r="GXX37"/>
      <c r="GXY37"/>
      <c r="GXZ37"/>
      <c r="GYA37"/>
      <c r="GYB37"/>
      <c r="GYC37"/>
      <c r="GYD37"/>
      <c r="GYE37"/>
      <c r="GYF37"/>
      <c r="GYG37"/>
      <c r="GYH37"/>
      <c r="GYI37"/>
      <c r="GYJ37"/>
      <c r="GYK37"/>
      <c r="GYL37"/>
      <c r="GYM37"/>
      <c r="GYN37"/>
      <c r="GYO37"/>
      <c r="GYP37"/>
      <c r="GYQ37"/>
      <c r="GYR37"/>
      <c r="GYS37"/>
      <c r="GYT37"/>
      <c r="GYU37"/>
      <c r="GYV37"/>
      <c r="GYW37"/>
      <c r="GYX37"/>
      <c r="GYY37"/>
      <c r="GYZ37"/>
      <c r="GZA37"/>
      <c r="GZB37"/>
      <c r="GZC37"/>
      <c r="GZD37"/>
      <c r="GZE37"/>
      <c r="GZF37"/>
      <c r="GZG37"/>
      <c r="GZH37"/>
      <c r="GZI37"/>
      <c r="GZJ37"/>
      <c r="GZK37"/>
      <c r="GZL37"/>
      <c r="GZM37"/>
      <c r="GZN37"/>
      <c r="GZO37"/>
      <c r="GZP37"/>
      <c r="GZQ37"/>
      <c r="GZR37"/>
      <c r="GZS37"/>
      <c r="GZT37"/>
      <c r="GZU37"/>
      <c r="GZV37"/>
      <c r="GZW37"/>
      <c r="GZX37"/>
      <c r="GZY37"/>
      <c r="GZZ37"/>
      <c r="HAA37"/>
      <c r="HAB37"/>
      <c r="HAC37"/>
      <c r="HAD37"/>
      <c r="HAE37"/>
      <c r="HAF37"/>
      <c r="HAG37"/>
      <c r="HAH37"/>
      <c r="HAI37"/>
      <c r="HAJ37"/>
      <c r="HAK37"/>
      <c r="HAL37"/>
      <c r="HAM37"/>
      <c r="HAN37"/>
      <c r="HAO37"/>
      <c r="HAP37"/>
      <c r="HAQ37"/>
      <c r="HAR37"/>
      <c r="HAS37"/>
      <c r="HAT37"/>
      <c r="HAU37"/>
      <c r="HAV37"/>
      <c r="HAW37"/>
      <c r="HAX37"/>
      <c r="HAY37"/>
      <c r="HAZ37"/>
      <c r="HBA37"/>
      <c r="HBB37"/>
      <c r="HBC37"/>
      <c r="HBD37"/>
      <c r="HBE37"/>
      <c r="HBF37"/>
      <c r="HBG37"/>
      <c r="HBH37"/>
      <c r="HBI37"/>
      <c r="HBJ37"/>
      <c r="HBK37"/>
      <c r="HBL37"/>
      <c r="HBM37"/>
      <c r="HBN37"/>
      <c r="HBO37"/>
      <c r="HBP37"/>
      <c r="HBQ37"/>
      <c r="HBR37"/>
      <c r="HBS37"/>
      <c r="HBT37"/>
      <c r="HBU37"/>
      <c r="HBV37"/>
      <c r="HBW37"/>
      <c r="HBX37"/>
      <c r="HBY37"/>
      <c r="HBZ37"/>
      <c r="HCA37"/>
      <c r="HCB37"/>
      <c r="HCC37"/>
      <c r="HCD37"/>
      <c r="HCE37"/>
      <c r="HCF37"/>
      <c r="HCG37"/>
      <c r="HCH37"/>
      <c r="HCI37"/>
      <c r="HCJ37"/>
      <c r="HCK37"/>
      <c r="HCL37"/>
      <c r="HCM37"/>
      <c r="HCN37"/>
      <c r="HCO37"/>
      <c r="HCP37"/>
      <c r="HCQ37"/>
      <c r="HCR37"/>
      <c r="HCS37"/>
      <c r="HCT37"/>
      <c r="HCU37"/>
      <c r="HCV37"/>
      <c r="HCW37"/>
      <c r="HCX37"/>
      <c r="HCY37"/>
      <c r="HCZ37"/>
      <c r="HDA37"/>
      <c r="HDB37"/>
      <c r="HDC37"/>
      <c r="HDD37"/>
      <c r="HDE37"/>
      <c r="HDF37"/>
      <c r="HDG37"/>
      <c r="HDH37"/>
      <c r="HDI37"/>
      <c r="HDJ37"/>
      <c r="HDK37"/>
      <c r="HDL37"/>
      <c r="HDM37"/>
      <c r="HDN37"/>
      <c r="HDO37"/>
      <c r="HDP37"/>
      <c r="HDQ37"/>
      <c r="HDR37"/>
      <c r="HDS37"/>
      <c r="HDT37"/>
      <c r="HDU37"/>
      <c r="HDV37"/>
      <c r="HDW37"/>
      <c r="HDX37"/>
      <c r="HDY37"/>
      <c r="HDZ37"/>
      <c r="HEA37"/>
      <c r="HEB37"/>
      <c r="HEC37"/>
      <c r="HED37"/>
      <c r="HEE37"/>
      <c r="HEF37"/>
      <c r="HEG37"/>
      <c r="HEH37"/>
      <c r="HEI37"/>
      <c r="HEJ37"/>
      <c r="HEK37"/>
      <c r="HEL37"/>
      <c r="HEM37"/>
      <c r="HEN37"/>
      <c r="HEO37"/>
      <c r="HEP37"/>
      <c r="HEQ37"/>
      <c r="HER37"/>
      <c r="HES37"/>
      <c r="HET37"/>
      <c r="HEU37"/>
      <c r="HEV37"/>
      <c r="HEW37"/>
      <c r="HEX37"/>
      <c r="HEY37"/>
      <c r="HEZ37"/>
      <c r="HFA37"/>
      <c r="HFB37"/>
      <c r="HFC37"/>
      <c r="HFD37"/>
      <c r="HFE37"/>
      <c r="HFF37"/>
      <c r="HFG37"/>
      <c r="HFH37"/>
      <c r="HFI37"/>
      <c r="HFJ37"/>
      <c r="HFK37"/>
      <c r="HFL37"/>
      <c r="HFM37"/>
      <c r="HFN37"/>
      <c r="HFO37"/>
      <c r="HFP37"/>
      <c r="HFQ37"/>
      <c r="HFR37"/>
      <c r="HFS37"/>
      <c r="HFT37"/>
      <c r="HFU37"/>
      <c r="HFV37"/>
      <c r="HFW37"/>
      <c r="HFX37"/>
      <c r="HFY37"/>
      <c r="HFZ37"/>
      <c r="HGA37"/>
      <c r="HGB37"/>
      <c r="HGC37"/>
      <c r="HGD37"/>
      <c r="HGE37"/>
      <c r="HGF37"/>
      <c r="HGG37"/>
      <c r="HGH37"/>
      <c r="HGI37"/>
      <c r="HGJ37"/>
      <c r="HGK37"/>
      <c r="HGL37"/>
      <c r="HGM37"/>
      <c r="HGN37"/>
      <c r="HGO37"/>
      <c r="HGP37"/>
      <c r="HGQ37"/>
      <c r="HGR37"/>
      <c r="HGS37"/>
      <c r="HGT37"/>
      <c r="HGU37"/>
      <c r="HGV37"/>
      <c r="HGW37"/>
      <c r="HGX37"/>
      <c r="HGY37"/>
      <c r="HGZ37"/>
      <c r="HHA37"/>
      <c r="HHB37"/>
      <c r="HHC37"/>
      <c r="HHD37"/>
      <c r="HHE37"/>
      <c r="HHF37"/>
      <c r="HHG37"/>
      <c r="HHH37"/>
      <c r="HHI37"/>
      <c r="HHJ37"/>
      <c r="HHK37"/>
      <c r="HHL37"/>
      <c r="HHM37"/>
      <c r="HHN37"/>
      <c r="HHO37"/>
      <c r="HHP37"/>
      <c r="HHQ37"/>
      <c r="HHR37"/>
      <c r="HHS37"/>
      <c r="HHT37"/>
      <c r="HHU37"/>
      <c r="HHV37"/>
      <c r="HHW37"/>
      <c r="HHX37"/>
      <c r="HHY37"/>
      <c r="HHZ37"/>
      <c r="HIA37"/>
      <c r="HIB37"/>
      <c r="HIC37"/>
      <c r="HID37"/>
      <c r="HIE37"/>
      <c r="HIF37"/>
      <c r="HIG37"/>
      <c r="HIH37"/>
      <c r="HII37"/>
      <c r="HIJ37"/>
      <c r="HIK37"/>
      <c r="HIL37"/>
      <c r="HIM37"/>
      <c r="HIN37"/>
      <c r="HIO37"/>
      <c r="HIP37"/>
      <c r="HIQ37"/>
      <c r="HIR37"/>
      <c r="HIS37"/>
      <c r="HIT37"/>
      <c r="HIU37"/>
      <c r="HIV37"/>
      <c r="HIW37"/>
      <c r="HIX37"/>
      <c r="HIY37"/>
      <c r="HIZ37"/>
      <c r="HJA37"/>
      <c r="HJB37"/>
      <c r="HJC37"/>
      <c r="HJD37"/>
      <c r="HJE37"/>
      <c r="HJF37"/>
      <c r="HJG37"/>
      <c r="HJH37"/>
      <c r="HJI37"/>
      <c r="HJJ37"/>
      <c r="HJK37"/>
      <c r="HJL37"/>
      <c r="HJM37"/>
      <c r="HJN37"/>
      <c r="HJO37"/>
      <c r="HJP37"/>
      <c r="HJQ37"/>
      <c r="HJR37"/>
      <c r="HJS37"/>
      <c r="HJT37"/>
      <c r="HJU37"/>
      <c r="HJV37"/>
      <c r="HJW37"/>
      <c r="HJX37"/>
      <c r="HJY37"/>
      <c r="HJZ37"/>
      <c r="HKA37"/>
      <c r="HKB37"/>
      <c r="HKC37"/>
      <c r="HKD37"/>
      <c r="HKE37"/>
      <c r="HKF37"/>
      <c r="HKG37"/>
      <c r="HKH37"/>
      <c r="HKI37"/>
      <c r="HKJ37"/>
      <c r="HKK37"/>
      <c r="HKL37"/>
      <c r="HKM37"/>
      <c r="HKN37"/>
      <c r="HKO37"/>
      <c r="HKP37"/>
      <c r="HKQ37"/>
      <c r="HKR37"/>
      <c r="HKS37"/>
      <c r="HKT37"/>
      <c r="HKU37"/>
      <c r="HKV37"/>
      <c r="HKW37"/>
      <c r="HKX37"/>
      <c r="HKY37"/>
      <c r="HKZ37"/>
      <c r="HLA37"/>
      <c r="HLB37"/>
      <c r="HLC37"/>
      <c r="HLD37"/>
      <c r="HLE37"/>
      <c r="HLF37"/>
      <c r="HLG37"/>
      <c r="HLH37"/>
      <c r="HLI37"/>
      <c r="HLJ37"/>
      <c r="HLK37"/>
      <c r="HLL37"/>
      <c r="HLM37"/>
      <c r="HLN37"/>
      <c r="HLO37"/>
      <c r="HLP37"/>
      <c r="HLQ37"/>
      <c r="HLR37"/>
      <c r="HLS37"/>
      <c r="HLT37"/>
      <c r="HLU37"/>
      <c r="HLV37"/>
      <c r="HLW37"/>
      <c r="HLX37"/>
      <c r="HLY37"/>
      <c r="HLZ37"/>
      <c r="HMA37"/>
      <c r="HMB37"/>
      <c r="HMC37"/>
      <c r="HMD37"/>
      <c r="HME37"/>
      <c r="HMF37"/>
      <c r="HMG37"/>
      <c r="HMH37"/>
      <c r="HMI37"/>
      <c r="HMJ37"/>
      <c r="HMK37"/>
      <c r="HML37"/>
      <c r="HMM37"/>
      <c r="HMN37"/>
      <c r="HMO37"/>
      <c r="HMP37"/>
      <c r="HMQ37"/>
      <c r="HMR37"/>
      <c r="HMS37"/>
      <c r="HMT37"/>
      <c r="HMU37"/>
      <c r="HMV37"/>
      <c r="HMW37"/>
      <c r="HMX37"/>
      <c r="HMY37"/>
      <c r="HMZ37"/>
      <c r="HNA37"/>
      <c r="HNB37"/>
      <c r="HNC37"/>
      <c r="HND37"/>
      <c r="HNE37"/>
      <c r="HNF37"/>
      <c r="HNG37"/>
      <c r="HNH37"/>
      <c r="HNI37"/>
      <c r="HNJ37"/>
      <c r="HNK37"/>
      <c r="HNL37"/>
      <c r="HNM37"/>
      <c r="HNN37"/>
      <c r="HNO37"/>
      <c r="HNP37"/>
      <c r="HNQ37"/>
      <c r="HNR37"/>
      <c r="HNS37"/>
      <c r="HNT37"/>
      <c r="HNU37"/>
      <c r="HNV37"/>
      <c r="HNW37"/>
      <c r="HNX37"/>
      <c r="HNY37"/>
      <c r="HNZ37"/>
      <c r="HOA37"/>
      <c r="HOB37"/>
      <c r="HOC37"/>
      <c r="HOD37"/>
      <c r="HOE37"/>
      <c r="HOF37"/>
      <c r="HOG37"/>
      <c r="HOH37"/>
      <c r="HOI37"/>
      <c r="HOJ37"/>
      <c r="HOK37"/>
      <c r="HOL37"/>
      <c r="HOM37"/>
      <c r="HON37"/>
      <c r="HOO37"/>
      <c r="HOP37"/>
      <c r="HOQ37"/>
      <c r="HOR37"/>
      <c r="HOS37"/>
      <c r="HOT37"/>
      <c r="HOU37"/>
      <c r="HOV37"/>
      <c r="HOW37"/>
      <c r="HOX37"/>
      <c r="HOY37"/>
      <c r="HOZ37"/>
      <c r="HPA37"/>
      <c r="HPB37"/>
      <c r="HPC37"/>
      <c r="HPD37"/>
      <c r="HPE37"/>
      <c r="HPF37"/>
      <c r="HPG37"/>
      <c r="HPH37"/>
      <c r="HPI37"/>
      <c r="HPJ37"/>
      <c r="HPK37"/>
      <c r="HPL37"/>
      <c r="HPM37"/>
      <c r="HPN37"/>
      <c r="HPO37"/>
      <c r="HPP37"/>
      <c r="HPQ37"/>
      <c r="HPR37"/>
      <c r="HPS37"/>
      <c r="HPT37"/>
      <c r="HPU37"/>
      <c r="HPV37"/>
      <c r="HPW37"/>
      <c r="HPX37"/>
      <c r="HPY37"/>
      <c r="HPZ37"/>
      <c r="HQA37"/>
      <c r="HQB37"/>
      <c r="HQC37"/>
      <c r="HQD37"/>
      <c r="HQE37"/>
      <c r="HQF37"/>
      <c r="HQG37"/>
      <c r="HQH37"/>
      <c r="HQI37"/>
      <c r="HQJ37"/>
      <c r="HQK37"/>
      <c r="HQL37"/>
      <c r="HQM37"/>
      <c r="HQN37"/>
      <c r="HQO37"/>
      <c r="HQP37"/>
      <c r="HQQ37"/>
      <c r="HQR37"/>
      <c r="HQS37"/>
      <c r="HQT37"/>
      <c r="HQU37"/>
      <c r="HQV37"/>
      <c r="HQW37"/>
      <c r="HQX37"/>
      <c r="HQY37"/>
      <c r="HQZ37"/>
      <c r="HRA37"/>
      <c r="HRB37"/>
      <c r="HRC37"/>
      <c r="HRD37"/>
      <c r="HRE37"/>
      <c r="HRF37"/>
      <c r="HRG37"/>
      <c r="HRH37"/>
      <c r="HRI37"/>
      <c r="HRJ37"/>
      <c r="HRK37"/>
      <c r="HRL37"/>
      <c r="HRM37"/>
      <c r="HRN37"/>
      <c r="HRO37"/>
      <c r="HRP37"/>
      <c r="HRQ37"/>
      <c r="HRR37"/>
      <c r="HRS37"/>
      <c r="HRT37"/>
      <c r="HRU37"/>
      <c r="HRV37"/>
      <c r="HRW37"/>
      <c r="HRX37"/>
      <c r="HRY37"/>
      <c r="HRZ37"/>
      <c r="HSA37"/>
      <c r="HSB37"/>
      <c r="HSC37"/>
      <c r="HSD37"/>
      <c r="HSE37"/>
      <c r="HSF37"/>
      <c r="HSG37"/>
      <c r="HSH37"/>
      <c r="HSI37"/>
      <c r="HSJ37"/>
      <c r="HSK37"/>
      <c r="HSL37"/>
      <c r="HSM37"/>
      <c r="HSN37"/>
      <c r="HSO37"/>
      <c r="HSP37"/>
      <c r="HSQ37"/>
      <c r="HSR37"/>
      <c r="HSS37"/>
      <c r="HST37"/>
      <c r="HSU37"/>
      <c r="HSV37"/>
      <c r="HSW37"/>
      <c r="HSX37"/>
      <c r="HSY37"/>
      <c r="HSZ37"/>
      <c r="HTA37"/>
      <c r="HTB37"/>
      <c r="HTC37"/>
      <c r="HTD37"/>
      <c r="HTE37"/>
      <c r="HTF37"/>
      <c r="HTG37"/>
      <c r="HTH37"/>
      <c r="HTI37"/>
      <c r="HTJ37"/>
      <c r="HTK37"/>
      <c r="HTL37"/>
      <c r="HTM37"/>
      <c r="HTN37"/>
      <c r="HTO37"/>
      <c r="HTP37"/>
      <c r="HTQ37"/>
      <c r="HTR37"/>
      <c r="HTS37"/>
      <c r="HTT37"/>
      <c r="HTU37"/>
      <c r="HTV37"/>
      <c r="HTW37"/>
      <c r="HTX37"/>
      <c r="HTY37"/>
      <c r="HTZ37"/>
      <c r="HUA37"/>
      <c r="HUB37"/>
      <c r="HUC37"/>
      <c r="HUD37"/>
      <c r="HUE37"/>
      <c r="HUF37"/>
      <c r="HUG37"/>
      <c r="HUH37"/>
      <c r="HUI37"/>
      <c r="HUJ37"/>
      <c r="HUK37"/>
      <c r="HUL37"/>
      <c r="HUM37"/>
      <c r="HUN37"/>
      <c r="HUO37"/>
      <c r="HUP37"/>
      <c r="HUQ37"/>
      <c r="HUR37"/>
      <c r="HUS37"/>
      <c r="HUT37"/>
      <c r="HUU37"/>
      <c r="HUV37"/>
      <c r="HUW37"/>
      <c r="HUX37"/>
      <c r="HUY37"/>
      <c r="HUZ37"/>
      <c r="HVA37"/>
      <c r="HVB37"/>
      <c r="HVC37"/>
      <c r="HVD37"/>
      <c r="HVE37"/>
      <c r="HVF37"/>
      <c r="HVG37"/>
      <c r="HVH37"/>
      <c r="HVI37"/>
      <c r="HVJ37"/>
      <c r="HVK37"/>
      <c r="HVL37"/>
      <c r="HVM37"/>
      <c r="HVN37"/>
      <c r="HVO37"/>
      <c r="HVP37"/>
      <c r="HVQ37"/>
      <c r="HVR37"/>
      <c r="HVS37"/>
      <c r="HVT37"/>
      <c r="HVU37"/>
      <c r="HVV37"/>
      <c r="HVW37"/>
      <c r="HVX37"/>
      <c r="HVY37"/>
      <c r="HVZ37"/>
      <c r="HWA37"/>
      <c r="HWB37"/>
      <c r="HWC37"/>
      <c r="HWD37"/>
      <c r="HWE37"/>
      <c r="HWF37"/>
      <c r="HWG37"/>
      <c r="HWH37"/>
      <c r="HWI37"/>
      <c r="HWJ37"/>
      <c r="HWK37"/>
      <c r="HWL37"/>
      <c r="HWM37"/>
      <c r="HWN37"/>
      <c r="HWO37"/>
      <c r="HWP37"/>
      <c r="HWQ37"/>
      <c r="HWR37"/>
      <c r="HWS37"/>
      <c r="HWT37"/>
      <c r="HWU37"/>
      <c r="HWV37"/>
      <c r="HWW37"/>
      <c r="HWX37"/>
      <c r="HWY37"/>
      <c r="HWZ37"/>
      <c r="HXA37"/>
      <c r="HXB37"/>
      <c r="HXC37"/>
      <c r="HXD37"/>
      <c r="HXE37"/>
      <c r="HXF37"/>
      <c r="HXG37"/>
      <c r="HXH37"/>
      <c r="HXI37"/>
      <c r="HXJ37"/>
      <c r="HXK37"/>
      <c r="HXL37"/>
      <c r="HXM37"/>
      <c r="HXN37"/>
      <c r="HXO37"/>
      <c r="HXP37"/>
      <c r="HXQ37"/>
      <c r="HXR37"/>
      <c r="HXS37"/>
      <c r="HXT37"/>
      <c r="HXU37"/>
      <c r="HXV37"/>
      <c r="HXW37"/>
      <c r="HXX37"/>
      <c r="HXY37"/>
      <c r="HXZ37"/>
      <c r="HYA37"/>
      <c r="HYB37"/>
      <c r="HYC37"/>
      <c r="HYD37"/>
      <c r="HYE37"/>
      <c r="HYF37"/>
      <c r="HYG37"/>
      <c r="HYH37"/>
      <c r="HYI37"/>
      <c r="HYJ37"/>
      <c r="HYK37"/>
      <c r="HYL37"/>
      <c r="HYM37"/>
      <c r="HYN37"/>
      <c r="HYO37"/>
      <c r="HYP37"/>
      <c r="HYQ37"/>
      <c r="HYR37"/>
      <c r="HYS37"/>
      <c r="HYT37"/>
      <c r="HYU37"/>
      <c r="HYV37"/>
      <c r="HYW37"/>
      <c r="HYX37"/>
      <c r="HYY37"/>
      <c r="HYZ37"/>
      <c r="HZA37"/>
      <c r="HZB37"/>
      <c r="HZC37"/>
      <c r="HZD37"/>
      <c r="HZE37"/>
      <c r="HZF37"/>
      <c r="HZG37"/>
      <c r="HZH37"/>
      <c r="HZI37"/>
      <c r="HZJ37"/>
      <c r="HZK37"/>
      <c r="HZL37"/>
      <c r="HZM37"/>
      <c r="HZN37"/>
      <c r="HZO37"/>
      <c r="HZP37"/>
      <c r="HZQ37"/>
      <c r="HZR37"/>
      <c r="HZS37"/>
      <c r="HZT37"/>
      <c r="HZU37"/>
      <c r="HZV37"/>
      <c r="HZW37"/>
      <c r="HZX37"/>
      <c r="HZY37"/>
      <c r="HZZ37"/>
      <c r="IAA37"/>
      <c r="IAB37"/>
      <c r="IAC37"/>
      <c r="IAD37"/>
      <c r="IAE37"/>
      <c r="IAF37"/>
      <c r="IAG37"/>
      <c r="IAH37"/>
      <c r="IAI37"/>
      <c r="IAJ37"/>
      <c r="IAK37"/>
      <c r="IAL37"/>
      <c r="IAM37"/>
      <c r="IAN37"/>
      <c r="IAO37"/>
      <c r="IAP37"/>
      <c r="IAQ37"/>
      <c r="IAR37"/>
      <c r="IAS37"/>
      <c r="IAT37"/>
      <c r="IAU37"/>
      <c r="IAV37"/>
      <c r="IAW37"/>
      <c r="IAX37"/>
      <c r="IAY37"/>
      <c r="IAZ37"/>
      <c r="IBA37"/>
      <c r="IBB37"/>
      <c r="IBC37"/>
      <c r="IBD37"/>
      <c r="IBE37"/>
      <c r="IBF37"/>
      <c r="IBG37"/>
      <c r="IBH37"/>
      <c r="IBI37"/>
      <c r="IBJ37"/>
      <c r="IBK37"/>
      <c r="IBL37"/>
      <c r="IBM37"/>
      <c r="IBN37"/>
      <c r="IBO37"/>
      <c r="IBP37"/>
      <c r="IBQ37"/>
      <c r="IBR37"/>
      <c r="IBS37"/>
      <c r="IBT37"/>
      <c r="IBU37"/>
      <c r="IBV37"/>
      <c r="IBW37"/>
      <c r="IBX37"/>
      <c r="IBY37"/>
      <c r="IBZ37"/>
      <c r="ICA37"/>
      <c r="ICB37"/>
      <c r="ICC37"/>
      <c r="ICD37"/>
      <c r="ICE37"/>
      <c r="ICF37"/>
      <c r="ICG37"/>
      <c r="ICH37"/>
      <c r="ICI37"/>
      <c r="ICJ37"/>
      <c r="ICK37"/>
      <c r="ICL37"/>
      <c r="ICM37"/>
      <c r="ICN37"/>
      <c r="ICO37"/>
      <c r="ICP37"/>
      <c r="ICQ37"/>
      <c r="ICR37"/>
      <c r="ICS37"/>
      <c r="ICT37"/>
      <c r="ICU37"/>
      <c r="ICV37"/>
      <c r="ICW37"/>
      <c r="ICX37"/>
      <c r="ICY37"/>
      <c r="ICZ37"/>
      <c r="IDA37"/>
      <c r="IDB37"/>
      <c r="IDC37"/>
      <c r="IDD37"/>
      <c r="IDE37"/>
      <c r="IDF37"/>
      <c r="IDG37"/>
      <c r="IDH37"/>
      <c r="IDI37"/>
      <c r="IDJ37"/>
      <c r="IDK37"/>
      <c r="IDL37"/>
      <c r="IDM37"/>
      <c r="IDN37"/>
      <c r="IDO37"/>
      <c r="IDP37"/>
      <c r="IDQ37"/>
      <c r="IDR37"/>
      <c r="IDS37"/>
      <c r="IDT37"/>
      <c r="IDU37"/>
      <c r="IDV37"/>
      <c r="IDW37"/>
      <c r="IDX37"/>
      <c r="IDY37"/>
      <c r="IDZ37"/>
      <c r="IEA37"/>
      <c r="IEB37"/>
      <c r="IEC37"/>
      <c r="IED37"/>
      <c r="IEE37"/>
      <c r="IEF37"/>
      <c r="IEG37"/>
      <c r="IEH37"/>
      <c r="IEI37"/>
      <c r="IEJ37"/>
      <c r="IEK37"/>
      <c r="IEL37"/>
      <c r="IEM37"/>
      <c r="IEN37"/>
      <c r="IEO37"/>
      <c r="IEP37"/>
      <c r="IEQ37"/>
      <c r="IER37"/>
      <c r="IES37"/>
      <c r="IET37"/>
      <c r="IEU37"/>
      <c r="IEV37"/>
      <c r="IEW37"/>
      <c r="IEX37"/>
      <c r="IEY37"/>
      <c r="IEZ37"/>
      <c r="IFA37"/>
      <c r="IFB37"/>
      <c r="IFC37"/>
      <c r="IFD37"/>
      <c r="IFE37"/>
      <c r="IFF37"/>
      <c r="IFG37"/>
      <c r="IFH37"/>
      <c r="IFI37"/>
      <c r="IFJ37"/>
      <c r="IFK37"/>
      <c r="IFL37"/>
      <c r="IFM37"/>
      <c r="IFN37"/>
      <c r="IFO37"/>
      <c r="IFP37"/>
      <c r="IFQ37"/>
      <c r="IFR37"/>
      <c r="IFS37"/>
      <c r="IFT37"/>
      <c r="IFU37"/>
      <c r="IFV37"/>
      <c r="IFW37"/>
      <c r="IFX37"/>
      <c r="IFY37"/>
      <c r="IFZ37"/>
      <c r="IGA37"/>
      <c r="IGB37"/>
      <c r="IGC37"/>
      <c r="IGD37"/>
      <c r="IGE37"/>
      <c r="IGF37"/>
      <c r="IGG37"/>
      <c r="IGH37"/>
      <c r="IGI37"/>
      <c r="IGJ37"/>
      <c r="IGK37"/>
      <c r="IGL37"/>
      <c r="IGM37"/>
      <c r="IGN37"/>
      <c r="IGO37"/>
      <c r="IGP37"/>
      <c r="IGQ37"/>
      <c r="IGR37"/>
      <c r="IGS37"/>
      <c r="IGT37"/>
      <c r="IGU37"/>
      <c r="IGV37"/>
      <c r="IGW37"/>
      <c r="IGX37"/>
      <c r="IGY37"/>
      <c r="IGZ37"/>
      <c r="IHA37"/>
      <c r="IHB37"/>
      <c r="IHC37"/>
      <c r="IHD37"/>
      <c r="IHE37"/>
      <c r="IHF37"/>
      <c r="IHG37"/>
      <c r="IHH37"/>
      <c r="IHI37"/>
      <c r="IHJ37"/>
      <c r="IHK37"/>
      <c r="IHL37"/>
      <c r="IHM37"/>
      <c r="IHN37"/>
      <c r="IHO37"/>
      <c r="IHP37"/>
      <c r="IHQ37"/>
      <c r="IHR37"/>
      <c r="IHS37"/>
      <c r="IHT37"/>
      <c r="IHU37"/>
      <c r="IHV37"/>
      <c r="IHW37"/>
      <c r="IHX37"/>
      <c r="IHY37"/>
      <c r="IHZ37"/>
      <c r="IIA37"/>
      <c r="IIB37"/>
      <c r="IIC37"/>
      <c r="IID37"/>
      <c r="IIE37"/>
      <c r="IIF37"/>
      <c r="IIG37"/>
      <c r="IIH37"/>
      <c r="III37"/>
      <c r="IIJ37"/>
      <c r="IIK37"/>
      <c r="IIL37"/>
      <c r="IIM37"/>
      <c r="IIN37"/>
      <c r="IIO37"/>
      <c r="IIP37"/>
      <c r="IIQ37"/>
      <c r="IIR37"/>
      <c r="IIS37"/>
      <c r="IIT37"/>
      <c r="IIU37"/>
      <c r="IIV37"/>
      <c r="IIW37"/>
      <c r="IIX37"/>
      <c r="IIY37"/>
      <c r="IIZ37"/>
      <c r="IJA37"/>
      <c r="IJB37"/>
      <c r="IJC37"/>
      <c r="IJD37"/>
      <c r="IJE37"/>
      <c r="IJF37"/>
      <c r="IJG37"/>
      <c r="IJH37"/>
      <c r="IJI37"/>
      <c r="IJJ37"/>
      <c r="IJK37"/>
      <c r="IJL37"/>
      <c r="IJM37"/>
      <c r="IJN37"/>
      <c r="IJO37"/>
      <c r="IJP37"/>
      <c r="IJQ37"/>
      <c r="IJR37"/>
      <c r="IJS37"/>
      <c r="IJT37"/>
      <c r="IJU37"/>
      <c r="IJV37"/>
      <c r="IJW37"/>
      <c r="IJX37"/>
      <c r="IJY37"/>
      <c r="IJZ37"/>
      <c r="IKA37"/>
      <c r="IKB37"/>
      <c r="IKC37"/>
      <c r="IKD37"/>
      <c r="IKE37"/>
      <c r="IKF37"/>
      <c r="IKG37"/>
      <c r="IKH37"/>
      <c r="IKI37"/>
      <c r="IKJ37"/>
      <c r="IKK37"/>
      <c r="IKL37"/>
      <c r="IKM37"/>
      <c r="IKN37"/>
      <c r="IKO37"/>
      <c r="IKP37"/>
      <c r="IKQ37"/>
      <c r="IKR37"/>
      <c r="IKS37"/>
      <c r="IKT37"/>
      <c r="IKU37"/>
      <c r="IKV37"/>
      <c r="IKW37"/>
      <c r="IKX37"/>
      <c r="IKY37"/>
      <c r="IKZ37"/>
      <c r="ILA37"/>
      <c r="ILB37"/>
      <c r="ILC37"/>
      <c r="ILD37"/>
      <c r="ILE37"/>
      <c r="ILF37"/>
      <c r="ILG37"/>
      <c r="ILH37"/>
      <c r="ILI37"/>
      <c r="ILJ37"/>
      <c r="ILK37"/>
      <c r="ILL37"/>
      <c r="ILM37"/>
      <c r="ILN37"/>
      <c r="ILO37"/>
      <c r="ILP37"/>
      <c r="ILQ37"/>
      <c r="ILR37"/>
      <c r="ILS37"/>
      <c r="ILT37"/>
      <c r="ILU37"/>
      <c r="ILV37"/>
      <c r="ILW37"/>
      <c r="ILX37"/>
      <c r="ILY37"/>
      <c r="ILZ37"/>
      <c r="IMA37"/>
      <c r="IMB37"/>
      <c r="IMC37"/>
      <c r="IMD37"/>
      <c r="IME37"/>
      <c r="IMF37"/>
      <c r="IMG37"/>
      <c r="IMH37"/>
      <c r="IMI37"/>
      <c r="IMJ37"/>
      <c r="IMK37"/>
      <c r="IML37"/>
      <c r="IMM37"/>
      <c r="IMN37"/>
      <c r="IMO37"/>
      <c r="IMP37"/>
      <c r="IMQ37"/>
      <c r="IMR37"/>
      <c r="IMS37"/>
      <c r="IMT37"/>
      <c r="IMU37"/>
      <c r="IMV37"/>
      <c r="IMW37"/>
      <c r="IMX37"/>
      <c r="IMY37"/>
      <c r="IMZ37"/>
      <c r="INA37"/>
      <c r="INB37"/>
      <c r="INC37"/>
      <c r="IND37"/>
      <c r="INE37"/>
      <c r="INF37"/>
      <c r="ING37"/>
      <c r="INH37"/>
      <c r="INI37"/>
      <c r="INJ37"/>
      <c r="INK37"/>
      <c r="INL37"/>
      <c r="INM37"/>
      <c r="INN37"/>
      <c r="INO37"/>
      <c r="INP37"/>
      <c r="INQ37"/>
      <c r="INR37"/>
      <c r="INS37"/>
      <c r="INT37"/>
      <c r="INU37"/>
      <c r="INV37"/>
      <c r="INW37"/>
      <c r="INX37"/>
      <c r="INY37"/>
      <c r="INZ37"/>
      <c r="IOA37"/>
      <c r="IOB37"/>
      <c r="IOC37"/>
      <c r="IOD37"/>
      <c r="IOE37"/>
      <c r="IOF37"/>
      <c r="IOG37"/>
      <c r="IOH37"/>
      <c r="IOI37"/>
      <c r="IOJ37"/>
      <c r="IOK37"/>
      <c r="IOL37"/>
      <c r="IOM37"/>
      <c r="ION37"/>
      <c r="IOO37"/>
      <c r="IOP37"/>
      <c r="IOQ37"/>
      <c r="IOR37"/>
      <c r="IOS37"/>
      <c r="IOT37"/>
      <c r="IOU37"/>
      <c r="IOV37"/>
      <c r="IOW37"/>
      <c r="IOX37"/>
      <c r="IOY37"/>
      <c r="IOZ37"/>
      <c r="IPA37"/>
      <c r="IPB37"/>
      <c r="IPC37"/>
      <c r="IPD37"/>
      <c r="IPE37"/>
      <c r="IPF37"/>
      <c r="IPG37"/>
      <c r="IPH37"/>
      <c r="IPI37"/>
      <c r="IPJ37"/>
      <c r="IPK37"/>
      <c r="IPL37"/>
      <c r="IPM37"/>
      <c r="IPN37"/>
      <c r="IPO37"/>
      <c r="IPP37"/>
      <c r="IPQ37"/>
      <c r="IPR37"/>
      <c r="IPS37"/>
      <c r="IPT37"/>
      <c r="IPU37"/>
      <c r="IPV37"/>
      <c r="IPW37"/>
      <c r="IPX37"/>
      <c r="IPY37"/>
      <c r="IPZ37"/>
      <c r="IQA37"/>
      <c r="IQB37"/>
      <c r="IQC37"/>
      <c r="IQD37"/>
      <c r="IQE37"/>
      <c r="IQF37"/>
      <c r="IQG37"/>
      <c r="IQH37"/>
      <c r="IQI37"/>
      <c r="IQJ37"/>
      <c r="IQK37"/>
      <c r="IQL37"/>
      <c r="IQM37"/>
      <c r="IQN37"/>
      <c r="IQO37"/>
      <c r="IQP37"/>
      <c r="IQQ37"/>
      <c r="IQR37"/>
      <c r="IQS37"/>
      <c r="IQT37"/>
      <c r="IQU37"/>
      <c r="IQV37"/>
      <c r="IQW37"/>
      <c r="IQX37"/>
      <c r="IQY37"/>
      <c r="IQZ37"/>
      <c r="IRA37"/>
      <c r="IRB37"/>
      <c r="IRC37"/>
      <c r="IRD37"/>
      <c r="IRE37"/>
      <c r="IRF37"/>
      <c r="IRG37"/>
      <c r="IRH37"/>
      <c r="IRI37"/>
      <c r="IRJ37"/>
      <c r="IRK37"/>
      <c r="IRL37"/>
      <c r="IRM37"/>
      <c r="IRN37"/>
      <c r="IRO37"/>
      <c r="IRP37"/>
      <c r="IRQ37"/>
      <c r="IRR37"/>
      <c r="IRS37"/>
      <c r="IRT37"/>
      <c r="IRU37"/>
      <c r="IRV37"/>
      <c r="IRW37"/>
      <c r="IRX37"/>
      <c r="IRY37"/>
      <c r="IRZ37"/>
      <c r="ISA37"/>
      <c r="ISB37"/>
      <c r="ISC37"/>
      <c r="ISD37"/>
      <c r="ISE37"/>
      <c r="ISF37"/>
      <c r="ISG37"/>
      <c r="ISH37"/>
      <c r="ISI37"/>
      <c r="ISJ37"/>
      <c r="ISK37"/>
      <c r="ISL37"/>
      <c r="ISM37"/>
      <c r="ISN37"/>
      <c r="ISO37"/>
      <c r="ISP37"/>
      <c r="ISQ37"/>
      <c r="ISR37"/>
      <c r="ISS37"/>
      <c r="IST37"/>
      <c r="ISU37"/>
      <c r="ISV37"/>
      <c r="ISW37"/>
      <c r="ISX37"/>
      <c r="ISY37"/>
      <c r="ISZ37"/>
      <c r="ITA37"/>
      <c r="ITB37"/>
      <c r="ITC37"/>
      <c r="ITD37"/>
      <c r="ITE37"/>
      <c r="ITF37"/>
      <c r="ITG37"/>
      <c r="ITH37"/>
      <c r="ITI37"/>
      <c r="ITJ37"/>
      <c r="ITK37"/>
      <c r="ITL37"/>
      <c r="ITM37"/>
      <c r="ITN37"/>
      <c r="ITO37"/>
      <c r="ITP37"/>
      <c r="ITQ37"/>
      <c r="ITR37"/>
      <c r="ITS37"/>
      <c r="ITT37"/>
      <c r="ITU37"/>
      <c r="ITV37"/>
      <c r="ITW37"/>
      <c r="ITX37"/>
      <c r="ITY37"/>
      <c r="ITZ37"/>
      <c r="IUA37"/>
      <c r="IUB37"/>
      <c r="IUC37"/>
      <c r="IUD37"/>
      <c r="IUE37"/>
      <c r="IUF37"/>
      <c r="IUG37"/>
      <c r="IUH37"/>
      <c r="IUI37"/>
      <c r="IUJ37"/>
      <c r="IUK37"/>
      <c r="IUL37"/>
      <c r="IUM37"/>
      <c r="IUN37"/>
      <c r="IUO37"/>
      <c r="IUP37"/>
      <c r="IUQ37"/>
      <c r="IUR37"/>
      <c r="IUS37"/>
      <c r="IUT37"/>
      <c r="IUU37"/>
      <c r="IUV37"/>
      <c r="IUW37"/>
      <c r="IUX37"/>
      <c r="IUY37"/>
      <c r="IUZ37"/>
      <c r="IVA37"/>
      <c r="IVB37"/>
      <c r="IVC37"/>
      <c r="IVD37"/>
      <c r="IVE37"/>
      <c r="IVF37"/>
      <c r="IVG37"/>
      <c r="IVH37"/>
      <c r="IVI37"/>
      <c r="IVJ37"/>
      <c r="IVK37"/>
      <c r="IVL37"/>
      <c r="IVM37"/>
      <c r="IVN37"/>
      <c r="IVO37"/>
      <c r="IVP37"/>
      <c r="IVQ37"/>
      <c r="IVR37"/>
      <c r="IVS37"/>
      <c r="IVT37"/>
      <c r="IVU37"/>
      <c r="IVV37"/>
      <c r="IVW37"/>
      <c r="IVX37"/>
      <c r="IVY37"/>
      <c r="IVZ37"/>
      <c r="IWA37"/>
      <c r="IWB37"/>
      <c r="IWC37"/>
      <c r="IWD37"/>
      <c r="IWE37"/>
      <c r="IWF37"/>
      <c r="IWG37"/>
      <c r="IWH37"/>
      <c r="IWI37"/>
      <c r="IWJ37"/>
      <c r="IWK37"/>
      <c r="IWL37"/>
      <c r="IWM37"/>
      <c r="IWN37"/>
      <c r="IWO37"/>
      <c r="IWP37"/>
      <c r="IWQ37"/>
      <c r="IWR37"/>
      <c r="IWS37"/>
      <c r="IWT37"/>
      <c r="IWU37"/>
      <c r="IWV37"/>
      <c r="IWW37"/>
      <c r="IWX37"/>
      <c r="IWY37"/>
      <c r="IWZ37"/>
      <c r="IXA37"/>
      <c r="IXB37"/>
      <c r="IXC37"/>
      <c r="IXD37"/>
      <c r="IXE37"/>
      <c r="IXF37"/>
      <c r="IXG37"/>
      <c r="IXH37"/>
      <c r="IXI37"/>
      <c r="IXJ37"/>
      <c r="IXK37"/>
      <c r="IXL37"/>
      <c r="IXM37"/>
      <c r="IXN37"/>
      <c r="IXO37"/>
      <c r="IXP37"/>
      <c r="IXQ37"/>
      <c r="IXR37"/>
      <c r="IXS37"/>
      <c r="IXT37"/>
      <c r="IXU37"/>
      <c r="IXV37"/>
      <c r="IXW37"/>
      <c r="IXX37"/>
      <c r="IXY37"/>
      <c r="IXZ37"/>
      <c r="IYA37"/>
      <c r="IYB37"/>
      <c r="IYC37"/>
      <c r="IYD37"/>
      <c r="IYE37"/>
      <c r="IYF37"/>
      <c r="IYG37"/>
      <c r="IYH37"/>
      <c r="IYI37"/>
      <c r="IYJ37"/>
      <c r="IYK37"/>
      <c r="IYL37"/>
      <c r="IYM37"/>
      <c r="IYN37"/>
      <c r="IYO37"/>
      <c r="IYP37"/>
      <c r="IYQ37"/>
      <c r="IYR37"/>
      <c r="IYS37"/>
      <c r="IYT37"/>
      <c r="IYU37"/>
      <c r="IYV37"/>
      <c r="IYW37"/>
      <c r="IYX37"/>
      <c r="IYY37"/>
      <c r="IYZ37"/>
      <c r="IZA37"/>
      <c r="IZB37"/>
      <c r="IZC37"/>
      <c r="IZD37"/>
      <c r="IZE37"/>
      <c r="IZF37"/>
      <c r="IZG37"/>
      <c r="IZH37"/>
      <c r="IZI37"/>
      <c r="IZJ37"/>
      <c r="IZK37"/>
      <c r="IZL37"/>
      <c r="IZM37"/>
      <c r="IZN37"/>
      <c r="IZO37"/>
      <c r="IZP37"/>
      <c r="IZQ37"/>
      <c r="IZR37"/>
      <c r="IZS37"/>
      <c r="IZT37"/>
      <c r="IZU37"/>
      <c r="IZV37"/>
      <c r="IZW37"/>
      <c r="IZX37"/>
      <c r="IZY37"/>
      <c r="IZZ37"/>
      <c r="JAA37"/>
      <c r="JAB37"/>
      <c r="JAC37"/>
      <c r="JAD37"/>
      <c r="JAE37"/>
      <c r="JAF37"/>
      <c r="JAG37"/>
      <c r="JAH37"/>
      <c r="JAI37"/>
      <c r="JAJ37"/>
      <c r="JAK37"/>
      <c r="JAL37"/>
      <c r="JAM37"/>
      <c r="JAN37"/>
      <c r="JAO37"/>
      <c r="JAP37"/>
      <c r="JAQ37"/>
      <c r="JAR37"/>
      <c r="JAS37"/>
      <c r="JAT37"/>
      <c r="JAU37"/>
      <c r="JAV37"/>
      <c r="JAW37"/>
      <c r="JAX37"/>
      <c r="JAY37"/>
      <c r="JAZ37"/>
      <c r="JBA37"/>
      <c r="JBB37"/>
      <c r="JBC37"/>
      <c r="JBD37"/>
      <c r="JBE37"/>
      <c r="JBF37"/>
      <c r="JBG37"/>
      <c r="JBH37"/>
      <c r="JBI37"/>
      <c r="JBJ37"/>
      <c r="JBK37"/>
      <c r="JBL37"/>
      <c r="JBM37"/>
      <c r="JBN37"/>
      <c r="JBO37"/>
      <c r="JBP37"/>
      <c r="JBQ37"/>
      <c r="JBR37"/>
      <c r="JBS37"/>
      <c r="JBT37"/>
      <c r="JBU37"/>
      <c r="JBV37"/>
      <c r="JBW37"/>
      <c r="JBX37"/>
      <c r="JBY37"/>
      <c r="JBZ37"/>
      <c r="JCA37"/>
      <c r="JCB37"/>
      <c r="JCC37"/>
      <c r="JCD37"/>
      <c r="JCE37"/>
      <c r="JCF37"/>
      <c r="JCG37"/>
      <c r="JCH37"/>
      <c r="JCI37"/>
      <c r="JCJ37"/>
      <c r="JCK37"/>
      <c r="JCL37"/>
      <c r="JCM37"/>
      <c r="JCN37"/>
      <c r="JCO37"/>
      <c r="JCP37"/>
      <c r="JCQ37"/>
      <c r="JCR37"/>
      <c r="JCS37"/>
      <c r="JCT37"/>
      <c r="JCU37"/>
      <c r="JCV37"/>
      <c r="JCW37"/>
      <c r="JCX37"/>
      <c r="JCY37"/>
      <c r="JCZ37"/>
      <c r="JDA37"/>
      <c r="JDB37"/>
      <c r="JDC37"/>
      <c r="JDD37"/>
      <c r="JDE37"/>
      <c r="JDF37"/>
      <c r="JDG37"/>
      <c r="JDH37"/>
      <c r="JDI37"/>
      <c r="JDJ37"/>
      <c r="JDK37"/>
      <c r="JDL37"/>
      <c r="JDM37"/>
      <c r="JDN37"/>
      <c r="JDO37"/>
      <c r="JDP37"/>
      <c r="JDQ37"/>
      <c r="JDR37"/>
      <c r="JDS37"/>
      <c r="JDT37"/>
      <c r="JDU37"/>
      <c r="JDV37"/>
      <c r="JDW37"/>
      <c r="JDX37"/>
      <c r="JDY37"/>
      <c r="JDZ37"/>
      <c r="JEA37"/>
      <c r="JEB37"/>
      <c r="JEC37"/>
      <c r="JED37"/>
      <c r="JEE37"/>
      <c r="JEF37"/>
      <c r="JEG37"/>
      <c r="JEH37"/>
      <c r="JEI37"/>
      <c r="JEJ37"/>
      <c r="JEK37"/>
      <c r="JEL37"/>
      <c r="JEM37"/>
      <c r="JEN37"/>
      <c r="JEO37"/>
      <c r="JEP37"/>
      <c r="JEQ37"/>
      <c r="JER37"/>
      <c r="JES37"/>
      <c r="JET37"/>
      <c r="JEU37"/>
      <c r="JEV37"/>
      <c r="JEW37"/>
      <c r="JEX37"/>
      <c r="JEY37"/>
      <c r="JEZ37"/>
      <c r="JFA37"/>
      <c r="JFB37"/>
      <c r="JFC37"/>
      <c r="JFD37"/>
      <c r="JFE37"/>
      <c r="JFF37"/>
      <c r="JFG37"/>
      <c r="JFH37"/>
      <c r="JFI37"/>
      <c r="JFJ37"/>
      <c r="JFK37"/>
      <c r="JFL37"/>
      <c r="JFM37"/>
      <c r="JFN37"/>
      <c r="JFO37"/>
      <c r="JFP37"/>
      <c r="JFQ37"/>
      <c r="JFR37"/>
      <c r="JFS37"/>
      <c r="JFT37"/>
      <c r="JFU37"/>
      <c r="JFV37"/>
      <c r="JFW37"/>
      <c r="JFX37"/>
      <c r="JFY37"/>
      <c r="JFZ37"/>
      <c r="JGA37"/>
      <c r="JGB37"/>
      <c r="JGC37"/>
      <c r="JGD37"/>
      <c r="JGE37"/>
      <c r="JGF37"/>
      <c r="JGG37"/>
      <c r="JGH37"/>
      <c r="JGI37"/>
      <c r="JGJ37"/>
      <c r="JGK37"/>
      <c r="JGL37"/>
      <c r="JGM37"/>
      <c r="JGN37"/>
      <c r="JGO37"/>
      <c r="JGP37"/>
      <c r="JGQ37"/>
      <c r="JGR37"/>
      <c r="JGS37"/>
      <c r="JGT37"/>
      <c r="JGU37"/>
      <c r="JGV37"/>
      <c r="JGW37"/>
      <c r="JGX37"/>
      <c r="JGY37"/>
      <c r="JGZ37"/>
      <c r="JHA37"/>
      <c r="JHB37"/>
      <c r="JHC37"/>
      <c r="JHD37"/>
      <c r="JHE37"/>
      <c r="JHF37"/>
      <c r="JHG37"/>
      <c r="JHH37"/>
      <c r="JHI37"/>
      <c r="JHJ37"/>
      <c r="JHK37"/>
      <c r="JHL37"/>
      <c r="JHM37"/>
      <c r="JHN37"/>
      <c r="JHO37"/>
      <c r="JHP37"/>
      <c r="JHQ37"/>
      <c r="JHR37"/>
      <c r="JHS37"/>
      <c r="JHT37"/>
      <c r="JHU37"/>
      <c r="JHV37"/>
      <c r="JHW37"/>
      <c r="JHX37"/>
      <c r="JHY37"/>
      <c r="JHZ37"/>
      <c r="JIA37"/>
      <c r="JIB37"/>
      <c r="JIC37"/>
      <c r="JID37"/>
      <c r="JIE37"/>
      <c r="JIF37"/>
      <c r="JIG37"/>
      <c r="JIH37"/>
      <c r="JII37"/>
      <c r="JIJ37"/>
      <c r="JIK37"/>
      <c r="JIL37"/>
      <c r="JIM37"/>
      <c r="JIN37"/>
      <c r="JIO37"/>
      <c r="JIP37"/>
      <c r="JIQ37"/>
      <c r="JIR37"/>
      <c r="JIS37"/>
      <c r="JIT37"/>
      <c r="JIU37"/>
      <c r="JIV37"/>
      <c r="JIW37"/>
      <c r="JIX37"/>
      <c r="JIY37"/>
      <c r="JIZ37"/>
      <c r="JJA37"/>
      <c r="JJB37"/>
      <c r="JJC37"/>
      <c r="JJD37"/>
      <c r="JJE37"/>
      <c r="JJF37"/>
      <c r="JJG37"/>
      <c r="JJH37"/>
      <c r="JJI37"/>
      <c r="JJJ37"/>
      <c r="JJK37"/>
      <c r="JJL37"/>
      <c r="JJM37"/>
      <c r="JJN37"/>
      <c r="JJO37"/>
      <c r="JJP37"/>
      <c r="JJQ37"/>
      <c r="JJR37"/>
      <c r="JJS37"/>
      <c r="JJT37"/>
      <c r="JJU37"/>
      <c r="JJV37"/>
      <c r="JJW37"/>
      <c r="JJX37"/>
      <c r="JJY37"/>
      <c r="JJZ37"/>
      <c r="JKA37"/>
      <c r="JKB37"/>
      <c r="JKC37"/>
      <c r="JKD37"/>
      <c r="JKE37"/>
      <c r="JKF37"/>
      <c r="JKG37"/>
      <c r="JKH37"/>
      <c r="JKI37"/>
      <c r="JKJ37"/>
      <c r="JKK37"/>
      <c r="JKL37"/>
      <c r="JKM37"/>
      <c r="JKN37"/>
      <c r="JKO37"/>
      <c r="JKP37"/>
      <c r="JKQ37"/>
      <c r="JKR37"/>
      <c r="JKS37"/>
      <c r="JKT37"/>
      <c r="JKU37"/>
      <c r="JKV37"/>
      <c r="JKW37"/>
      <c r="JKX37"/>
      <c r="JKY37"/>
      <c r="JKZ37"/>
      <c r="JLA37"/>
      <c r="JLB37"/>
      <c r="JLC37"/>
      <c r="JLD37"/>
      <c r="JLE37"/>
      <c r="JLF37"/>
      <c r="JLG37"/>
      <c r="JLH37"/>
      <c r="JLI37"/>
      <c r="JLJ37"/>
      <c r="JLK37"/>
      <c r="JLL37"/>
      <c r="JLM37"/>
      <c r="JLN37"/>
      <c r="JLO37"/>
      <c r="JLP37"/>
      <c r="JLQ37"/>
      <c r="JLR37"/>
      <c r="JLS37"/>
      <c r="JLT37"/>
      <c r="JLU37"/>
      <c r="JLV37"/>
      <c r="JLW37"/>
      <c r="JLX37"/>
      <c r="JLY37"/>
      <c r="JLZ37"/>
      <c r="JMA37"/>
      <c r="JMB37"/>
      <c r="JMC37"/>
      <c r="JMD37"/>
      <c r="JME37"/>
      <c r="JMF37"/>
      <c r="JMG37"/>
      <c r="JMH37"/>
      <c r="JMI37"/>
      <c r="JMJ37"/>
      <c r="JMK37"/>
      <c r="JML37"/>
      <c r="JMM37"/>
      <c r="JMN37"/>
      <c r="JMO37"/>
      <c r="JMP37"/>
      <c r="JMQ37"/>
      <c r="JMR37"/>
      <c r="JMS37"/>
      <c r="JMT37"/>
      <c r="JMU37"/>
      <c r="JMV37"/>
      <c r="JMW37"/>
      <c r="JMX37"/>
      <c r="JMY37"/>
      <c r="JMZ37"/>
      <c r="JNA37"/>
      <c r="JNB37"/>
      <c r="JNC37"/>
      <c r="JND37"/>
      <c r="JNE37"/>
      <c r="JNF37"/>
      <c r="JNG37"/>
      <c r="JNH37"/>
      <c r="JNI37"/>
      <c r="JNJ37"/>
      <c r="JNK37"/>
      <c r="JNL37"/>
      <c r="JNM37"/>
      <c r="JNN37"/>
      <c r="JNO37"/>
      <c r="JNP37"/>
      <c r="JNQ37"/>
      <c r="JNR37"/>
      <c r="JNS37"/>
      <c r="JNT37"/>
      <c r="JNU37"/>
      <c r="JNV37"/>
      <c r="JNW37"/>
      <c r="JNX37"/>
      <c r="JNY37"/>
      <c r="JNZ37"/>
      <c r="JOA37"/>
      <c r="JOB37"/>
      <c r="JOC37"/>
      <c r="JOD37"/>
      <c r="JOE37"/>
      <c r="JOF37"/>
      <c r="JOG37"/>
      <c r="JOH37"/>
      <c r="JOI37"/>
      <c r="JOJ37"/>
      <c r="JOK37"/>
      <c r="JOL37"/>
      <c r="JOM37"/>
      <c r="JON37"/>
      <c r="JOO37"/>
      <c r="JOP37"/>
      <c r="JOQ37"/>
      <c r="JOR37"/>
      <c r="JOS37"/>
      <c r="JOT37"/>
      <c r="JOU37"/>
      <c r="JOV37"/>
      <c r="JOW37"/>
      <c r="JOX37"/>
      <c r="JOY37"/>
      <c r="JOZ37"/>
      <c r="JPA37"/>
      <c r="JPB37"/>
      <c r="JPC37"/>
      <c r="JPD37"/>
      <c r="JPE37"/>
      <c r="JPF37"/>
      <c r="JPG37"/>
      <c r="JPH37"/>
      <c r="JPI37"/>
      <c r="JPJ37"/>
      <c r="JPK37"/>
      <c r="JPL37"/>
      <c r="JPM37"/>
      <c r="JPN37"/>
      <c r="JPO37"/>
      <c r="JPP37"/>
      <c r="JPQ37"/>
      <c r="JPR37"/>
      <c r="JPS37"/>
      <c r="JPT37"/>
      <c r="JPU37"/>
      <c r="JPV37"/>
      <c r="JPW37"/>
      <c r="JPX37"/>
      <c r="JPY37"/>
      <c r="JPZ37"/>
      <c r="JQA37"/>
      <c r="JQB37"/>
      <c r="JQC37"/>
      <c r="JQD37"/>
      <c r="JQE37"/>
      <c r="JQF37"/>
      <c r="JQG37"/>
      <c r="JQH37"/>
      <c r="JQI37"/>
      <c r="JQJ37"/>
      <c r="JQK37"/>
      <c r="JQL37"/>
      <c r="JQM37"/>
      <c r="JQN37"/>
      <c r="JQO37"/>
      <c r="JQP37"/>
      <c r="JQQ37"/>
      <c r="JQR37"/>
      <c r="JQS37"/>
      <c r="JQT37"/>
      <c r="JQU37"/>
      <c r="JQV37"/>
      <c r="JQW37"/>
      <c r="JQX37"/>
      <c r="JQY37"/>
      <c r="JQZ37"/>
      <c r="JRA37"/>
      <c r="JRB37"/>
      <c r="JRC37"/>
      <c r="JRD37"/>
      <c r="JRE37"/>
      <c r="JRF37"/>
      <c r="JRG37"/>
      <c r="JRH37"/>
      <c r="JRI37"/>
      <c r="JRJ37"/>
      <c r="JRK37"/>
      <c r="JRL37"/>
      <c r="JRM37"/>
      <c r="JRN37"/>
      <c r="JRO37"/>
      <c r="JRP37"/>
      <c r="JRQ37"/>
      <c r="JRR37"/>
      <c r="JRS37"/>
      <c r="JRT37"/>
      <c r="JRU37"/>
      <c r="JRV37"/>
      <c r="JRW37"/>
      <c r="JRX37"/>
      <c r="JRY37"/>
      <c r="JRZ37"/>
      <c r="JSA37"/>
      <c r="JSB37"/>
      <c r="JSC37"/>
      <c r="JSD37"/>
      <c r="JSE37"/>
      <c r="JSF37"/>
      <c r="JSG37"/>
      <c r="JSH37"/>
      <c r="JSI37"/>
      <c r="JSJ37"/>
      <c r="JSK37"/>
      <c r="JSL37"/>
      <c r="JSM37"/>
      <c r="JSN37"/>
      <c r="JSO37"/>
      <c r="JSP37"/>
      <c r="JSQ37"/>
      <c r="JSR37"/>
      <c r="JSS37"/>
      <c r="JST37"/>
      <c r="JSU37"/>
      <c r="JSV37"/>
      <c r="JSW37"/>
      <c r="JSX37"/>
      <c r="JSY37"/>
      <c r="JSZ37"/>
      <c r="JTA37"/>
      <c r="JTB37"/>
      <c r="JTC37"/>
      <c r="JTD37"/>
      <c r="JTE37"/>
      <c r="JTF37"/>
      <c r="JTG37"/>
      <c r="JTH37"/>
      <c r="JTI37"/>
      <c r="JTJ37"/>
      <c r="JTK37"/>
      <c r="JTL37"/>
      <c r="JTM37"/>
      <c r="JTN37"/>
      <c r="JTO37"/>
      <c r="JTP37"/>
      <c r="JTQ37"/>
      <c r="JTR37"/>
      <c r="JTS37"/>
      <c r="JTT37"/>
      <c r="JTU37"/>
      <c r="JTV37"/>
      <c r="JTW37"/>
      <c r="JTX37"/>
      <c r="JTY37"/>
      <c r="JTZ37"/>
      <c r="JUA37"/>
      <c r="JUB37"/>
      <c r="JUC37"/>
      <c r="JUD37"/>
      <c r="JUE37"/>
      <c r="JUF37"/>
      <c r="JUG37"/>
      <c r="JUH37"/>
      <c r="JUI37"/>
      <c r="JUJ37"/>
      <c r="JUK37"/>
      <c r="JUL37"/>
      <c r="JUM37"/>
      <c r="JUN37"/>
      <c r="JUO37"/>
      <c r="JUP37"/>
      <c r="JUQ37"/>
      <c r="JUR37"/>
      <c r="JUS37"/>
      <c r="JUT37"/>
      <c r="JUU37"/>
      <c r="JUV37"/>
      <c r="JUW37"/>
      <c r="JUX37"/>
      <c r="JUY37"/>
      <c r="JUZ37"/>
      <c r="JVA37"/>
      <c r="JVB37"/>
      <c r="JVC37"/>
      <c r="JVD37"/>
      <c r="JVE37"/>
      <c r="JVF37"/>
      <c r="JVG37"/>
      <c r="JVH37"/>
      <c r="JVI37"/>
      <c r="JVJ37"/>
      <c r="JVK37"/>
      <c r="JVL37"/>
      <c r="JVM37"/>
      <c r="JVN37"/>
      <c r="JVO37"/>
      <c r="JVP37"/>
      <c r="JVQ37"/>
      <c r="JVR37"/>
      <c r="JVS37"/>
      <c r="JVT37"/>
      <c r="JVU37"/>
      <c r="JVV37"/>
      <c r="JVW37"/>
      <c r="JVX37"/>
      <c r="JVY37"/>
      <c r="JVZ37"/>
      <c r="JWA37"/>
      <c r="JWB37"/>
      <c r="JWC37"/>
      <c r="JWD37"/>
      <c r="JWE37"/>
      <c r="JWF37"/>
      <c r="JWG37"/>
      <c r="JWH37"/>
      <c r="JWI37"/>
      <c r="JWJ37"/>
      <c r="JWK37"/>
      <c r="JWL37"/>
      <c r="JWM37"/>
      <c r="JWN37"/>
      <c r="JWO37"/>
      <c r="JWP37"/>
      <c r="JWQ37"/>
      <c r="JWR37"/>
      <c r="JWS37"/>
      <c r="JWT37"/>
      <c r="JWU37"/>
      <c r="JWV37"/>
      <c r="JWW37"/>
      <c r="JWX37"/>
      <c r="JWY37"/>
      <c r="JWZ37"/>
      <c r="JXA37"/>
      <c r="JXB37"/>
      <c r="JXC37"/>
      <c r="JXD37"/>
      <c r="JXE37"/>
      <c r="JXF37"/>
      <c r="JXG37"/>
      <c r="JXH37"/>
      <c r="JXI37"/>
      <c r="JXJ37"/>
      <c r="JXK37"/>
      <c r="JXL37"/>
      <c r="JXM37"/>
      <c r="JXN37"/>
      <c r="JXO37"/>
      <c r="JXP37"/>
      <c r="JXQ37"/>
      <c r="JXR37"/>
      <c r="JXS37"/>
      <c r="JXT37"/>
      <c r="JXU37"/>
      <c r="JXV37"/>
      <c r="JXW37"/>
      <c r="JXX37"/>
      <c r="JXY37"/>
      <c r="JXZ37"/>
      <c r="JYA37"/>
      <c r="JYB37"/>
      <c r="JYC37"/>
      <c r="JYD37"/>
      <c r="JYE37"/>
      <c r="JYF37"/>
      <c r="JYG37"/>
      <c r="JYH37"/>
      <c r="JYI37"/>
      <c r="JYJ37"/>
      <c r="JYK37"/>
      <c r="JYL37"/>
      <c r="JYM37"/>
      <c r="JYN37"/>
      <c r="JYO37"/>
      <c r="JYP37"/>
      <c r="JYQ37"/>
      <c r="JYR37"/>
      <c r="JYS37"/>
      <c r="JYT37"/>
      <c r="JYU37"/>
      <c r="JYV37"/>
      <c r="JYW37"/>
      <c r="JYX37"/>
      <c r="JYY37"/>
      <c r="JYZ37"/>
      <c r="JZA37"/>
      <c r="JZB37"/>
      <c r="JZC37"/>
      <c r="JZD37"/>
      <c r="JZE37"/>
      <c r="JZF37"/>
      <c r="JZG37"/>
      <c r="JZH37"/>
      <c r="JZI37"/>
      <c r="JZJ37"/>
      <c r="JZK37"/>
      <c r="JZL37"/>
      <c r="JZM37"/>
      <c r="JZN37"/>
      <c r="JZO37"/>
      <c r="JZP37"/>
      <c r="JZQ37"/>
      <c r="JZR37"/>
      <c r="JZS37"/>
      <c r="JZT37"/>
      <c r="JZU37"/>
      <c r="JZV37"/>
      <c r="JZW37"/>
      <c r="JZX37"/>
      <c r="JZY37"/>
      <c r="JZZ37"/>
      <c r="KAA37"/>
      <c r="KAB37"/>
      <c r="KAC37"/>
      <c r="KAD37"/>
      <c r="KAE37"/>
      <c r="KAF37"/>
      <c r="KAG37"/>
      <c r="KAH37"/>
      <c r="KAI37"/>
      <c r="KAJ37"/>
      <c r="KAK37"/>
      <c r="KAL37"/>
      <c r="KAM37"/>
      <c r="KAN37"/>
      <c r="KAO37"/>
      <c r="KAP37"/>
      <c r="KAQ37"/>
      <c r="KAR37"/>
      <c r="KAS37"/>
      <c r="KAT37"/>
      <c r="KAU37"/>
      <c r="KAV37"/>
      <c r="KAW37"/>
      <c r="KAX37"/>
      <c r="KAY37"/>
      <c r="KAZ37"/>
      <c r="KBA37"/>
      <c r="KBB37"/>
      <c r="KBC37"/>
      <c r="KBD37"/>
      <c r="KBE37"/>
      <c r="KBF37"/>
      <c r="KBG37"/>
      <c r="KBH37"/>
      <c r="KBI37"/>
      <c r="KBJ37"/>
      <c r="KBK37"/>
      <c r="KBL37"/>
      <c r="KBM37"/>
      <c r="KBN37"/>
      <c r="KBO37"/>
      <c r="KBP37"/>
      <c r="KBQ37"/>
      <c r="KBR37"/>
      <c r="KBS37"/>
      <c r="KBT37"/>
      <c r="KBU37"/>
      <c r="KBV37"/>
      <c r="KBW37"/>
      <c r="KBX37"/>
      <c r="KBY37"/>
      <c r="KBZ37"/>
      <c r="KCA37"/>
      <c r="KCB37"/>
      <c r="KCC37"/>
      <c r="KCD37"/>
      <c r="KCE37"/>
      <c r="KCF37"/>
      <c r="KCG37"/>
      <c r="KCH37"/>
      <c r="KCI37"/>
      <c r="KCJ37"/>
      <c r="KCK37"/>
      <c r="KCL37"/>
      <c r="KCM37"/>
      <c r="KCN37"/>
      <c r="KCO37"/>
      <c r="KCP37"/>
      <c r="KCQ37"/>
      <c r="KCR37"/>
      <c r="KCS37"/>
      <c r="KCT37"/>
      <c r="KCU37"/>
      <c r="KCV37"/>
      <c r="KCW37"/>
      <c r="KCX37"/>
      <c r="KCY37"/>
      <c r="KCZ37"/>
      <c r="KDA37"/>
      <c r="KDB37"/>
      <c r="KDC37"/>
      <c r="KDD37"/>
      <c r="KDE37"/>
      <c r="KDF37"/>
      <c r="KDG37"/>
      <c r="KDH37"/>
      <c r="KDI37"/>
      <c r="KDJ37"/>
      <c r="KDK37"/>
      <c r="KDL37"/>
      <c r="KDM37"/>
      <c r="KDN37"/>
      <c r="KDO37"/>
      <c r="KDP37"/>
      <c r="KDQ37"/>
      <c r="KDR37"/>
      <c r="KDS37"/>
      <c r="KDT37"/>
      <c r="KDU37"/>
      <c r="KDV37"/>
      <c r="KDW37"/>
      <c r="KDX37"/>
      <c r="KDY37"/>
      <c r="KDZ37"/>
      <c r="KEA37"/>
      <c r="KEB37"/>
      <c r="KEC37"/>
      <c r="KED37"/>
      <c r="KEE37"/>
      <c r="KEF37"/>
      <c r="KEG37"/>
      <c r="KEH37"/>
      <c r="KEI37"/>
      <c r="KEJ37"/>
      <c r="KEK37"/>
      <c r="KEL37"/>
      <c r="KEM37"/>
      <c r="KEN37"/>
      <c r="KEO37"/>
      <c r="KEP37"/>
      <c r="KEQ37"/>
      <c r="KER37"/>
      <c r="KES37"/>
      <c r="KET37"/>
      <c r="KEU37"/>
      <c r="KEV37"/>
      <c r="KEW37"/>
      <c r="KEX37"/>
      <c r="KEY37"/>
      <c r="KEZ37"/>
      <c r="KFA37"/>
      <c r="KFB37"/>
      <c r="KFC37"/>
      <c r="KFD37"/>
      <c r="KFE37"/>
      <c r="KFF37"/>
      <c r="KFG37"/>
      <c r="KFH37"/>
      <c r="KFI37"/>
    </row>
    <row r="38" spans="1:7601" s="72" customFormat="1" ht="78.75">
      <c r="A38" s="84">
        <v>30</v>
      </c>
      <c r="B38" s="82" t="s">
        <v>350</v>
      </c>
      <c r="C38" s="81" t="s">
        <v>321</v>
      </c>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c r="AMK38"/>
      <c r="AML38"/>
      <c r="AMM38"/>
      <c r="AMN38"/>
      <c r="AMO38"/>
      <c r="AMP38"/>
      <c r="AMQ38"/>
      <c r="AMR38"/>
      <c r="AMS38"/>
      <c r="AMT38"/>
      <c r="AMU38"/>
      <c r="AMV38"/>
      <c r="AMW38"/>
      <c r="AMX38"/>
      <c r="AMY38"/>
      <c r="AMZ38"/>
      <c r="ANA38"/>
      <c r="ANB38"/>
      <c r="ANC38"/>
      <c r="AND38"/>
      <c r="ANE38"/>
      <c r="ANF38"/>
      <c r="ANG38"/>
      <c r="ANH38"/>
      <c r="ANI38"/>
      <c r="ANJ38"/>
      <c r="ANK38"/>
      <c r="ANL38"/>
      <c r="ANM38"/>
      <c r="ANN38"/>
      <c r="ANO38"/>
      <c r="ANP38"/>
      <c r="ANQ38"/>
      <c r="ANR38"/>
      <c r="ANS38"/>
      <c r="ANT38"/>
      <c r="ANU38"/>
      <c r="ANV38"/>
      <c r="ANW38"/>
      <c r="ANX38"/>
      <c r="ANY38"/>
      <c r="ANZ38"/>
      <c r="AOA38"/>
      <c r="AOB38"/>
      <c r="AOC38"/>
      <c r="AOD38"/>
      <c r="AOE38"/>
      <c r="AOF38"/>
      <c r="AOG38"/>
      <c r="AOH38"/>
      <c r="AOI38"/>
      <c r="AOJ38"/>
      <c r="AOK38"/>
      <c r="AOL38"/>
      <c r="AOM38"/>
      <c r="AON38"/>
      <c r="AOO38"/>
      <c r="AOP38"/>
      <c r="AOQ38"/>
      <c r="AOR38"/>
      <c r="AOS38"/>
      <c r="AOT38"/>
      <c r="AOU38"/>
      <c r="AOV38"/>
      <c r="AOW38"/>
      <c r="AOX38"/>
      <c r="AOY38"/>
      <c r="AOZ38"/>
      <c r="APA38"/>
      <c r="APB38"/>
      <c r="APC38"/>
      <c r="APD38"/>
      <c r="APE38"/>
      <c r="APF38"/>
      <c r="APG38"/>
      <c r="APH38"/>
      <c r="API38"/>
      <c r="APJ38"/>
      <c r="APK38"/>
      <c r="APL38"/>
      <c r="APM38"/>
      <c r="APN38"/>
      <c r="APO38"/>
      <c r="APP38"/>
      <c r="APQ38"/>
      <c r="APR38"/>
      <c r="APS38"/>
      <c r="APT38"/>
      <c r="APU38"/>
      <c r="APV38"/>
      <c r="APW38"/>
      <c r="APX38"/>
      <c r="APY38"/>
      <c r="APZ38"/>
      <c r="AQA38"/>
      <c r="AQB38"/>
      <c r="AQC38"/>
      <c r="AQD38"/>
      <c r="AQE38"/>
      <c r="AQF38"/>
      <c r="AQG38"/>
      <c r="AQH38"/>
      <c r="AQI38"/>
      <c r="AQJ38"/>
      <c r="AQK38"/>
      <c r="AQL38"/>
      <c r="AQM38"/>
      <c r="AQN38"/>
      <c r="AQO38"/>
      <c r="AQP38"/>
      <c r="AQQ38"/>
      <c r="AQR38"/>
      <c r="AQS38"/>
      <c r="AQT38"/>
      <c r="AQU38"/>
      <c r="AQV38"/>
      <c r="AQW38"/>
      <c r="AQX38"/>
      <c r="AQY38"/>
      <c r="AQZ38"/>
      <c r="ARA38"/>
      <c r="ARB38"/>
      <c r="ARC38"/>
      <c r="ARD38"/>
      <c r="ARE38"/>
      <c r="ARF38"/>
      <c r="ARG38"/>
      <c r="ARH38"/>
      <c r="ARI38"/>
      <c r="ARJ38"/>
      <c r="ARK38"/>
      <c r="ARL38"/>
      <c r="ARM38"/>
      <c r="ARN38"/>
      <c r="ARO38"/>
      <c r="ARP38"/>
      <c r="ARQ38"/>
      <c r="ARR38"/>
      <c r="ARS38"/>
      <c r="ART38"/>
      <c r="ARU38"/>
      <c r="ARV38"/>
      <c r="ARW38"/>
      <c r="ARX38"/>
      <c r="ARY38"/>
      <c r="ARZ38"/>
      <c r="ASA38"/>
      <c r="ASB38"/>
      <c r="ASC38"/>
      <c r="ASD38"/>
      <c r="ASE38"/>
      <c r="ASF38"/>
      <c r="ASG38"/>
      <c r="ASH38"/>
      <c r="ASI38"/>
      <c r="ASJ38"/>
      <c r="ASK38"/>
      <c r="ASL38"/>
      <c r="ASM38"/>
      <c r="ASN38"/>
      <c r="ASO38"/>
      <c r="ASP38"/>
      <c r="ASQ38"/>
      <c r="ASR38"/>
      <c r="ASS38"/>
      <c r="AST38"/>
      <c r="ASU38"/>
      <c r="ASV38"/>
      <c r="ASW38"/>
      <c r="ASX38"/>
      <c r="ASY38"/>
      <c r="ASZ38"/>
      <c r="ATA38"/>
      <c r="ATB38"/>
      <c r="ATC38"/>
      <c r="ATD38"/>
      <c r="ATE38"/>
      <c r="ATF38"/>
      <c r="ATG38"/>
      <c r="ATH38"/>
      <c r="ATI38"/>
      <c r="ATJ38"/>
      <c r="ATK38"/>
      <c r="ATL38"/>
      <c r="ATM38"/>
      <c r="ATN38"/>
      <c r="ATO38"/>
      <c r="ATP38"/>
      <c r="ATQ38"/>
      <c r="ATR38"/>
      <c r="ATS38"/>
      <c r="ATT38"/>
      <c r="ATU38"/>
      <c r="ATV38"/>
      <c r="ATW38"/>
      <c r="ATX38"/>
      <c r="ATY38"/>
      <c r="ATZ38"/>
      <c r="AUA38"/>
      <c r="AUB38"/>
      <c r="AUC38"/>
      <c r="AUD38"/>
      <c r="AUE38"/>
      <c r="AUF38"/>
      <c r="AUG38"/>
      <c r="AUH38"/>
      <c r="AUI38"/>
      <c r="AUJ38"/>
      <c r="AUK38"/>
      <c r="AUL38"/>
      <c r="AUM38"/>
      <c r="AUN38"/>
      <c r="AUO38"/>
      <c r="AUP38"/>
      <c r="AUQ38"/>
      <c r="AUR38"/>
      <c r="AUS38"/>
      <c r="AUT38"/>
      <c r="AUU38"/>
      <c r="AUV38"/>
      <c r="AUW38"/>
      <c r="AUX38"/>
      <c r="AUY38"/>
      <c r="AUZ38"/>
      <c r="AVA38"/>
      <c r="AVB38"/>
      <c r="AVC38"/>
      <c r="AVD38"/>
      <c r="AVE38"/>
      <c r="AVF38"/>
      <c r="AVG38"/>
      <c r="AVH38"/>
      <c r="AVI38"/>
      <c r="AVJ38"/>
      <c r="AVK38"/>
      <c r="AVL38"/>
      <c r="AVM38"/>
      <c r="AVN38"/>
      <c r="AVO38"/>
      <c r="AVP38"/>
      <c r="AVQ38"/>
      <c r="AVR38"/>
      <c r="AVS38"/>
      <c r="AVT38"/>
      <c r="AVU38"/>
      <c r="AVV38"/>
      <c r="AVW38"/>
      <c r="AVX38"/>
      <c r="AVY38"/>
      <c r="AVZ38"/>
      <c r="AWA38"/>
      <c r="AWB38"/>
      <c r="AWC38"/>
      <c r="AWD38"/>
      <c r="AWE38"/>
      <c r="AWF38"/>
      <c r="AWG38"/>
      <c r="AWH38"/>
      <c r="AWI38"/>
      <c r="AWJ38"/>
      <c r="AWK38"/>
      <c r="AWL38"/>
      <c r="AWM38"/>
      <c r="AWN38"/>
      <c r="AWO38"/>
      <c r="AWP38"/>
      <c r="AWQ38"/>
      <c r="AWR38"/>
      <c r="AWS38"/>
      <c r="AWT38"/>
      <c r="AWU38"/>
      <c r="AWV38"/>
      <c r="AWW38"/>
      <c r="AWX38"/>
      <c r="AWY38"/>
      <c r="AWZ38"/>
      <c r="AXA38"/>
      <c r="AXB38"/>
      <c r="AXC38"/>
      <c r="AXD38"/>
      <c r="AXE38"/>
      <c r="AXF38"/>
      <c r="AXG38"/>
      <c r="AXH38"/>
      <c r="AXI38"/>
      <c r="AXJ38"/>
      <c r="AXK38"/>
      <c r="AXL38"/>
      <c r="AXM38"/>
      <c r="AXN38"/>
      <c r="AXO38"/>
      <c r="AXP38"/>
      <c r="AXQ38"/>
      <c r="AXR38"/>
      <c r="AXS38"/>
      <c r="AXT38"/>
      <c r="AXU38"/>
      <c r="AXV38"/>
      <c r="AXW38"/>
      <c r="AXX38"/>
      <c r="AXY38"/>
      <c r="AXZ38"/>
      <c r="AYA38"/>
      <c r="AYB38"/>
      <c r="AYC38"/>
      <c r="AYD38"/>
      <c r="AYE38"/>
      <c r="AYF38"/>
      <c r="AYG38"/>
      <c r="AYH38"/>
      <c r="AYI38"/>
      <c r="AYJ38"/>
      <c r="AYK38"/>
      <c r="AYL38"/>
      <c r="AYM38"/>
      <c r="AYN38"/>
      <c r="AYO38"/>
      <c r="AYP38"/>
      <c r="AYQ38"/>
      <c r="AYR38"/>
      <c r="AYS38"/>
      <c r="AYT38"/>
      <c r="AYU38"/>
      <c r="AYV38"/>
      <c r="AYW38"/>
      <c r="AYX38"/>
      <c r="AYY38"/>
      <c r="AYZ38"/>
      <c r="AZA38"/>
      <c r="AZB38"/>
      <c r="AZC38"/>
      <c r="AZD38"/>
      <c r="AZE38"/>
      <c r="AZF38"/>
      <c r="AZG38"/>
      <c r="AZH38"/>
      <c r="AZI38"/>
      <c r="AZJ38"/>
      <c r="AZK38"/>
      <c r="AZL38"/>
      <c r="AZM38"/>
      <c r="AZN38"/>
      <c r="AZO38"/>
      <c r="AZP38"/>
      <c r="AZQ38"/>
      <c r="AZR38"/>
      <c r="AZS38"/>
      <c r="AZT38"/>
      <c r="AZU38"/>
      <c r="AZV38"/>
      <c r="AZW38"/>
      <c r="AZX38"/>
      <c r="AZY38"/>
      <c r="AZZ38"/>
      <c r="BAA38"/>
      <c r="BAB38"/>
      <c r="BAC38"/>
      <c r="BAD38"/>
      <c r="BAE38"/>
      <c r="BAF38"/>
      <c r="BAG38"/>
      <c r="BAH38"/>
      <c r="BAI38"/>
      <c r="BAJ38"/>
      <c r="BAK38"/>
      <c r="BAL38"/>
      <c r="BAM38"/>
      <c r="BAN38"/>
      <c r="BAO38"/>
      <c r="BAP38"/>
      <c r="BAQ38"/>
      <c r="BAR38"/>
      <c r="BAS38"/>
      <c r="BAT38"/>
      <c r="BAU38"/>
      <c r="BAV38"/>
      <c r="BAW38"/>
      <c r="BAX38"/>
      <c r="BAY38"/>
      <c r="BAZ38"/>
      <c r="BBA38"/>
      <c r="BBB38"/>
      <c r="BBC38"/>
      <c r="BBD38"/>
      <c r="BBE38"/>
      <c r="BBF38"/>
      <c r="BBG38"/>
      <c r="BBH38"/>
      <c r="BBI38"/>
      <c r="BBJ38"/>
      <c r="BBK38"/>
      <c r="BBL38"/>
      <c r="BBM38"/>
      <c r="BBN38"/>
      <c r="BBO38"/>
      <c r="BBP38"/>
      <c r="BBQ38"/>
      <c r="BBR38"/>
      <c r="BBS38"/>
      <c r="BBT38"/>
      <c r="BBU38"/>
      <c r="BBV38"/>
      <c r="BBW38"/>
      <c r="BBX38"/>
      <c r="BBY38"/>
      <c r="BBZ38"/>
      <c r="BCA38"/>
      <c r="BCB38"/>
      <c r="BCC38"/>
      <c r="BCD38"/>
      <c r="BCE38"/>
      <c r="BCF38"/>
      <c r="BCG38"/>
      <c r="BCH38"/>
      <c r="BCI38"/>
      <c r="BCJ38"/>
      <c r="BCK38"/>
      <c r="BCL38"/>
      <c r="BCM38"/>
      <c r="BCN38"/>
      <c r="BCO38"/>
      <c r="BCP38"/>
      <c r="BCQ38"/>
      <c r="BCR38"/>
      <c r="BCS38"/>
      <c r="BCT38"/>
      <c r="BCU38"/>
      <c r="BCV38"/>
      <c r="BCW38"/>
      <c r="BCX38"/>
      <c r="BCY38"/>
      <c r="BCZ38"/>
      <c r="BDA38"/>
      <c r="BDB38"/>
      <c r="BDC38"/>
      <c r="BDD38"/>
      <c r="BDE38"/>
      <c r="BDF38"/>
      <c r="BDG38"/>
      <c r="BDH38"/>
      <c r="BDI38"/>
      <c r="BDJ38"/>
      <c r="BDK38"/>
      <c r="BDL38"/>
      <c r="BDM38"/>
      <c r="BDN38"/>
      <c r="BDO38"/>
      <c r="BDP38"/>
      <c r="BDQ38"/>
      <c r="BDR38"/>
      <c r="BDS38"/>
      <c r="BDT38"/>
      <c r="BDU38"/>
      <c r="BDV38"/>
      <c r="BDW38"/>
      <c r="BDX38"/>
      <c r="BDY38"/>
      <c r="BDZ38"/>
      <c r="BEA38"/>
      <c r="BEB38"/>
      <c r="BEC38"/>
      <c r="BED38"/>
      <c r="BEE38"/>
      <c r="BEF38"/>
      <c r="BEG38"/>
      <c r="BEH38"/>
      <c r="BEI38"/>
      <c r="BEJ38"/>
      <c r="BEK38"/>
      <c r="BEL38"/>
      <c r="BEM38"/>
      <c r="BEN38"/>
      <c r="BEO38"/>
      <c r="BEP38"/>
      <c r="BEQ38"/>
      <c r="BER38"/>
      <c r="BES38"/>
      <c r="BET38"/>
      <c r="BEU38"/>
      <c r="BEV38"/>
      <c r="BEW38"/>
      <c r="BEX38"/>
      <c r="BEY38"/>
      <c r="BEZ38"/>
      <c r="BFA38"/>
      <c r="BFB38"/>
      <c r="BFC38"/>
      <c r="BFD38"/>
      <c r="BFE38"/>
      <c r="BFF38"/>
      <c r="BFG38"/>
      <c r="BFH38"/>
      <c r="BFI38"/>
      <c r="BFJ38"/>
      <c r="BFK38"/>
      <c r="BFL38"/>
      <c r="BFM38"/>
      <c r="BFN38"/>
      <c r="BFO38"/>
      <c r="BFP38"/>
      <c r="BFQ38"/>
      <c r="BFR38"/>
      <c r="BFS38"/>
      <c r="BFT38"/>
      <c r="BFU38"/>
      <c r="BFV38"/>
      <c r="BFW38"/>
      <c r="BFX38"/>
      <c r="BFY38"/>
      <c r="BFZ38"/>
      <c r="BGA38"/>
      <c r="BGB38"/>
      <c r="BGC38"/>
      <c r="BGD38"/>
      <c r="BGE38"/>
      <c r="BGF38"/>
      <c r="BGG38"/>
      <c r="BGH38"/>
      <c r="BGI38"/>
      <c r="BGJ38"/>
      <c r="BGK38"/>
      <c r="BGL38"/>
      <c r="BGM38"/>
      <c r="BGN38"/>
      <c r="BGO38"/>
      <c r="BGP38"/>
      <c r="BGQ38"/>
      <c r="BGR38"/>
      <c r="BGS38"/>
      <c r="BGT38"/>
      <c r="BGU38"/>
      <c r="BGV38"/>
      <c r="BGW38"/>
      <c r="BGX38"/>
      <c r="BGY38"/>
      <c r="BGZ38"/>
      <c r="BHA38"/>
      <c r="BHB38"/>
      <c r="BHC38"/>
      <c r="BHD38"/>
      <c r="BHE38"/>
      <c r="BHF38"/>
      <c r="BHG38"/>
      <c r="BHH38"/>
      <c r="BHI38"/>
      <c r="BHJ38"/>
      <c r="BHK38"/>
      <c r="BHL38"/>
      <c r="BHM38"/>
      <c r="BHN38"/>
      <c r="BHO38"/>
      <c r="BHP38"/>
      <c r="BHQ38"/>
      <c r="BHR38"/>
      <c r="BHS38"/>
      <c r="BHT38"/>
      <c r="BHU38"/>
      <c r="BHV38"/>
      <c r="BHW38"/>
      <c r="BHX38"/>
      <c r="BHY38"/>
      <c r="BHZ38"/>
      <c r="BIA38"/>
      <c r="BIB38"/>
      <c r="BIC38"/>
      <c r="BID38"/>
      <c r="BIE38"/>
      <c r="BIF38"/>
      <c r="BIG38"/>
      <c r="BIH38"/>
      <c r="BII38"/>
      <c r="BIJ38"/>
      <c r="BIK38"/>
      <c r="BIL38"/>
      <c r="BIM38"/>
      <c r="BIN38"/>
      <c r="BIO38"/>
      <c r="BIP38"/>
      <c r="BIQ38"/>
      <c r="BIR38"/>
      <c r="BIS38"/>
      <c r="BIT38"/>
      <c r="BIU38"/>
      <c r="BIV38"/>
      <c r="BIW38"/>
      <c r="BIX38"/>
      <c r="BIY38"/>
      <c r="BIZ38"/>
      <c r="BJA38"/>
      <c r="BJB38"/>
      <c r="BJC38"/>
      <c r="BJD38"/>
      <c r="BJE38"/>
      <c r="BJF38"/>
      <c r="BJG38"/>
      <c r="BJH38"/>
      <c r="BJI38"/>
      <c r="BJJ38"/>
      <c r="BJK38"/>
      <c r="BJL38"/>
      <c r="BJM38"/>
      <c r="BJN38"/>
      <c r="BJO38"/>
      <c r="BJP38"/>
      <c r="BJQ38"/>
      <c r="BJR38"/>
      <c r="BJS38"/>
      <c r="BJT38"/>
      <c r="BJU38"/>
      <c r="BJV38"/>
      <c r="BJW38"/>
      <c r="BJX38"/>
      <c r="BJY38"/>
      <c r="BJZ38"/>
      <c r="BKA38"/>
      <c r="BKB38"/>
      <c r="BKC38"/>
      <c r="BKD38"/>
      <c r="BKE38"/>
      <c r="BKF38"/>
      <c r="BKG38"/>
      <c r="BKH38"/>
      <c r="BKI38"/>
      <c r="BKJ38"/>
      <c r="BKK38"/>
      <c r="BKL38"/>
      <c r="BKM38"/>
      <c r="BKN38"/>
      <c r="BKO38"/>
      <c r="BKP38"/>
      <c r="BKQ38"/>
      <c r="BKR38"/>
      <c r="BKS38"/>
      <c r="BKT38"/>
      <c r="BKU38"/>
      <c r="BKV38"/>
      <c r="BKW38"/>
      <c r="BKX38"/>
      <c r="BKY38"/>
      <c r="BKZ38"/>
      <c r="BLA38"/>
      <c r="BLB38"/>
      <c r="BLC38"/>
      <c r="BLD38"/>
      <c r="BLE38"/>
      <c r="BLF38"/>
      <c r="BLG38"/>
      <c r="BLH38"/>
      <c r="BLI38"/>
      <c r="BLJ38"/>
      <c r="BLK38"/>
      <c r="BLL38"/>
      <c r="BLM38"/>
      <c r="BLN38"/>
      <c r="BLO38"/>
      <c r="BLP38"/>
      <c r="BLQ38"/>
      <c r="BLR38"/>
      <c r="BLS38"/>
      <c r="BLT38"/>
      <c r="BLU38"/>
      <c r="BLV38"/>
      <c r="BLW38"/>
      <c r="BLX38"/>
      <c r="BLY38"/>
      <c r="BLZ38"/>
      <c r="BMA38"/>
      <c r="BMB38"/>
      <c r="BMC38"/>
      <c r="BMD38"/>
      <c r="BME38"/>
      <c r="BMF38"/>
      <c r="BMG38"/>
      <c r="BMH38"/>
      <c r="BMI38"/>
      <c r="BMJ38"/>
      <c r="BMK38"/>
      <c r="BML38"/>
      <c r="BMM38"/>
      <c r="BMN38"/>
      <c r="BMO38"/>
      <c r="BMP38"/>
      <c r="BMQ38"/>
      <c r="BMR38"/>
      <c r="BMS38"/>
      <c r="BMT38"/>
      <c r="BMU38"/>
      <c r="BMV38"/>
      <c r="BMW38"/>
      <c r="BMX38"/>
      <c r="BMY38"/>
      <c r="BMZ38"/>
      <c r="BNA38"/>
      <c r="BNB38"/>
      <c r="BNC38"/>
      <c r="BND38"/>
      <c r="BNE38"/>
      <c r="BNF38"/>
      <c r="BNG38"/>
      <c r="BNH38"/>
      <c r="BNI38"/>
      <c r="BNJ38"/>
      <c r="BNK38"/>
      <c r="BNL38"/>
      <c r="BNM38"/>
      <c r="BNN38"/>
      <c r="BNO38"/>
      <c r="BNP38"/>
      <c r="BNQ38"/>
      <c r="BNR38"/>
      <c r="BNS38"/>
      <c r="BNT38"/>
      <c r="BNU38"/>
      <c r="BNV38"/>
      <c r="BNW38"/>
      <c r="BNX38"/>
      <c r="BNY38"/>
      <c r="BNZ38"/>
      <c r="BOA38"/>
      <c r="BOB38"/>
      <c r="BOC38"/>
      <c r="BOD38"/>
      <c r="BOE38"/>
      <c r="BOF38"/>
      <c r="BOG38"/>
      <c r="BOH38"/>
      <c r="BOI38"/>
      <c r="BOJ38"/>
      <c r="BOK38"/>
      <c r="BOL38"/>
      <c r="BOM38"/>
      <c r="BON38"/>
      <c r="BOO38"/>
      <c r="BOP38"/>
      <c r="BOQ38"/>
      <c r="BOR38"/>
      <c r="BOS38"/>
      <c r="BOT38"/>
      <c r="BOU38"/>
      <c r="BOV38"/>
      <c r="BOW38"/>
      <c r="BOX38"/>
      <c r="BOY38"/>
      <c r="BOZ38"/>
      <c r="BPA38"/>
      <c r="BPB38"/>
      <c r="BPC38"/>
      <c r="BPD38"/>
      <c r="BPE38"/>
      <c r="BPF38"/>
      <c r="BPG38"/>
      <c r="BPH38"/>
      <c r="BPI38"/>
      <c r="BPJ38"/>
      <c r="BPK38"/>
      <c r="BPL38"/>
      <c r="BPM38"/>
      <c r="BPN38"/>
      <c r="BPO38"/>
      <c r="BPP38"/>
      <c r="BPQ38"/>
      <c r="BPR38"/>
      <c r="BPS38"/>
      <c r="BPT38"/>
      <c r="BPU38"/>
      <c r="BPV38"/>
      <c r="BPW38"/>
      <c r="BPX38"/>
      <c r="BPY38"/>
      <c r="BPZ38"/>
      <c r="BQA38"/>
      <c r="BQB38"/>
      <c r="BQC38"/>
      <c r="BQD38"/>
      <c r="BQE38"/>
      <c r="BQF38"/>
      <c r="BQG38"/>
      <c r="BQH38"/>
      <c r="BQI38"/>
      <c r="BQJ38"/>
      <c r="BQK38"/>
      <c r="BQL38"/>
      <c r="BQM38"/>
      <c r="BQN38"/>
      <c r="BQO38"/>
      <c r="BQP38"/>
      <c r="BQQ38"/>
      <c r="BQR38"/>
      <c r="BQS38"/>
      <c r="BQT38"/>
      <c r="BQU38"/>
      <c r="BQV38"/>
      <c r="BQW38"/>
      <c r="BQX38"/>
      <c r="BQY38"/>
      <c r="BQZ38"/>
      <c r="BRA38"/>
      <c r="BRB38"/>
      <c r="BRC38"/>
      <c r="BRD38"/>
      <c r="BRE38"/>
      <c r="BRF38"/>
      <c r="BRG38"/>
      <c r="BRH38"/>
      <c r="BRI38"/>
      <c r="BRJ38"/>
      <c r="BRK38"/>
      <c r="BRL38"/>
      <c r="BRM38"/>
      <c r="BRN38"/>
      <c r="BRO38"/>
      <c r="BRP38"/>
      <c r="BRQ38"/>
      <c r="BRR38"/>
      <c r="BRS38"/>
      <c r="BRT38"/>
      <c r="BRU38"/>
      <c r="BRV38"/>
      <c r="BRW38"/>
      <c r="BRX38"/>
      <c r="BRY38"/>
      <c r="BRZ38"/>
      <c r="BSA38"/>
      <c r="BSB38"/>
      <c r="BSC38"/>
      <c r="BSD38"/>
      <c r="BSE38"/>
      <c r="BSF38"/>
      <c r="BSG38"/>
      <c r="BSH38"/>
      <c r="BSI38"/>
      <c r="BSJ38"/>
      <c r="BSK38"/>
      <c r="BSL38"/>
      <c r="BSM38"/>
      <c r="BSN38"/>
      <c r="BSO38"/>
      <c r="BSP38"/>
      <c r="BSQ38"/>
      <c r="BSR38"/>
      <c r="BSS38"/>
      <c r="BST38"/>
      <c r="BSU38"/>
      <c r="BSV38"/>
      <c r="BSW38"/>
      <c r="BSX38"/>
      <c r="BSY38"/>
      <c r="BSZ38"/>
      <c r="BTA38"/>
      <c r="BTB38"/>
      <c r="BTC38"/>
      <c r="BTD38"/>
      <c r="BTE38"/>
      <c r="BTF38"/>
      <c r="BTG38"/>
      <c r="BTH38"/>
      <c r="BTI38"/>
      <c r="BTJ38"/>
      <c r="BTK38"/>
      <c r="BTL38"/>
      <c r="BTM38"/>
      <c r="BTN38"/>
      <c r="BTO38"/>
      <c r="BTP38"/>
      <c r="BTQ38"/>
      <c r="BTR38"/>
      <c r="BTS38"/>
      <c r="BTT38"/>
      <c r="BTU38"/>
      <c r="BTV38"/>
      <c r="BTW38"/>
      <c r="BTX38"/>
      <c r="BTY38"/>
      <c r="BTZ38"/>
      <c r="BUA38"/>
      <c r="BUB38"/>
      <c r="BUC38"/>
      <c r="BUD38"/>
      <c r="BUE38"/>
      <c r="BUF38"/>
      <c r="BUG38"/>
      <c r="BUH38"/>
      <c r="BUI38"/>
      <c r="BUJ38"/>
      <c r="BUK38"/>
      <c r="BUL38"/>
      <c r="BUM38"/>
      <c r="BUN38"/>
      <c r="BUO38"/>
      <c r="BUP38"/>
      <c r="BUQ38"/>
      <c r="BUR38"/>
      <c r="BUS38"/>
      <c r="BUT38"/>
      <c r="BUU38"/>
      <c r="BUV38"/>
      <c r="BUW38"/>
      <c r="BUX38"/>
      <c r="BUY38"/>
      <c r="BUZ38"/>
      <c r="BVA38"/>
      <c r="BVB38"/>
      <c r="BVC38"/>
      <c r="BVD38"/>
      <c r="BVE38"/>
      <c r="BVF38"/>
      <c r="BVG38"/>
      <c r="BVH38"/>
      <c r="BVI38"/>
      <c r="BVJ38"/>
      <c r="BVK38"/>
      <c r="BVL38"/>
      <c r="BVM38"/>
      <c r="BVN38"/>
      <c r="BVO38"/>
      <c r="BVP38"/>
      <c r="BVQ38"/>
      <c r="BVR38"/>
      <c r="BVS38"/>
      <c r="BVT38"/>
      <c r="BVU38"/>
      <c r="BVV38"/>
      <c r="BVW38"/>
      <c r="BVX38"/>
      <c r="BVY38"/>
      <c r="BVZ38"/>
      <c r="BWA38"/>
      <c r="BWB38"/>
      <c r="BWC38"/>
      <c r="BWD38"/>
      <c r="BWE38"/>
      <c r="BWF38"/>
      <c r="BWG38"/>
      <c r="BWH38"/>
      <c r="BWI38"/>
      <c r="BWJ38"/>
      <c r="BWK38"/>
      <c r="BWL38"/>
      <c r="BWM38"/>
      <c r="BWN38"/>
      <c r="BWO38"/>
      <c r="BWP38"/>
      <c r="BWQ38"/>
      <c r="BWR38"/>
      <c r="BWS38"/>
      <c r="BWT38"/>
      <c r="BWU38"/>
      <c r="BWV38"/>
      <c r="BWW38"/>
      <c r="BWX38"/>
      <c r="BWY38"/>
      <c r="BWZ38"/>
      <c r="BXA38"/>
      <c r="BXB38"/>
      <c r="BXC38"/>
      <c r="BXD38"/>
      <c r="BXE38"/>
      <c r="BXF38"/>
      <c r="BXG38"/>
      <c r="BXH38"/>
      <c r="BXI38"/>
      <c r="BXJ38"/>
      <c r="BXK38"/>
      <c r="BXL38"/>
      <c r="BXM38"/>
      <c r="BXN38"/>
      <c r="BXO38"/>
      <c r="BXP38"/>
      <c r="BXQ38"/>
      <c r="BXR38"/>
      <c r="BXS38"/>
      <c r="BXT38"/>
      <c r="BXU38"/>
      <c r="BXV38"/>
      <c r="BXW38"/>
      <c r="BXX38"/>
      <c r="BXY38"/>
      <c r="BXZ38"/>
      <c r="BYA38"/>
      <c r="BYB38"/>
      <c r="BYC38"/>
      <c r="BYD38"/>
      <c r="BYE38"/>
      <c r="BYF38"/>
      <c r="BYG38"/>
      <c r="BYH38"/>
      <c r="BYI38"/>
      <c r="BYJ38"/>
      <c r="BYK38"/>
      <c r="BYL38"/>
      <c r="BYM38"/>
      <c r="BYN38"/>
      <c r="BYO38"/>
      <c r="BYP38"/>
      <c r="BYQ38"/>
      <c r="BYR38"/>
      <c r="BYS38"/>
      <c r="BYT38"/>
      <c r="BYU38"/>
      <c r="BYV38"/>
      <c r="BYW38"/>
      <c r="BYX38"/>
      <c r="BYY38"/>
      <c r="BYZ38"/>
      <c r="BZA38"/>
      <c r="BZB38"/>
      <c r="BZC38"/>
      <c r="BZD38"/>
      <c r="BZE38"/>
      <c r="BZF38"/>
      <c r="BZG38"/>
      <c r="BZH38"/>
      <c r="BZI38"/>
      <c r="BZJ38"/>
      <c r="BZK38"/>
      <c r="BZL38"/>
      <c r="BZM38"/>
      <c r="BZN38"/>
      <c r="BZO38"/>
      <c r="BZP38"/>
      <c r="BZQ38"/>
      <c r="BZR38"/>
      <c r="BZS38"/>
      <c r="BZT38"/>
      <c r="BZU38"/>
      <c r="BZV38"/>
      <c r="BZW38"/>
      <c r="BZX38"/>
      <c r="BZY38"/>
      <c r="BZZ38"/>
      <c r="CAA38"/>
      <c r="CAB38"/>
      <c r="CAC38"/>
      <c r="CAD38"/>
      <c r="CAE38"/>
      <c r="CAF38"/>
      <c r="CAG38"/>
      <c r="CAH38"/>
      <c r="CAI38"/>
      <c r="CAJ38"/>
      <c r="CAK38"/>
      <c r="CAL38"/>
      <c r="CAM38"/>
      <c r="CAN38"/>
      <c r="CAO38"/>
      <c r="CAP38"/>
      <c r="CAQ38"/>
      <c r="CAR38"/>
      <c r="CAS38"/>
      <c r="CAT38"/>
      <c r="CAU38"/>
      <c r="CAV38"/>
      <c r="CAW38"/>
      <c r="CAX38"/>
      <c r="CAY38"/>
      <c r="CAZ38"/>
      <c r="CBA38"/>
      <c r="CBB38"/>
      <c r="CBC38"/>
      <c r="CBD38"/>
      <c r="CBE38"/>
      <c r="CBF38"/>
      <c r="CBG38"/>
      <c r="CBH38"/>
      <c r="CBI38"/>
      <c r="CBJ38"/>
      <c r="CBK38"/>
      <c r="CBL38"/>
      <c r="CBM38"/>
      <c r="CBN38"/>
      <c r="CBO38"/>
      <c r="CBP38"/>
      <c r="CBQ38"/>
      <c r="CBR38"/>
      <c r="CBS38"/>
      <c r="CBT38"/>
      <c r="CBU38"/>
      <c r="CBV38"/>
      <c r="CBW38"/>
      <c r="CBX38"/>
      <c r="CBY38"/>
      <c r="CBZ38"/>
      <c r="CCA38"/>
      <c r="CCB38"/>
      <c r="CCC38"/>
      <c r="CCD38"/>
      <c r="CCE38"/>
      <c r="CCF38"/>
      <c r="CCG38"/>
      <c r="CCH38"/>
      <c r="CCI38"/>
      <c r="CCJ38"/>
      <c r="CCK38"/>
      <c r="CCL38"/>
      <c r="CCM38"/>
      <c r="CCN38"/>
      <c r="CCO38"/>
      <c r="CCP38"/>
      <c r="CCQ38"/>
      <c r="CCR38"/>
      <c r="CCS38"/>
      <c r="CCT38"/>
      <c r="CCU38"/>
      <c r="CCV38"/>
      <c r="CCW38"/>
      <c r="CCX38"/>
      <c r="CCY38"/>
      <c r="CCZ38"/>
      <c r="CDA38"/>
      <c r="CDB38"/>
      <c r="CDC38"/>
      <c r="CDD38"/>
      <c r="CDE38"/>
      <c r="CDF38"/>
      <c r="CDG38"/>
      <c r="CDH38"/>
      <c r="CDI38"/>
      <c r="CDJ38"/>
      <c r="CDK38"/>
      <c r="CDL38"/>
      <c r="CDM38"/>
      <c r="CDN38"/>
      <c r="CDO38"/>
      <c r="CDP38"/>
      <c r="CDQ38"/>
      <c r="CDR38"/>
      <c r="CDS38"/>
      <c r="CDT38"/>
      <c r="CDU38"/>
      <c r="CDV38"/>
      <c r="CDW38"/>
      <c r="CDX38"/>
      <c r="CDY38"/>
      <c r="CDZ38"/>
      <c r="CEA38"/>
      <c r="CEB38"/>
      <c r="CEC38"/>
      <c r="CED38"/>
      <c r="CEE38"/>
      <c r="CEF38"/>
      <c r="CEG38"/>
      <c r="CEH38"/>
      <c r="CEI38"/>
      <c r="CEJ38"/>
      <c r="CEK38"/>
      <c r="CEL38"/>
      <c r="CEM38"/>
      <c r="CEN38"/>
      <c r="CEO38"/>
      <c r="CEP38"/>
      <c r="CEQ38"/>
      <c r="CER38"/>
      <c r="CES38"/>
      <c r="CET38"/>
      <c r="CEU38"/>
      <c r="CEV38"/>
      <c r="CEW38"/>
      <c r="CEX38"/>
      <c r="CEY38"/>
      <c r="CEZ38"/>
      <c r="CFA38"/>
      <c r="CFB38"/>
      <c r="CFC38"/>
      <c r="CFD38"/>
      <c r="CFE38"/>
      <c r="CFF38"/>
      <c r="CFG38"/>
      <c r="CFH38"/>
      <c r="CFI38"/>
      <c r="CFJ38"/>
      <c r="CFK38"/>
      <c r="CFL38"/>
      <c r="CFM38"/>
      <c r="CFN38"/>
      <c r="CFO38"/>
      <c r="CFP38"/>
      <c r="CFQ38"/>
      <c r="CFR38"/>
      <c r="CFS38"/>
      <c r="CFT38"/>
      <c r="CFU38"/>
      <c r="CFV38"/>
      <c r="CFW38"/>
      <c r="CFX38"/>
      <c r="CFY38"/>
      <c r="CFZ38"/>
      <c r="CGA38"/>
      <c r="CGB38"/>
      <c r="CGC38"/>
      <c r="CGD38"/>
      <c r="CGE38"/>
      <c r="CGF38"/>
      <c r="CGG38"/>
      <c r="CGH38"/>
      <c r="CGI38"/>
      <c r="CGJ38"/>
      <c r="CGK38"/>
      <c r="CGL38"/>
      <c r="CGM38"/>
      <c r="CGN38"/>
      <c r="CGO38"/>
      <c r="CGP38"/>
      <c r="CGQ38"/>
      <c r="CGR38"/>
      <c r="CGS38"/>
      <c r="CGT38"/>
      <c r="CGU38"/>
      <c r="CGV38"/>
      <c r="CGW38"/>
      <c r="CGX38"/>
      <c r="CGY38"/>
      <c r="CGZ38"/>
      <c r="CHA38"/>
      <c r="CHB38"/>
      <c r="CHC38"/>
      <c r="CHD38"/>
      <c r="CHE38"/>
      <c r="CHF38"/>
      <c r="CHG38"/>
      <c r="CHH38"/>
      <c r="CHI38"/>
      <c r="CHJ38"/>
      <c r="CHK38"/>
      <c r="CHL38"/>
      <c r="CHM38"/>
      <c r="CHN38"/>
      <c r="CHO38"/>
      <c r="CHP38"/>
      <c r="CHQ38"/>
      <c r="CHR38"/>
      <c r="CHS38"/>
      <c r="CHT38"/>
      <c r="CHU38"/>
      <c r="CHV38"/>
      <c r="CHW38"/>
      <c r="CHX38"/>
      <c r="CHY38"/>
      <c r="CHZ38"/>
      <c r="CIA38"/>
      <c r="CIB38"/>
      <c r="CIC38"/>
      <c r="CID38"/>
      <c r="CIE38"/>
      <c r="CIF38"/>
      <c r="CIG38"/>
      <c r="CIH38"/>
      <c r="CII38"/>
      <c r="CIJ38"/>
      <c r="CIK38"/>
      <c r="CIL38"/>
      <c r="CIM38"/>
      <c r="CIN38"/>
      <c r="CIO38"/>
      <c r="CIP38"/>
      <c r="CIQ38"/>
      <c r="CIR38"/>
      <c r="CIS38"/>
      <c r="CIT38"/>
      <c r="CIU38"/>
      <c r="CIV38"/>
      <c r="CIW38"/>
      <c r="CIX38"/>
      <c r="CIY38"/>
      <c r="CIZ38"/>
      <c r="CJA38"/>
      <c r="CJB38"/>
      <c r="CJC38"/>
      <c r="CJD38"/>
      <c r="CJE38"/>
      <c r="CJF38"/>
      <c r="CJG38"/>
      <c r="CJH38"/>
      <c r="CJI38"/>
      <c r="CJJ38"/>
      <c r="CJK38"/>
      <c r="CJL38"/>
      <c r="CJM38"/>
      <c r="CJN38"/>
      <c r="CJO38"/>
      <c r="CJP38"/>
      <c r="CJQ38"/>
      <c r="CJR38"/>
      <c r="CJS38"/>
      <c r="CJT38"/>
      <c r="CJU38"/>
      <c r="CJV38"/>
      <c r="CJW38"/>
      <c r="CJX38"/>
      <c r="CJY38"/>
      <c r="CJZ38"/>
      <c r="CKA38"/>
      <c r="CKB38"/>
      <c r="CKC38"/>
      <c r="CKD38"/>
      <c r="CKE38"/>
      <c r="CKF38"/>
      <c r="CKG38"/>
      <c r="CKH38"/>
      <c r="CKI38"/>
      <c r="CKJ38"/>
      <c r="CKK38"/>
      <c r="CKL38"/>
      <c r="CKM38"/>
      <c r="CKN38"/>
      <c r="CKO38"/>
      <c r="CKP38"/>
      <c r="CKQ38"/>
      <c r="CKR38"/>
      <c r="CKS38"/>
      <c r="CKT38"/>
      <c r="CKU38"/>
      <c r="CKV38"/>
      <c r="CKW38"/>
      <c r="CKX38"/>
      <c r="CKY38"/>
      <c r="CKZ38"/>
      <c r="CLA38"/>
      <c r="CLB38"/>
      <c r="CLC38"/>
      <c r="CLD38"/>
      <c r="CLE38"/>
      <c r="CLF38"/>
      <c r="CLG38"/>
      <c r="CLH38"/>
      <c r="CLI38"/>
      <c r="CLJ38"/>
      <c r="CLK38"/>
      <c r="CLL38"/>
      <c r="CLM38"/>
      <c r="CLN38"/>
      <c r="CLO38"/>
      <c r="CLP38"/>
      <c r="CLQ38"/>
      <c r="CLR38"/>
      <c r="CLS38"/>
      <c r="CLT38"/>
      <c r="CLU38"/>
      <c r="CLV38"/>
      <c r="CLW38"/>
      <c r="CLX38"/>
      <c r="CLY38"/>
      <c r="CLZ38"/>
      <c r="CMA38"/>
      <c r="CMB38"/>
      <c r="CMC38"/>
      <c r="CMD38"/>
      <c r="CME38"/>
      <c r="CMF38"/>
      <c r="CMG38"/>
      <c r="CMH38"/>
      <c r="CMI38"/>
      <c r="CMJ38"/>
      <c r="CMK38"/>
      <c r="CML38"/>
      <c r="CMM38"/>
      <c r="CMN38"/>
      <c r="CMO38"/>
      <c r="CMP38"/>
      <c r="CMQ38"/>
      <c r="CMR38"/>
      <c r="CMS38"/>
      <c r="CMT38"/>
      <c r="CMU38"/>
      <c r="CMV38"/>
      <c r="CMW38"/>
      <c r="CMX38"/>
      <c r="CMY38"/>
      <c r="CMZ38"/>
      <c r="CNA38"/>
      <c r="CNB38"/>
      <c r="CNC38"/>
      <c r="CND38"/>
      <c r="CNE38"/>
      <c r="CNF38"/>
      <c r="CNG38"/>
      <c r="CNH38"/>
      <c r="CNI38"/>
      <c r="CNJ38"/>
      <c r="CNK38"/>
      <c r="CNL38"/>
      <c r="CNM38"/>
      <c r="CNN38"/>
      <c r="CNO38"/>
      <c r="CNP38"/>
      <c r="CNQ38"/>
      <c r="CNR38"/>
      <c r="CNS38"/>
      <c r="CNT38"/>
      <c r="CNU38"/>
      <c r="CNV38"/>
      <c r="CNW38"/>
      <c r="CNX38"/>
      <c r="CNY38"/>
      <c r="CNZ38"/>
      <c r="COA38"/>
      <c r="COB38"/>
      <c r="COC38"/>
      <c r="COD38"/>
      <c r="COE38"/>
      <c r="COF38"/>
      <c r="COG38"/>
      <c r="COH38"/>
      <c r="COI38"/>
      <c r="COJ38"/>
      <c r="COK38"/>
      <c r="COL38"/>
      <c r="COM38"/>
      <c r="CON38"/>
      <c r="COO38"/>
      <c r="COP38"/>
      <c r="COQ38"/>
      <c r="COR38"/>
      <c r="COS38"/>
      <c r="COT38"/>
      <c r="COU38"/>
      <c r="COV38"/>
      <c r="COW38"/>
      <c r="COX38"/>
      <c r="COY38"/>
      <c r="COZ38"/>
      <c r="CPA38"/>
      <c r="CPB38"/>
      <c r="CPC38"/>
      <c r="CPD38"/>
      <c r="CPE38"/>
      <c r="CPF38"/>
      <c r="CPG38"/>
      <c r="CPH38"/>
      <c r="CPI38"/>
      <c r="CPJ38"/>
      <c r="CPK38"/>
      <c r="CPL38"/>
      <c r="CPM38"/>
      <c r="CPN38"/>
      <c r="CPO38"/>
      <c r="CPP38"/>
      <c r="CPQ38"/>
      <c r="CPR38"/>
      <c r="CPS38"/>
      <c r="CPT38"/>
      <c r="CPU38"/>
      <c r="CPV38"/>
      <c r="CPW38"/>
      <c r="CPX38"/>
      <c r="CPY38"/>
      <c r="CPZ38"/>
      <c r="CQA38"/>
      <c r="CQB38"/>
      <c r="CQC38"/>
      <c r="CQD38"/>
      <c r="CQE38"/>
      <c r="CQF38"/>
      <c r="CQG38"/>
      <c r="CQH38"/>
      <c r="CQI38"/>
      <c r="CQJ38"/>
      <c r="CQK38"/>
      <c r="CQL38"/>
      <c r="CQM38"/>
      <c r="CQN38"/>
      <c r="CQO38"/>
      <c r="CQP38"/>
      <c r="CQQ38"/>
      <c r="CQR38"/>
      <c r="CQS38"/>
      <c r="CQT38"/>
      <c r="CQU38"/>
      <c r="CQV38"/>
      <c r="CQW38"/>
      <c r="CQX38"/>
      <c r="CQY38"/>
      <c r="CQZ38"/>
      <c r="CRA38"/>
      <c r="CRB38"/>
      <c r="CRC38"/>
      <c r="CRD38"/>
      <c r="CRE38"/>
      <c r="CRF38"/>
      <c r="CRG38"/>
      <c r="CRH38"/>
      <c r="CRI38"/>
      <c r="CRJ38"/>
      <c r="CRK38"/>
      <c r="CRL38"/>
      <c r="CRM38"/>
      <c r="CRN38"/>
      <c r="CRO38"/>
      <c r="CRP38"/>
      <c r="CRQ38"/>
      <c r="CRR38"/>
      <c r="CRS38"/>
      <c r="CRT38"/>
      <c r="CRU38"/>
      <c r="CRV38"/>
      <c r="CRW38"/>
      <c r="CRX38"/>
      <c r="CRY38"/>
      <c r="CRZ38"/>
      <c r="CSA38"/>
      <c r="CSB38"/>
      <c r="CSC38"/>
      <c r="CSD38"/>
      <c r="CSE38"/>
      <c r="CSF38"/>
      <c r="CSG38"/>
      <c r="CSH38"/>
      <c r="CSI38"/>
      <c r="CSJ38"/>
      <c r="CSK38"/>
      <c r="CSL38"/>
      <c r="CSM38"/>
      <c r="CSN38"/>
      <c r="CSO38"/>
      <c r="CSP38"/>
      <c r="CSQ38"/>
      <c r="CSR38"/>
      <c r="CSS38"/>
      <c r="CST38"/>
      <c r="CSU38"/>
      <c r="CSV38"/>
      <c r="CSW38"/>
      <c r="CSX38"/>
      <c r="CSY38"/>
      <c r="CSZ38"/>
      <c r="CTA38"/>
      <c r="CTB38"/>
      <c r="CTC38"/>
      <c r="CTD38"/>
      <c r="CTE38"/>
      <c r="CTF38"/>
      <c r="CTG38"/>
      <c r="CTH38"/>
      <c r="CTI38"/>
      <c r="CTJ38"/>
      <c r="CTK38"/>
      <c r="CTL38"/>
      <c r="CTM38"/>
      <c r="CTN38"/>
      <c r="CTO38"/>
      <c r="CTP38"/>
      <c r="CTQ38"/>
      <c r="CTR38"/>
      <c r="CTS38"/>
      <c r="CTT38"/>
      <c r="CTU38"/>
      <c r="CTV38"/>
      <c r="CTW38"/>
      <c r="CTX38"/>
      <c r="CTY38"/>
      <c r="CTZ38"/>
      <c r="CUA38"/>
      <c r="CUB38"/>
      <c r="CUC38"/>
      <c r="CUD38"/>
      <c r="CUE38"/>
      <c r="CUF38"/>
      <c r="CUG38"/>
      <c r="CUH38"/>
      <c r="CUI38"/>
      <c r="CUJ38"/>
      <c r="CUK38"/>
      <c r="CUL38"/>
      <c r="CUM38"/>
      <c r="CUN38"/>
      <c r="CUO38"/>
      <c r="CUP38"/>
      <c r="CUQ38"/>
      <c r="CUR38"/>
      <c r="CUS38"/>
      <c r="CUT38"/>
      <c r="CUU38"/>
      <c r="CUV38"/>
      <c r="CUW38"/>
      <c r="CUX38"/>
      <c r="CUY38"/>
      <c r="CUZ38"/>
      <c r="CVA38"/>
      <c r="CVB38"/>
      <c r="CVC38"/>
      <c r="CVD38"/>
      <c r="CVE38"/>
      <c r="CVF38"/>
      <c r="CVG38"/>
      <c r="CVH38"/>
      <c r="CVI38"/>
      <c r="CVJ38"/>
      <c r="CVK38"/>
      <c r="CVL38"/>
      <c r="CVM38"/>
      <c r="CVN38"/>
      <c r="CVO38"/>
      <c r="CVP38"/>
      <c r="CVQ38"/>
      <c r="CVR38"/>
      <c r="CVS38"/>
      <c r="CVT38"/>
      <c r="CVU38"/>
      <c r="CVV38"/>
      <c r="CVW38"/>
      <c r="CVX38"/>
      <c r="CVY38"/>
      <c r="CVZ38"/>
      <c r="CWA38"/>
      <c r="CWB38"/>
      <c r="CWC38"/>
      <c r="CWD38"/>
      <c r="CWE38"/>
      <c r="CWF38"/>
      <c r="CWG38"/>
      <c r="CWH38"/>
      <c r="CWI38"/>
      <c r="CWJ38"/>
      <c r="CWK38"/>
      <c r="CWL38"/>
      <c r="CWM38"/>
      <c r="CWN38"/>
      <c r="CWO38"/>
      <c r="CWP38"/>
      <c r="CWQ38"/>
      <c r="CWR38"/>
      <c r="CWS38"/>
      <c r="CWT38"/>
      <c r="CWU38"/>
      <c r="CWV38"/>
      <c r="CWW38"/>
      <c r="CWX38"/>
      <c r="CWY38"/>
      <c r="CWZ38"/>
      <c r="CXA38"/>
      <c r="CXB38"/>
      <c r="CXC38"/>
      <c r="CXD38"/>
      <c r="CXE38"/>
      <c r="CXF38"/>
      <c r="CXG38"/>
      <c r="CXH38"/>
      <c r="CXI38"/>
      <c r="CXJ38"/>
      <c r="CXK38"/>
      <c r="CXL38"/>
      <c r="CXM38"/>
      <c r="CXN38"/>
      <c r="CXO38"/>
      <c r="CXP38"/>
      <c r="CXQ38"/>
      <c r="CXR38"/>
      <c r="CXS38"/>
      <c r="CXT38"/>
      <c r="CXU38"/>
      <c r="CXV38"/>
      <c r="CXW38"/>
      <c r="CXX38"/>
      <c r="CXY38"/>
      <c r="CXZ38"/>
      <c r="CYA38"/>
      <c r="CYB38"/>
      <c r="CYC38"/>
      <c r="CYD38"/>
      <c r="CYE38"/>
      <c r="CYF38"/>
      <c r="CYG38"/>
      <c r="CYH38"/>
      <c r="CYI38"/>
      <c r="CYJ38"/>
      <c r="CYK38"/>
      <c r="CYL38"/>
      <c r="CYM38"/>
      <c r="CYN38"/>
      <c r="CYO38"/>
      <c r="CYP38"/>
      <c r="CYQ38"/>
      <c r="CYR38"/>
      <c r="CYS38"/>
      <c r="CYT38"/>
      <c r="CYU38"/>
      <c r="CYV38"/>
      <c r="CYW38"/>
      <c r="CYX38"/>
      <c r="CYY38"/>
      <c r="CYZ38"/>
      <c r="CZA38"/>
      <c r="CZB38"/>
      <c r="CZC38"/>
      <c r="CZD38"/>
      <c r="CZE38"/>
      <c r="CZF38"/>
      <c r="CZG38"/>
      <c r="CZH38"/>
      <c r="CZI38"/>
      <c r="CZJ38"/>
      <c r="CZK38"/>
      <c r="CZL38"/>
      <c r="CZM38"/>
      <c r="CZN38"/>
      <c r="CZO38"/>
      <c r="CZP38"/>
      <c r="CZQ38"/>
      <c r="CZR38"/>
      <c r="CZS38"/>
      <c r="CZT38"/>
      <c r="CZU38"/>
      <c r="CZV38"/>
      <c r="CZW38"/>
      <c r="CZX38"/>
      <c r="CZY38"/>
      <c r="CZZ38"/>
      <c r="DAA38"/>
      <c r="DAB38"/>
      <c r="DAC38"/>
      <c r="DAD38"/>
      <c r="DAE38"/>
      <c r="DAF38"/>
      <c r="DAG38"/>
      <c r="DAH38"/>
      <c r="DAI38"/>
      <c r="DAJ38"/>
      <c r="DAK38"/>
      <c r="DAL38"/>
      <c r="DAM38"/>
      <c r="DAN38"/>
      <c r="DAO38"/>
      <c r="DAP38"/>
      <c r="DAQ38"/>
      <c r="DAR38"/>
      <c r="DAS38"/>
      <c r="DAT38"/>
      <c r="DAU38"/>
      <c r="DAV38"/>
      <c r="DAW38"/>
      <c r="DAX38"/>
      <c r="DAY38"/>
      <c r="DAZ38"/>
      <c r="DBA38"/>
      <c r="DBB38"/>
      <c r="DBC38"/>
      <c r="DBD38"/>
      <c r="DBE38"/>
      <c r="DBF38"/>
      <c r="DBG38"/>
      <c r="DBH38"/>
      <c r="DBI38"/>
      <c r="DBJ38"/>
      <c r="DBK38"/>
      <c r="DBL38"/>
      <c r="DBM38"/>
      <c r="DBN38"/>
      <c r="DBO38"/>
      <c r="DBP38"/>
      <c r="DBQ38"/>
      <c r="DBR38"/>
      <c r="DBS38"/>
      <c r="DBT38"/>
      <c r="DBU38"/>
      <c r="DBV38"/>
      <c r="DBW38"/>
      <c r="DBX38"/>
      <c r="DBY38"/>
      <c r="DBZ38"/>
      <c r="DCA38"/>
      <c r="DCB38"/>
      <c r="DCC38"/>
      <c r="DCD38"/>
      <c r="DCE38"/>
      <c r="DCF38"/>
      <c r="DCG38"/>
      <c r="DCH38"/>
      <c r="DCI38"/>
      <c r="DCJ38"/>
      <c r="DCK38"/>
      <c r="DCL38"/>
      <c r="DCM38"/>
      <c r="DCN38"/>
      <c r="DCO38"/>
      <c r="DCP38"/>
      <c r="DCQ38"/>
      <c r="DCR38"/>
      <c r="DCS38"/>
      <c r="DCT38"/>
      <c r="DCU38"/>
      <c r="DCV38"/>
      <c r="DCW38"/>
      <c r="DCX38"/>
      <c r="DCY38"/>
      <c r="DCZ38"/>
      <c r="DDA38"/>
      <c r="DDB38"/>
      <c r="DDC38"/>
      <c r="DDD38"/>
      <c r="DDE38"/>
      <c r="DDF38"/>
      <c r="DDG38"/>
      <c r="DDH38"/>
      <c r="DDI38"/>
      <c r="DDJ38"/>
      <c r="DDK38"/>
      <c r="DDL38"/>
      <c r="DDM38"/>
      <c r="DDN38"/>
      <c r="DDO38"/>
      <c r="DDP38"/>
      <c r="DDQ38"/>
      <c r="DDR38"/>
      <c r="DDS38"/>
      <c r="DDT38"/>
      <c r="DDU38"/>
      <c r="DDV38"/>
      <c r="DDW38"/>
      <c r="DDX38"/>
      <c r="DDY38"/>
      <c r="DDZ38"/>
      <c r="DEA38"/>
      <c r="DEB38"/>
      <c r="DEC38"/>
      <c r="DED38"/>
      <c r="DEE38"/>
      <c r="DEF38"/>
      <c r="DEG38"/>
      <c r="DEH38"/>
      <c r="DEI38"/>
      <c r="DEJ38"/>
      <c r="DEK38"/>
      <c r="DEL38"/>
      <c r="DEM38"/>
      <c r="DEN38"/>
      <c r="DEO38"/>
      <c r="DEP38"/>
      <c r="DEQ38"/>
      <c r="DER38"/>
      <c r="DES38"/>
      <c r="DET38"/>
      <c r="DEU38"/>
      <c r="DEV38"/>
      <c r="DEW38"/>
      <c r="DEX38"/>
      <c r="DEY38"/>
      <c r="DEZ38"/>
      <c r="DFA38"/>
      <c r="DFB38"/>
      <c r="DFC38"/>
      <c r="DFD38"/>
      <c r="DFE38"/>
      <c r="DFF38"/>
      <c r="DFG38"/>
      <c r="DFH38"/>
      <c r="DFI38"/>
      <c r="DFJ38"/>
      <c r="DFK38"/>
      <c r="DFL38"/>
      <c r="DFM38"/>
      <c r="DFN38"/>
      <c r="DFO38"/>
      <c r="DFP38"/>
      <c r="DFQ38"/>
      <c r="DFR38"/>
      <c r="DFS38"/>
      <c r="DFT38"/>
      <c r="DFU38"/>
      <c r="DFV38"/>
      <c r="DFW38"/>
      <c r="DFX38"/>
      <c r="DFY38"/>
      <c r="DFZ38"/>
      <c r="DGA38"/>
      <c r="DGB38"/>
      <c r="DGC38"/>
      <c r="DGD38"/>
      <c r="DGE38"/>
      <c r="DGF38"/>
      <c r="DGG38"/>
      <c r="DGH38"/>
      <c r="DGI38"/>
      <c r="DGJ38"/>
      <c r="DGK38"/>
      <c r="DGL38"/>
      <c r="DGM38"/>
      <c r="DGN38"/>
      <c r="DGO38"/>
      <c r="DGP38"/>
      <c r="DGQ38"/>
      <c r="DGR38"/>
      <c r="DGS38"/>
      <c r="DGT38"/>
      <c r="DGU38"/>
      <c r="DGV38"/>
      <c r="DGW38"/>
      <c r="DGX38"/>
      <c r="DGY38"/>
      <c r="DGZ38"/>
      <c r="DHA38"/>
      <c r="DHB38"/>
      <c r="DHC38"/>
      <c r="DHD38"/>
      <c r="DHE38"/>
      <c r="DHF38"/>
      <c r="DHG38"/>
      <c r="DHH38"/>
      <c r="DHI38"/>
      <c r="DHJ38"/>
      <c r="DHK38"/>
      <c r="DHL38"/>
      <c r="DHM38"/>
      <c r="DHN38"/>
      <c r="DHO38"/>
      <c r="DHP38"/>
      <c r="DHQ38"/>
      <c r="DHR38"/>
      <c r="DHS38"/>
      <c r="DHT38"/>
      <c r="DHU38"/>
      <c r="DHV38"/>
      <c r="DHW38"/>
      <c r="DHX38"/>
      <c r="DHY38"/>
      <c r="DHZ38"/>
      <c r="DIA38"/>
      <c r="DIB38"/>
      <c r="DIC38"/>
      <c r="DID38"/>
      <c r="DIE38"/>
      <c r="DIF38"/>
      <c r="DIG38"/>
      <c r="DIH38"/>
      <c r="DII38"/>
      <c r="DIJ38"/>
      <c r="DIK38"/>
      <c r="DIL38"/>
      <c r="DIM38"/>
      <c r="DIN38"/>
      <c r="DIO38"/>
      <c r="DIP38"/>
      <c r="DIQ38"/>
      <c r="DIR38"/>
      <c r="DIS38"/>
      <c r="DIT38"/>
      <c r="DIU38"/>
      <c r="DIV38"/>
      <c r="DIW38"/>
      <c r="DIX38"/>
      <c r="DIY38"/>
      <c r="DIZ38"/>
      <c r="DJA38"/>
      <c r="DJB38"/>
      <c r="DJC38"/>
      <c r="DJD38"/>
      <c r="DJE38"/>
      <c r="DJF38"/>
      <c r="DJG38"/>
      <c r="DJH38"/>
      <c r="DJI38"/>
      <c r="DJJ38"/>
      <c r="DJK38"/>
      <c r="DJL38"/>
      <c r="DJM38"/>
      <c r="DJN38"/>
      <c r="DJO38"/>
      <c r="DJP38"/>
      <c r="DJQ38"/>
      <c r="DJR38"/>
      <c r="DJS38"/>
      <c r="DJT38"/>
      <c r="DJU38"/>
      <c r="DJV38"/>
      <c r="DJW38"/>
      <c r="DJX38"/>
      <c r="DJY38"/>
      <c r="DJZ38"/>
      <c r="DKA38"/>
      <c r="DKB38"/>
      <c r="DKC38"/>
      <c r="DKD38"/>
      <c r="DKE38"/>
      <c r="DKF38"/>
      <c r="DKG38"/>
      <c r="DKH38"/>
      <c r="DKI38"/>
      <c r="DKJ38"/>
      <c r="DKK38"/>
      <c r="DKL38"/>
      <c r="DKM38"/>
      <c r="DKN38"/>
      <c r="DKO38"/>
      <c r="DKP38"/>
      <c r="DKQ38"/>
      <c r="DKR38"/>
      <c r="DKS38"/>
      <c r="DKT38"/>
      <c r="DKU38"/>
      <c r="DKV38"/>
      <c r="DKW38"/>
      <c r="DKX38"/>
      <c r="DKY38"/>
      <c r="DKZ38"/>
      <c r="DLA38"/>
      <c r="DLB38"/>
      <c r="DLC38"/>
      <c r="DLD38"/>
      <c r="DLE38"/>
      <c r="DLF38"/>
      <c r="DLG38"/>
      <c r="DLH38"/>
      <c r="DLI38"/>
      <c r="DLJ38"/>
      <c r="DLK38"/>
      <c r="DLL38"/>
      <c r="DLM38"/>
      <c r="DLN38"/>
      <c r="DLO38"/>
      <c r="DLP38"/>
      <c r="DLQ38"/>
      <c r="DLR38"/>
      <c r="DLS38"/>
      <c r="DLT38"/>
      <c r="DLU38"/>
      <c r="DLV38"/>
      <c r="DLW38"/>
      <c r="DLX38"/>
      <c r="DLY38"/>
      <c r="DLZ38"/>
      <c r="DMA38"/>
      <c r="DMB38"/>
      <c r="DMC38"/>
      <c r="DMD38"/>
      <c r="DME38"/>
      <c r="DMF38"/>
      <c r="DMG38"/>
      <c r="DMH38"/>
      <c r="DMI38"/>
      <c r="DMJ38"/>
      <c r="DMK38"/>
      <c r="DML38"/>
      <c r="DMM38"/>
      <c r="DMN38"/>
      <c r="DMO38"/>
      <c r="DMP38"/>
      <c r="DMQ38"/>
      <c r="DMR38"/>
      <c r="DMS38"/>
      <c r="DMT38"/>
      <c r="DMU38"/>
      <c r="DMV38"/>
      <c r="DMW38"/>
      <c r="DMX38"/>
      <c r="DMY38"/>
      <c r="DMZ38"/>
      <c r="DNA38"/>
      <c r="DNB38"/>
      <c r="DNC38"/>
      <c r="DND38"/>
      <c r="DNE38"/>
      <c r="DNF38"/>
      <c r="DNG38"/>
      <c r="DNH38"/>
      <c r="DNI38"/>
      <c r="DNJ38"/>
      <c r="DNK38"/>
      <c r="DNL38"/>
      <c r="DNM38"/>
      <c r="DNN38"/>
      <c r="DNO38"/>
      <c r="DNP38"/>
      <c r="DNQ38"/>
      <c r="DNR38"/>
      <c r="DNS38"/>
      <c r="DNT38"/>
      <c r="DNU38"/>
      <c r="DNV38"/>
      <c r="DNW38"/>
      <c r="DNX38"/>
      <c r="DNY38"/>
      <c r="DNZ38"/>
      <c r="DOA38"/>
      <c r="DOB38"/>
      <c r="DOC38"/>
      <c r="DOD38"/>
      <c r="DOE38"/>
      <c r="DOF38"/>
      <c r="DOG38"/>
      <c r="DOH38"/>
      <c r="DOI38"/>
      <c r="DOJ38"/>
      <c r="DOK38"/>
      <c r="DOL38"/>
      <c r="DOM38"/>
      <c r="DON38"/>
      <c r="DOO38"/>
      <c r="DOP38"/>
      <c r="DOQ38"/>
      <c r="DOR38"/>
      <c r="DOS38"/>
      <c r="DOT38"/>
      <c r="DOU38"/>
      <c r="DOV38"/>
      <c r="DOW38"/>
      <c r="DOX38"/>
      <c r="DOY38"/>
      <c r="DOZ38"/>
      <c r="DPA38"/>
      <c r="DPB38"/>
      <c r="DPC38"/>
      <c r="DPD38"/>
      <c r="DPE38"/>
      <c r="DPF38"/>
      <c r="DPG38"/>
      <c r="DPH38"/>
      <c r="DPI38"/>
      <c r="DPJ38"/>
      <c r="DPK38"/>
      <c r="DPL38"/>
      <c r="DPM38"/>
      <c r="DPN38"/>
      <c r="DPO38"/>
      <c r="DPP38"/>
      <c r="DPQ38"/>
      <c r="DPR38"/>
      <c r="DPS38"/>
      <c r="DPT38"/>
      <c r="DPU38"/>
      <c r="DPV38"/>
      <c r="DPW38"/>
      <c r="DPX38"/>
      <c r="DPY38"/>
      <c r="DPZ38"/>
      <c r="DQA38"/>
      <c r="DQB38"/>
      <c r="DQC38"/>
      <c r="DQD38"/>
      <c r="DQE38"/>
      <c r="DQF38"/>
      <c r="DQG38"/>
      <c r="DQH38"/>
      <c r="DQI38"/>
      <c r="DQJ38"/>
      <c r="DQK38"/>
      <c r="DQL38"/>
      <c r="DQM38"/>
      <c r="DQN38"/>
      <c r="DQO38"/>
      <c r="DQP38"/>
      <c r="DQQ38"/>
      <c r="DQR38"/>
      <c r="DQS38"/>
      <c r="DQT38"/>
      <c r="DQU38"/>
      <c r="DQV38"/>
      <c r="DQW38"/>
      <c r="DQX38"/>
      <c r="DQY38"/>
      <c r="DQZ38"/>
      <c r="DRA38"/>
      <c r="DRB38"/>
      <c r="DRC38"/>
      <c r="DRD38"/>
      <c r="DRE38"/>
      <c r="DRF38"/>
      <c r="DRG38"/>
      <c r="DRH38"/>
      <c r="DRI38"/>
      <c r="DRJ38"/>
      <c r="DRK38"/>
      <c r="DRL38"/>
      <c r="DRM38"/>
      <c r="DRN38"/>
      <c r="DRO38"/>
      <c r="DRP38"/>
      <c r="DRQ38"/>
      <c r="DRR38"/>
      <c r="DRS38"/>
      <c r="DRT38"/>
      <c r="DRU38"/>
      <c r="DRV38"/>
      <c r="DRW38"/>
      <c r="DRX38"/>
      <c r="DRY38"/>
      <c r="DRZ38"/>
      <c r="DSA38"/>
      <c r="DSB38"/>
      <c r="DSC38"/>
      <c r="DSD38"/>
      <c r="DSE38"/>
      <c r="DSF38"/>
      <c r="DSG38"/>
      <c r="DSH38"/>
      <c r="DSI38"/>
      <c r="DSJ38"/>
      <c r="DSK38"/>
      <c r="DSL38"/>
      <c r="DSM38"/>
      <c r="DSN38"/>
      <c r="DSO38"/>
      <c r="DSP38"/>
      <c r="DSQ38"/>
      <c r="DSR38"/>
      <c r="DSS38"/>
      <c r="DST38"/>
      <c r="DSU38"/>
      <c r="DSV38"/>
      <c r="DSW38"/>
      <c r="DSX38"/>
      <c r="DSY38"/>
      <c r="DSZ38"/>
      <c r="DTA38"/>
      <c r="DTB38"/>
      <c r="DTC38"/>
      <c r="DTD38"/>
      <c r="DTE38"/>
      <c r="DTF38"/>
      <c r="DTG38"/>
      <c r="DTH38"/>
      <c r="DTI38"/>
      <c r="DTJ38"/>
      <c r="DTK38"/>
      <c r="DTL38"/>
      <c r="DTM38"/>
      <c r="DTN38"/>
      <c r="DTO38"/>
      <c r="DTP38"/>
      <c r="DTQ38"/>
      <c r="DTR38"/>
      <c r="DTS38"/>
      <c r="DTT38"/>
      <c r="DTU38"/>
      <c r="DTV38"/>
      <c r="DTW38"/>
      <c r="DTX38"/>
      <c r="DTY38"/>
      <c r="DTZ38"/>
      <c r="DUA38"/>
      <c r="DUB38"/>
      <c r="DUC38"/>
      <c r="DUD38"/>
      <c r="DUE38"/>
      <c r="DUF38"/>
      <c r="DUG38"/>
      <c r="DUH38"/>
      <c r="DUI38"/>
      <c r="DUJ38"/>
      <c r="DUK38"/>
      <c r="DUL38"/>
      <c r="DUM38"/>
      <c r="DUN38"/>
      <c r="DUO38"/>
      <c r="DUP38"/>
      <c r="DUQ38"/>
      <c r="DUR38"/>
      <c r="DUS38"/>
      <c r="DUT38"/>
      <c r="DUU38"/>
      <c r="DUV38"/>
      <c r="DUW38"/>
      <c r="DUX38"/>
      <c r="DUY38"/>
      <c r="DUZ38"/>
      <c r="DVA38"/>
      <c r="DVB38"/>
      <c r="DVC38"/>
      <c r="DVD38"/>
      <c r="DVE38"/>
      <c r="DVF38"/>
      <c r="DVG38"/>
      <c r="DVH38"/>
      <c r="DVI38"/>
      <c r="DVJ38"/>
      <c r="DVK38"/>
      <c r="DVL38"/>
      <c r="DVM38"/>
      <c r="DVN38"/>
      <c r="DVO38"/>
      <c r="DVP38"/>
      <c r="DVQ38"/>
      <c r="DVR38"/>
      <c r="DVS38"/>
      <c r="DVT38"/>
      <c r="DVU38"/>
      <c r="DVV38"/>
      <c r="DVW38"/>
      <c r="DVX38"/>
      <c r="DVY38"/>
      <c r="DVZ38"/>
      <c r="DWA38"/>
      <c r="DWB38"/>
      <c r="DWC38"/>
      <c r="DWD38"/>
      <c r="DWE38"/>
      <c r="DWF38"/>
      <c r="DWG38"/>
      <c r="DWH38"/>
      <c r="DWI38"/>
      <c r="DWJ38"/>
      <c r="DWK38"/>
      <c r="DWL38"/>
      <c r="DWM38"/>
      <c r="DWN38"/>
      <c r="DWO38"/>
      <c r="DWP38"/>
      <c r="DWQ38"/>
      <c r="DWR38"/>
      <c r="DWS38"/>
      <c r="DWT38"/>
      <c r="DWU38"/>
      <c r="DWV38"/>
      <c r="DWW38"/>
      <c r="DWX38"/>
      <c r="DWY38"/>
      <c r="DWZ38"/>
      <c r="DXA38"/>
      <c r="DXB38"/>
      <c r="DXC38"/>
      <c r="DXD38"/>
      <c r="DXE38"/>
      <c r="DXF38"/>
      <c r="DXG38"/>
      <c r="DXH38"/>
      <c r="DXI38"/>
      <c r="DXJ38"/>
      <c r="DXK38"/>
      <c r="DXL38"/>
      <c r="DXM38"/>
      <c r="DXN38"/>
      <c r="DXO38"/>
      <c r="DXP38"/>
      <c r="DXQ38"/>
      <c r="DXR38"/>
      <c r="DXS38"/>
      <c r="DXT38"/>
      <c r="DXU38"/>
      <c r="DXV38"/>
      <c r="DXW38"/>
      <c r="DXX38"/>
      <c r="DXY38"/>
      <c r="DXZ38"/>
      <c r="DYA38"/>
      <c r="DYB38"/>
      <c r="DYC38"/>
      <c r="DYD38"/>
      <c r="DYE38"/>
      <c r="DYF38"/>
      <c r="DYG38"/>
      <c r="DYH38"/>
      <c r="DYI38"/>
      <c r="DYJ38"/>
      <c r="DYK38"/>
      <c r="DYL38"/>
      <c r="DYM38"/>
      <c r="DYN38"/>
      <c r="DYO38"/>
      <c r="DYP38"/>
      <c r="DYQ38"/>
      <c r="DYR38"/>
      <c r="DYS38"/>
      <c r="DYT38"/>
      <c r="DYU38"/>
      <c r="DYV38"/>
      <c r="DYW38"/>
      <c r="DYX38"/>
      <c r="DYY38"/>
      <c r="DYZ38"/>
      <c r="DZA38"/>
      <c r="DZB38"/>
      <c r="DZC38"/>
      <c r="DZD38"/>
      <c r="DZE38"/>
      <c r="DZF38"/>
      <c r="DZG38"/>
      <c r="DZH38"/>
      <c r="DZI38"/>
      <c r="DZJ38"/>
      <c r="DZK38"/>
      <c r="DZL38"/>
      <c r="DZM38"/>
      <c r="DZN38"/>
      <c r="DZO38"/>
      <c r="DZP38"/>
      <c r="DZQ38"/>
      <c r="DZR38"/>
      <c r="DZS38"/>
      <c r="DZT38"/>
      <c r="DZU38"/>
      <c r="DZV38"/>
      <c r="DZW38"/>
      <c r="DZX38"/>
      <c r="DZY38"/>
      <c r="DZZ38"/>
      <c r="EAA38"/>
      <c r="EAB38"/>
      <c r="EAC38"/>
      <c r="EAD38"/>
      <c r="EAE38"/>
      <c r="EAF38"/>
      <c r="EAG38"/>
      <c r="EAH38"/>
      <c r="EAI38"/>
      <c r="EAJ38"/>
      <c r="EAK38"/>
      <c r="EAL38"/>
      <c r="EAM38"/>
      <c r="EAN38"/>
      <c r="EAO38"/>
      <c r="EAP38"/>
      <c r="EAQ38"/>
      <c r="EAR38"/>
      <c r="EAS38"/>
      <c r="EAT38"/>
      <c r="EAU38"/>
      <c r="EAV38"/>
      <c r="EAW38"/>
      <c r="EAX38"/>
      <c r="EAY38"/>
      <c r="EAZ38"/>
      <c r="EBA38"/>
      <c r="EBB38"/>
      <c r="EBC38"/>
      <c r="EBD38"/>
      <c r="EBE38"/>
      <c r="EBF38"/>
      <c r="EBG38"/>
      <c r="EBH38"/>
      <c r="EBI38"/>
      <c r="EBJ38"/>
      <c r="EBK38"/>
      <c r="EBL38"/>
      <c r="EBM38"/>
      <c r="EBN38"/>
      <c r="EBO38"/>
      <c r="EBP38"/>
      <c r="EBQ38"/>
      <c r="EBR38"/>
      <c r="EBS38"/>
      <c r="EBT38"/>
      <c r="EBU38"/>
      <c r="EBV38"/>
      <c r="EBW38"/>
      <c r="EBX38"/>
      <c r="EBY38"/>
      <c r="EBZ38"/>
      <c r="ECA38"/>
      <c r="ECB38"/>
      <c r="ECC38"/>
      <c r="ECD38"/>
      <c r="ECE38"/>
      <c r="ECF38"/>
      <c r="ECG38"/>
      <c r="ECH38"/>
      <c r="ECI38"/>
      <c r="ECJ38"/>
      <c r="ECK38"/>
      <c r="ECL38"/>
      <c r="ECM38"/>
      <c r="ECN38"/>
      <c r="ECO38"/>
      <c r="ECP38"/>
      <c r="ECQ38"/>
      <c r="ECR38"/>
      <c r="ECS38"/>
      <c r="ECT38"/>
      <c r="ECU38"/>
      <c r="ECV38"/>
      <c r="ECW38"/>
      <c r="ECX38"/>
      <c r="ECY38"/>
      <c r="ECZ38"/>
      <c r="EDA38"/>
      <c r="EDB38"/>
      <c r="EDC38"/>
      <c r="EDD38"/>
      <c r="EDE38"/>
      <c r="EDF38"/>
      <c r="EDG38"/>
      <c r="EDH38"/>
      <c r="EDI38"/>
      <c r="EDJ38"/>
      <c r="EDK38"/>
      <c r="EDL38"/>
      <c r="EDM38"/>
      <c r="EDN38"/>
      <c r="EDO38"/>
      <c r="EDP38"/>
      <c r="EDQ38"/>
      <c r="EDR38"/>
      <c r="EDS38"/>
      <c r="EDT38"/>
      <c r="EDU38"/>
      <c r="EDV38"/>
      <c r="EDW38"/>
      <c r="EDX38"/>
      <c r="EDY38"/>
      <c r="EDZ38"/>
      <c r="EEA38"/>
      <c r="EEB38"/>
      <c r="EEC38"/>
      <c r="EED38"/>
      <c r="EEE38"/>
      <c r="EEF38"/>
      <c r="EEG38"/>
      <c r="EEH38"/>
      <c r="EEI38"/>
      <c r="EEJ38"/>
      <c r="EEK38"/>
      <c r="EEL38"/>
      <c r="EEM38"/>
      <c r="EEN38"/>
      <c r="EEO38"/>
      <c r="EEP38"/>
      <c r="EEQ38"/>
      <c r="EER38"/>
      <c r="EES38"/>
      <c r="EET38"/>
      <c r="EEU38"/>
      <c r="EEV38"/>
      <c r="EEW38"/>
      <c r="EEX38"/>
      <c r="EEY38"/>
      <c r="EEZ38"/>
      <c r="EFA38"/>
      <c r="EFB38"/>
      <c r="EFC38"/>
      <c r="EFD38"/>
      <c r="EFE38"/>
      <c r="EFF38"/>
      <c r="EFG38"/>
      <c r="EFH38"/>
      <c r="EFI38"/>
      <c r="EFJ38"/>
      <c r="EFK38"/>
      <c r="EFL38"/>
      <c r="EFM38"/>
      <c r="EFN38"/>
      <c r="EFO38"/>
      <c r="EFP38"/>
      <c r="EFQ38"/>
      <c r="EFR38"/>
      <c r="EFS38"/>
      <c r="EFT38"/>
      <c r="EFU38"/>
      <c r="EFV38"/>
      <c r="EFW38"/>
      <c r="EFX38"/>
      <c r="EFY38"/>
      <c r="EFZ38"/>
      <c r="EGA38"/>
      <c r="EGB38"/>
      <c r="EGC38"/>
      <c r="EGD38"/>
      <c r="EGE38"/>
      <c r="EGF38"/>
      <c r="EGG38"/>
      <c r="EGH38"/>
      <c r="EGI38"/>
      <c r="EGJ38"/>
      <c r="EGK38"/>
      <c r="EGL38"/>
      <c r="EGM38"/>
      <c r="EGN38"/>
      <c r="EGO38"/>
      <c r="EGP38"/>
      <c r="EGQ38"/>
      <c r="EGR38"/>
      <c r="EGS38"/>
      <c r="EGT38"/>
      <c r="EGU38"/>
      <c r="EGV38"/>
      <c r="EGW38"/>
      <c r="EGX38"/>
      <c r="EGY38"/>
      <c r="EGZ38"/>
      <c r="EHA38"/>
      <c r="EHB38"/>
      <c r="EHC38"/>
      <c r="EHD38"/>
      <c r="EHE38"/>
      <c r="EHF38"/>
      <c r="EHG38"/>
      <c r="EHH38"/>
      <c r="EHI38"/>
      <c r="EHJ38"/>
      <c r="EHK38"/>
      <c r="EHL38"/>
      <c r="EHM38"/>
      <c r="EHN38"/>
      <c r="EHO38"/>
      <c r="EHP38"/>
      <c r="EHQ38"/>
      <c r="EHR38"/>
      <c r="EHS38"/>
      <c r="EHT38"/>
      <c r="EHU38"/>
      <c r="EHV38"/>
      <c r="EHW38"/>
      <c r="EHX38"/>
      <c r="EHY38"/>
      <c r="EHZ38"/>
      <c r="EIA38"/>
      <c r="EIB38"/>
      <c r="EIC38"/>
      <c r="EID38"/>
      <c r="EIE38"/>
      <c r="EIF38"/>
      <c r="EIG38"/>
      <c r="EIH38"/>
      <c r="EII38"/>
      <c r="EIJ38"/>
      <c r="EIK38"/>
      <c r="EIL38"/>
      <c r="EIM38"/>
      <c r="EIN38"/>
      <c r="EIO38"/>
      <c r="EIP38"/>
      <c r="EIQ38"/>
      <c r="EIR38"/>
      <c r="EIS38"/>
      <c r="EIT38"/>
      <c r="EIU38"/>
      <c r="EIV38"/>
      <c r="EIW38"/>
      <c r="EIX38"/>
      <c r="EIY38"/>
      <c r="EIZ38"/>
      <c r="EJA38"/>
      <c r="EJB38"/>
      <c r="EJC38"/>
      <c r="EJD38"/>
      <c r="EJE38"/>
      <c r="EJF38"/>
      <c r="EJG38"/>
      <c r="EJH38"/>
      <c r="EJI38"/>
      <c r="EJJ38"/>
      <c r="EJK38"/>
      <c r="EJL38"/>
      <c r="EJM38"/>
      <c r="EJN38"/>
      <c r="EJO38"/>
      <c r="EJP38"/>
      <c r="EJQ38"/>
      <c r="EJR38"/>
      <c r="EJS38"/>
      <c r="EJT38"/>
      <c r="EJU38"/>
      <c r="EJV38"/>
      <c r="EJW38"/>
      <c r="EJX38"/>
      <c r="EJY38"/>
      <c r="EJZ38"/>
      <c r="EKA38"/>
      <c r="EKB38"/>
      <c r="EKC38"/>
      <c r="EKD38"/>
      <c r="EKE38"/>
      <c r="EKF38"/>
      <c r="EKG38"/>
      <c r="EKH38"/>
      <c r="EKI38"/>
      <c r="EKJ38"/>
      <c r="EKK38"/>
      <c r="EKL38"/>
      <c r="EKM38"/>
      <c r="EKN38"/>
      <c r="EKO38"/>
      <c r="EKP38"/>
      <c r="EKQ38"/>
      <c r="EKR38"/>
      <c r="EKS38"/>
      <c r="EKT38"/>
      <c r="EKU38"/>
      <c r="EKV38"/>
      <c r="EKW38"/>
      <c r="EKX38"/>
      <c r="EKY38"/>
      <c r="EKZ38"/>
      <c r="ELA38"/>
      <c r="ELB38"/>
      <c r="ELC38"/>
      <c r="ELD38"/>
      <c r="ELE38"/>
      <c r="ELF38"/>
      <c r="ELG38"/>
      <c r="ELH38"/>
      <c r="ELI38"/>
      <c r="ELJ38"/>
      <c r="ELK38"/>
      <c r="ELL38"/>
      <c r="ELM38"/>
      <c r="ELN38"/>
      <c r="ELO38"/>
      <c r="ELP38"/>
      <c r="ELQ38"/>
      <c r="ELR38"/>
      <c r="ELS38"/>
      <c r="ELT38"/>
      <c r="ELU38"/>
      <c r="ELV38"/>
      <c r="ELW38"/>
      <c r="ELX38"/>
      <c r="ELY38"/>
      <c r="ELZ38"/>
      <c r="EMA38"/>
      <c r="EMB38"/>
      <c r="EMC38"/>
      <c r="EMD38"/>
      <c r="EME38"/>
      <c r="EMF38"/>
      <c r="EMG38"/>
      <c r="EMH38"/>
      <c r="EMI38"/>
      <c r="EMJ38"/>
      <c r="EMK38"/>
      <c r="EML38"/>
      <c r="EMM38"/>
      <c r="EMN38"/>
      <c r="EMO38"/>
      <c r="EMP38"/>
      <c r="EMQ38"/>
      <c r="EMR38"/>
      <c r="EMS38"/>
      <c r="EMT38"/>
      <c r="EMU38"/>
      <c r="EMV38"/>
      <c r="EMW38"/>
      <c r="EMX38"/>
      <c r="EMY38"/>
      <c r="EMZ38"/>
      <c r="ENA38"/>
      <c r="ENB38"/>
      <c r="ENC38"/>
      <c r="END38"/>
      <c r="ENE38"/>
      <c r="ENF38"/>
      <c r="ENG38"/>
      <c r="ENH38"/>
      <c r="ENI38"/>
      <c r="ENJ38"/>
      <c r="ENK38"/>
      <c r="ENL38"/>
      <c r="ENM38"/>
      <c r="ENN38"/>
      <c r="ENO38"/>
      <c r="ENP38"/>
      <c r="ENQ38"/>
      <c r="ENR38"/>
      <c r="ENS38"/>
      <c r="ENT38"/>
      <c r="ENU38"/>
      <c r="ENV38"/>
      <c r="ENW38"/>
      <c r="ENX38"/>
      <c r="ENY38"/>
      <c r="ENZ38"/>
      <c r="EOA38"/>
      <c r="EOB38"/>
      <c r="EOC38"/>
      <c r="EOD38"/>
      <c r="EOE38"/>
      <c r="EOF38"/>
      <c r="EOG38"/>
      <c r="EOH38"/>
      <c r="EOI38"/>
      <c r="EOJ38"/>
      <c r="EOK38"/>
      <c r="EOL38"/>
      <c r="EOM38"/>
      <c r="EON38"/>
      <c r="EOO38"/>
      <c r="EOP38"/>
      <c r="EOQ38"/>
      <c r="EOR38"/>
      <c r="EOS38"/>
      <c r="EOT38"/>
      <c r="EOU38"/>
      <c r="EOV38"/>
      <c r="EOW38"/>
      <c r="EOX38"/>
      <c r="EOY38"/>
      <c r="EOZ38"/>
      <c r="EPA38"/>
      <c r="EPB38"/>
      <c r="EPC38"/>
      <c r="EPD38"/>
      <c r="EPE38"/>
      <c r="EPF38"/>
      <c r="EPG38"/>
      <c r="EPH38"/>
      <c r="EPI38"/>
      <c r="EPJ38"/>
      <c r="EPK38"/>
      <c r="EPL38"/>
      <c r="EPM38"/>
      <c r="EPN38"/>
      <c r="EPO38"/>
      <c r="EPP38"/>
      <c r="EPQ38"/>
      <c r="EPR38"/>
      <c r="EPS38"/>
      <c r="EPT38"/>
      <c r="EPU38"/>
      <c r="EPV38"/>
      <c r="EPW38"/>
      <c r="EPX38"/>
      <c r="EPY38"/>
      <c r="EPZ38"/>
      <c r="EQA38"/>
      <c r="EQB38"/>
      <c r="EQC38"/>
      <c r="EQD38"/>
      <c r="EQE38"/>
      <c r="EQF38"/>
      <c r="EQG38"/>
      <c r="EQH38"/>
      <c r="EQI38"/>
      <c r="EQJ38"/>
      <c r="EQK38"/>
      <c r="EQL38"/>
      <c r="EQM38"/>
      <c r="EQN38"/>
      <c r="EQO38"/>
      <c r="EQP38"/>
      <c r="EQQ38"/>
      <c r="EQR38"/>
      <c r="EQS38"/>
      <c r="EQT38"/>
      <c r="EQU38"/>
      <c r="EQV38"/>
      <c r="EQW38"/>
      <c r="EQX38"/>
      <c r="EQY38"/>
      <c r="EQZ38"/>
      <c r="ERA38"/>
      <c r="ERB38"/>
      <c r="ERC38"/>
      <c r="ERD38"/>
      <c r="ERE38"/>
      <c r="ERF38"/>
      <c r="ERG38"/>
      <c r="ERH38"/>
      <c r="ERI38"/>
      <c r="ERJ38"/>
      <c r="ERK38"/>
      <c r="ERL38"/>
      <c r="ERM38"/>
      <c r="ERN38"/>
      <c r="ERO38"/>
      <c r="ERP38"/>
      <c r="ERQ38"/>
      <c r="ERR38"/>
      <c r="ERS38"/>
      <c r="ERT38"/>
      <c r="ERU38"/>
      <c r="ERV38"/>
      <c r="ERW38"/>
      <c r="ERX38"/>
      <c r="ERY38"/>
      <c r="ERZ38"/>
      <c r="ESA38"/>
      <c r="ESB38"/>
      <c r="ESC38"/>
      <c r="ESD38"/>
      <c r="ESE38"/>
      <c r="ESF38"/>
      <c r="ESG38"/>
      <c r="ESH38"/>
      <c r="ESI38"/>
      <c r="ESJ38"/>
      <c r="ESK38"/>
      <c r="ESL38"/>
      <c r="ESM38"/>
      <c r="ESN38"/>
      <c r="ESO38"/>
      <c r="ESP38"/>
      <c r="ESQ38"/>
      <c r="ESR38"/>
      <c r="ESS38"/>
      <c r="EST38"/>
      <c r="ESU38"/>
      <c r="ESV38"/>
      <c r="ESW38"/>
      <c r="ESX38"/>
      <c r="ESY38"/>
      <c r="ESZ38"/>
      <c r="ETA38"/>
      <c r="ETB38"/>
      <c r="ETC38"/>
      <c r="ETD38"/>
      <c r="ETE38"/>
      <c r="ETF38"/>
      <c r="ETG38"/>
      <c r="ETH38"/>
      <c r="ETI38"/>
      <c r="ETJ38"/>
      <c r="ETK38"/>
      <c r="ETL38"/>
      <c r="ETM38"/>
      <c r="ETN38"/>
      <c r="ETO38"/>
      <c r="ETP38"/>
      <c r="ETQ38"/>
      <c r="ETR38"/>
      <c r="ETS38"/>
      <c r="ETT38"/>
      <c r="ETU38"/>
      <c r="ETV38"/>
      <c r="ETW38"/>
      <c r="ETX38"/>
      <c r="ETY38"/>
      <c r="ETZ38"/>
      <c r="EUA38"/>
      <c r="EUB38"/>
      <c r="EUC38"/>
      <c r="EUD38"/>
      <c r="EUE38"/>
      <c r="EUF38"/>
      <c r="EUG38"/>
      <c r="EUH38"/>
      <c r="EUI38"/>
      <c r="EUJ38"/>
      <c r="EUK38"/>
      <c r="EUL38"/>
      <c r="EUM38"/>
      <c r="EUN38"/>
      <c r="EUO38"/>
      <c r="EUP38"/>
      <c r="EUQ38"/>
      <c r="EUR38"/>
      <c r="EUS38"/>
      <c r="EUT38"/>
      <c r="EUU38"/>
      <c r="EUV38"/>
      <c r="EUW38"/>
      <c r="EUX38"/>
      <c r="EUY38"/>
      <c r="EUZ38"/>
      <c r="EVA38"/>
      <c r="EVB38"/>
      <c r="EVC38"/>
      <c r="EVD38"/>
      <c r="EVE38"/>
      <c r="EVF38"/>
      <c r="EVG38"/>
      <c r="EVH38"/>
      <c r="EVI38"/>
      <c r="EVJ38"/>
      <c r="EVK38"/>
      <c r="EVL38"/>
      <c r="EVM38"/>
      <c r="EVN38"/>
      <c r="EVO38"/>
      <c r="EVP38"/>
      <c r="EVQ38"/>
      <c r="EVR38"/>
      <c r="EVS38"/>
      <c r="EVT38"/>
      <c r="EVU38"/>
      <c r="EVV38"/>
      <c r="EVW38"/>
      <c r="EVX38"/>
      <c r="EVY38"/>
      <c r="EVZ38"/>
      <c r="EWA38"/>
      <c r="EWB38"/>
      <c r="EWC38"/>
      <c r="EWD38"/>
      <c r="EWE38"/>
      <c r="EWF38"/>
      <c r="EWG38"/>
      <c r="EWH38"/>
      <c r="EWI38"/>
      <c r="EWJ38"/>
      <c r="EWK38"/>
      <c r="EWL38"/>
      <c r="EWM38"/>
      <c r="EWN38"/>
      <c r="EWO38"/>
      <c r="EWP38"/>
      <c r="EWQ38"/>
      <c r="EWR38"/>
      <c r="EWS38"/>
      <c r="EWT38"/>
      <c r="EWU38"/>
      <c r="EWV38"/>
      <c r="EWW38"/>
      <c r="EWX38"/>
      <c r="EWY38"/>
      <c r="EWZ38"/>
      <c r="EXA38"/>
      <c r="EXB38"/>
      <c r="EXC38"/>
      <c r="EXD38"/>
      <c r="EXE38"/>
      <c r="EXF38"/>
      <c r="EXG38"/>
      <c r="EXH38"/>
      <c r="EXI38"/>
      <c r="EXJ38"/>
      <c r="EXK38"/>
      <c r="EXL38"/>
      <c r="EXM38"/>
      <c r="EXN38"/>
      <c r="EXO38"/>
      <c r="EXP38"/>
      <c r="EXQ38"/>
      <c r="EXR38"/>
      <c r="EXS38"/>
      <c r="EXT38"/>
      <c r="EXU38"/>
      <c r="EXV38"/>
      <c r="EXW38"/>
      <c r="EXX38"/>
      <c r="EXY38"/>
      <c r="EXZ38"/>
      <c r="EYA38"/>
      <c r="EYB38"/>
      <c r="EYC38"/>
      <c r="EYD38"/>
      <c r="EYE38"/>
      <c r="EYF38"/>
      <c r="EYG38"/>
      <c r="EYH38"/>
      <c r="EYI38"/>
      <c r="EYJ38"/>
      <c r="EYK38"/>
      <c r="EYL38"/>
      <c r="EYM38"/>
      <c r="EYN38"/>
      <c r="EYO38"/>
      <c r="EYP38"/>
      <c r="EYQ38"/>
      <c r="EYR38"/>
      <c r="EYS38"/>
      <c r="EYT38"/>
      <c r="EYU38"/>
      <c r="EYV38"/>
      <c r="EYW38"/>
      <c r="EYX38"/>
      <c r="EYY38"/>
      <c r="EYZ38"/>
      <c r="EZA38"/>
      <c r="EZB38"/>
      <c r="EZC38"/>
      <c r="EZD38"/>
      <c r="EZE38"/>
      <c r="EZF38"/>
      <c r="EZG38"/>
      <c r="EZH38"/>
      <c r="EZI38"/>
      <c r="EZJ38"/>
      <c r="EZK38"/>
      <c r="EZL38"/>
      <c r="EZM38"/>
      <c r="EZN38"/>
      <c r="EZO38"/>
      <c r="EZP38"/>
      <c r="EZQ38"/>
      <c r="EZR38"/>
      <c r="EZS38"/>
      <c r="EZT38"/>
      <c r="EZU38"/>
      <c r="EZV38"/>
      <c r="EZW38"/>
      <c r="EZX38"/>
      <c r="EZY38"/>
      <c r="EZZ38"/>
      <c r="FAA38"/>
      <c r="FAB38"/>
      <c r="FAC38"/>
      <c r="FAD38"/>
      <c r="FAE38"/>
      <c r="FAF38"/>
      <c r="FAG38"/>
      <c r="FAH38"/>
      <c r="FAI38"/>
      <c r="FAJ38"/>
      <c r="FAK38"/>
      <c r="FAL38"/>
      <c r="FAM38"/>
      <c r="FAN38"/>
      <c r="FAO38"/>
      <c r="FAP38"/>
      <c r="FAQ38"/>
      <c r="FAR38"/>
      <c r="FAS38"/>
      <c r="FAT38"/>
      <c r="FAU38"/>
      <c r="FAV38"/>
      <c r="FAW38"/>
      <c r="FAX38"/>
      <c r="FAY38"/>
      <c r="FAZ38"/>
      <c r="FBA38"/>
      <c r="FBB38"/>
      <c r="FBC38"/>
      <c r="FBD38"/>
      <c r="FBE38"/>
      <c r="FBF38"/>
      <c r="FBG38"/>
      <c r="FBH38"/>
      <c r="FBI38"/>
      <c r="FBJ38"/>
      <c r="FBK38"/>
      <c r="FBL38"/>
      <c r="FBM38"/>
      <c r="FBN38"/>
      <c r="FBO38"/>
      <c r="FBP38"/>
      <c r="FBQ38"/>
      <c r="FBR38"/>
      <c r="FBS38"/>
      <c r="FBT38"/>
      <c r="FBU38"/>
      <c r="FBV38"/>
      <c r="FBW38"/>
      <c r="FBX38"/>
      <c r="FBY38"/>
      <c r="FBZ38"/>
      <c r="FCA38"/>
      <c r="FCB38"/>
      <c r="FCC38"/>
      <c r="FCD38"/>
      <c r="FCE38"/>
      <c r="FCF38"/>
      <c r="FCG38"/>
      <c r="FCH38"/>
      <c r="FCI38"/>
      <c r="FCJ38"/>
      <c r="FCK38"/>
      <c r="FCL38"/>
      <c r="FCM38"/>
      <c r="FCN38"/>
      <c r="FCO38"/>
      <c r="FCP38"/>
      <c r="FCQ38"/>
      <c r="FCR38"/>
      <c r="FCS38"/>
      <c r="FCT38"/>
      <c r="FCU38"/>
      <c r="FCV38"/>
      <c r="FCW38"/>
      <c r="FCX38"/>
      <c r="FCY38"/>
      <c r="FCZ38"/>
      <c r="FDA38"/>
      <c r="FDB38"/>
      <c r="FDC38"/>
      <c r="FDD38"/>
      <c r="FDE38"/>
      <c r="FDF38"/>
      <c r="FDG38"/>
      <c r="FDH38"/>
      <c r="FDI38"/>
      <c r="FDJ38"/>
      <c r="FDK38"/>
      <c r="FDL38"/>
      <c r="FDM38"/>
      <c r="FDN38"/>
      <c r="FDO38"/>
      <c r="FDP38"/>
      <c r="FDQ38"/>
      <c r="FDR38"/>
      <c r="FDS38"/>
      <c r="FDT38"/>
      <c r="FDU38"/>
      <c r="FDV38"/>
      <c r="FDW38"/>
      <c r="FDX38"/>
      <c r="FDY38"/>
      <c r="FDZ38"/>
      <c r="FEA38"/>
      <c r="FEB38"/>
      <c r="FEC38"/>
      <c r="FED38"/>
      <c r="FEE38"/>
      <c r="FEF38"/>
      <c r="FEG38"/>
      <c r="FEH38"/>
      <c r="FEI38"/>
      <c r="FEJ38"/>
      <c r="FEK38"/>
      <c r="FEL38"/>
      <c r="FEM38"/>
      <c r="FEN38"/>
      <c r="FEO38"/>
      <c r="FEP38"/>
      <c r="FEQ38"/>
      <c r="FER38"/>
      <c r="FES38"/>
      <c r="FET38"/>
      <c r="FEU38"/>
      <c r="FEV38"/>
      <c r="FEW38"/>
      <c r="FEX38"/>
      <c r="FEY38"/>
      <c r="FEZ38"/>
      <c r="FFA38"/>
      <c r="FFB38"/>
      <c r="FFC38"/>
      <c r="FFD38"/>
      <c r="FFE38"/>
      <c r="FFF38"/>
      <c r="FFG38"/>
      <c r="FFH38"/>
      <c r="FFI38"/>
      <c r="FFJ38"/>
      <c r="FFK38"/>
      <c r="FFL38"/>
      <c r="FFM38"/>
      <c r="FFN38"/>
      <c r="FFO38"/>
      <c r="FFP38"/>
      <c r="FFQ38"/>
      <c r="FFR38"/>
      <c r="FFS38"/>
      <c r="FFT38"/>
      <c r="FFU38"/>
      <c r="FFV38"/>
      <c r="FFW38"/>
      <c r="FFX38"/>
      <c r="FFY38"/>
      <c r="FFZ38"/>
      <c r="FGA38"/>
      <c r="FGB38"/>
      <c r="FGC38"/>
      <c r="FGD38"/>
      <c r="FGE38"/>
      <c r="FGF38"/>
      <c r="FGG38"/>
      <c r="FGH38"/>
      <c r="FGI38"/>
      <c r="FGJ38"/>
      <c r="FGK38"/>
      <c r="FGL38"/>
      <c r="FGM38"/>
      <c r="FGN38"/>
      <c r="FGO38"/>
      <c r="FGP38"/>
      <c r="FGQ38"/>
      <c r="FGR38"/>
      <c r="FGS38"/>
      <c r="FGT38"/>
      <c r="FGU38"/>
      <c r="FGV38"/>
      <c r="FGW38"/>
      <c r="FGX38"/>
      <c r="FGY38"/>
      <c r="FGZ38"/>
      <c r="FHA38"/>
      <c r="FHB38"/>
      <c r="FHC38"/>
      <c r="FHD38"/>
      <c r="FHE38"/>
      <c r="FHF38"/>
      <c r="FHG38"/>
      <c r="FHH38"/>
      <c r="FHI38"/>
      <c r="FHJ38"/>
      <c r="FHK38"/>
      <c r="FHL38"/>
      <c r="FHM38"/>
      <c r="FHN38"/>
      <c r="FHO38"/>
      <c r="FHP38"/>
      <c r="FHQ38"/>
      <c r="FHR38"/>
      <c r="FHS38"/>
      <c r="FHT38"/>
      <c r="FHU38"/>
      <c r="FHV38"/>
      <c r="FHW38"/>
      <c r="FHX38"/>
      <c r="FHY38"/>
      <c r="FHZ38"/>
      <c r="FIA38"/>
      <c r="FIB38"/>
      <c r="FIC38"/>
      <c r="FID38"/>
      <c r="FIE38"/>
      <c r="FIF38"/>
      <c r="FIG38"/>
      <c r="FIH38"/>
      <c r="FII38"/>
      <c r="FIJ38"/>
      <c r="FIK38"/>
      <c r="FIL38"/>
      <c r="FIM38"/>
      <c r="FIN38"/>
      <c r="FIO38"/>
      <c r="FIP38"/>
      <c r="FIQ38"/>
      <c r="FIR38"/>
      <c r="FIS38"/>
      <c r="FIT38"/>
      <c r="FIU38"/>
      <c r="FIV38"/>
      <c r="FIW38"/>
      <c r="FIX38"/>
      <c r="FIY38"/>
      <c r="FIZ38"/>
      <c r="FJA38"/>
      <c r="FJB38"/>
      <c r="FJC38"/>
      <c r="FJD38"/>
      <c r="FJE38"/>
      <c r="FJF38"/>
      <c r="FJG38"/>
      <c r="FJH38"/>
      <c r="FJI38"/>
      <c r="FJJ38"/>
      <c r="FJK38"/>
      <c r="FJL38"/>
      <c r="FJM38"/>
      <c r="FJN38"/>
      <c r="FJO38"/>
      <c r="FJP38"/>
      <c r="FJQ38"/>
      <c r="FJR38"/>
      <c r="FJS38"/>
      <c r="FJT38"/>
      <c r="FJU38"/>
      <c r="FJV38"/>
      <c r="FJW38"/>
      <c r="FJX38"/>
      <c r="FJY38"/>
      <c r="FJZ38"/>
      <c r="FKA38"/>
      <c r="FKB38"/>
      <c r="FKC38"/>
      <c r="FKD38"/>
      <c r="FKE38"/>
      <c r="FKF38"/>
      <c r="FKG38"/>
      <c r="FKH38"/>
      <c r="FKI38"/>
      <c r="FKJ38"/>
      <c r="FKK38"/>
      <c r="FKL38"/>
      <c r="FKM38"/>
      <c r="FKN38"/>
      <c r="FKO38"/>
      <c r="FKP38"/>
      <c r="FKQ38"/>
      <c r="FKR38"/>
      <c r="FKS38"/>
      <c r="FKT38"/>
      <c r="FKU38"/>
      <c r="FKV38"/>
      <c r="FKW38"/>
      <c r="FKX38"/>
      <c r="FKY38"/>
      <c r="FKZ38"/>
      <c r="FLA38"/>
      <c r="FLB38"/>
      <c r="FLC38"/>
      <c r="FLD38"/>
      <c r="FLE38"/>
      <c r="FLF38"/>
      <c r="FLG38"/>
      <c r="FLH38"/>
      <c r="FLI38"/>
      <c r="FLJ38"/>
      <c r="FLK38"/>
      <c r="FLL38"/>
      <c r="FLM38"/>
      <c r="FLN38"/>
      <c r="FLO38"/>
      <c r="FLP38"/>
      <c r="FLQ38"/>
      <c r="FLR38"/>
      <c r="FLS38"/>
      <c r="FLT38"/>
      <c r="FLU38"/>
      <c r="FLV38"/>
      <c r="FLW38"/>
      <c r="FLX38"/>
      <c r="FLY38"/>
      <c r="FLZ38"/>
      <c r="FMA38"/>
      <c r="FMB38"/>
      <c r="FMC38"/>
      <c r="FMD38"/>
      <c r="FME38"/>
      <c r="FMF38"/>
      <c r="FMG38"/>
      <c r="FMH38"/>
      <c r="FMI38"/>
      <c r="FMJ38"/>
      <c r="FMK38"/>
      <c r="FML38"/>
      <c r="FMM38"/>
      <c r="FMN38"/>
      <c r="FMO38"/>
      <c r="FMP38"/>
      <c r="FMQ38"/>
      <c r="FMR38"/>
      <c r="FMS38"/>
      <c r="FMT38"/>
      <c r="FMU38"/>
      <c r="FMV38"/>
      <c r="FMW38"/>
      <c r="FMX38"/>
      <c r="FMY38"/>
      <c r="FMZ38"/>
      <c r="FNA38"/>
      <c r="FNB38"/>
      <c r="FNC38"/>
      <c r="FND38"/>
      <c r="FNE38"/>
      <c r="FNF38"/>
      <c r="FNG38"/>
      <c r="FNH38"/>
      <c r="FNI38"/>
      <c r="FNJ38"/>
      <c r="FNK38"/>
      <c r="FNL38"/>
      <c r="FNM38"/>
      <c r="FNN38"/>
      <c r="FNO38"/>
      <c r="FNP38"/>
      <c r="FNQ38"/>
      <c r="FNR38"/>
      <c r="FNS38"/>
      <c r="FNT38"/>
      <c r="FNU38"/>
      <c r="FNV38"/>
      <c r="FNW38"/>
      <c r="FNX38"/>
      <c r="FNY38"/>
      <c r="FNZ38"/>
      <c r="FOA38"/>
      <c r="FOB38"/>
      <c r="FOC38"/>
      <c r="FOD38"/>
      <c r="FOE38"/>
      <c r="FOF38"/>
      <c r="FOG38"/>
      <c r="FOH38"/>
      <c r="FOI38"/>
      <c r="FOJ38"/>
      <c r="FOK38"/>
      <c r="FOL38"/>
      <c r="FOM38"/>
      <c r="FON38"/>
      <c r="FOO38"/>
      <c r="FOP38"/>
      <c r="FOQ38"/>
      <c r="FOR38"/>
      <c r="FOS38"/>
      <c r="FOT38"/>
      <c r="FOU38"/>
      <c r="FOV38"/>
      <c r="FOW38"/>
      <c r="FOX38"/>
      <c r="FOY38"/>
      <c r="FOZ38"/>
      <c r="FPA38"/>
      <c r="FPB38"/>
      <c r="FPC38"/>
      <c r="FPD38"/>
      <c r="FPE38"/>
      <c r="FPF38"/>
      <c r="FPG38"/>
      <c r="FPH38"/>
      <c r="FPI38"/>
      <c r="FPJ38"/>
      <c r="FPK38"/>
      <c r="FPL38"/>
      <c r="FPM38"/>
      <c r="FPN38"/>
      <c r="FPO38"/>
      <c r="FPP38"/>
      <c r="FPQ38"/>
      <c r="FPR38"/>
      <c r="FPS38"/>
      <c r="FPT38"/>
      <c r="FPU38"/>
      <c r="FPV38"/>
      <c r="FPW38"/>
      <c r="FPX38"/>
      <c r="FPY38"/>
      <c r="FPZ38"/>
      <c r="FQA38"/>
      <c r="FQB38"/>
      <c r="FQC38"/>
      <c r="FQD38"/>
      <c r="FQE38"/>
      <c r="FQF38"/>
      <c r="FQG38"/>
      <c r="FQH38"/>
      <c r="FQI38"/>
      <c r="FQJ38"/>
      <c r="FQK38"/>
      <c r="FQL38"/>
      <c r="FQM38"/>
      <c r="FQN38"/>
      <c r="FQO38"/>
      <c r="FQP38"/>
      <c r="FQQ38"/>
      <c r="FQR38"/>
      <c r="FQS38"/>
      <c r="FQT38"/>
      <c r="FQU38"/>
      <c r="FQV38"/>
      <c r="FQW38"/>
      <c r="FQX38"/>
      <c r="FQY38"/>
      <c r="FQZ38"/>
      <c r="FRA38"/>
      <c r="FRB38"/>
      <c r="FRC38"/>
      <c r="FRD38"/>
      <c r="FRE38"/>
      <c r="FRF38"/>
      <c r="FRG38"/>
      <c r="FRH38"/>
      <c r="FRI38"/>
      <c r="FRJ38"/>
      <c r="FRK38"/>
      <c r="FRL38"/>
      <c r="FRM38"/>
      <c r="FRN38"/>
      <c r="FRO38"/>
      <c r="FRP38"/>
      <c r="FRQ38"/>
      <c r="FRR38"/>
      <c r="FRS38"/>
      <c r="FRT38"/>
      <c r="FRU38"/>
      <c r="FRV38"/>
      <c r="FRW38"/>
      <c r="FRX38"/>
      <c r="FRY38"/>
      <c r="FRZ38"/>
      <c r="FSA38"/>
      <c r="FSB38"/>
      <c r="FSC38"/>
      <c r="FSD38"/>
      <c r="FSE38"/>
      <c r="FSF38"/>
      <c r="FSG38"/>
      <c r="FSH38"/>
      <c r="FSI38"/>
      <c r="FSJ38"/>
      <c r="FSK38"/>
      <c r="FSL38"/>
      <c r="FSM38"/>
      <c r="FSN38"/>
      <c r="FSO38"/>
      <c r="FSP38"/>
      <c r="FSQ38"/>
      <c r="FSR38"/>
      <c r="FSS38"/>
      <c r="FST38"/>
      <c r="FSU38"/>
      <c r="FSV38"/>
      <c r="FSW38"/>
      <c r="FSX38"/>
      <c r="FSY38"/>
      <c r="FSZ38"/>
      <c r="FTA38"/>
      <c r="FTB38"/>
      <c r="FTC38"/>
      <c r="FTD38"/>
      <c r="FTE38"/>
      <c r="FTF38"/>
      <c r="FTG38"/>
      <c r="FTH38"/>
      <c r="FTI38"/>
      <c r="FTJ38"/>
      <c r="FTK38"/>
      <c r="FTL38"/>
      <c r="FTM38"/>
      <c r="FTN38"/>
      <c r="FTO38"/>
      <c r="FTP38"/>
      <c r="FTQ38"/>
      <c r="FTR38"/>
      <c r="FTS38"/>
      <c r="FTT38"/>
      <c r="FTU38"/>
      <c r="FTV38"/>
      <c r="FTW38"/>
      <c r="FTX38"/>
      <c r="FTY38"/>
      <c r="FTZ38"/>
      <c r="FUA38"/>
      <c r="FUB38"/>
      <c r="FUC38"/>
      <c r="FUD38"/>
      <c r="FUE38"/>
      <c r="FUF38"/>
      <c r="FUG38"/>
      <c r="FUH38"/>
      <c r="FUI38"/>
      <c r="FUJ38"/>
      <c r="FUK38"/>
      <c r="FUL38"/>
      <c r="FUM38"/>
      <c r="FUN38"/>
      <c r="FUO38"/>
      <c r="FUP38"/>
      <c r="FUQ38"/>
      <c r="FUR38"/>
      <c r="FUS38"/>
      <c r="FUT38"/>
      <c r="FUU38"/>
      <c r="FUV38"/>
      <c r="FUW38"/>
      <c r="FUX38"/>
      <c r="FUY38"/>
      <c r="FUZ38"/>
      <c r="FVA38"/>
      <c r="FVB38"/>
      <c r="FVC38"/>
      <c r="FVD38"/>
      <c r="FVE38"/>
      <c r="FVF38"/>
      <c r="FVG38"/>
      <c r="FVH38"/>
      <c r="FVI38"/>
      <c r="FVJ38"/>
      <c r="FVK38"/>
      <c r="FVL38"/>
      <c r="FVM38"/>
      <c r="FVN38"/>
      <c r="FVO38"/>
      <c r="FVP38"/>
      <c r="FVQ38"/>
      <c r="FVR38"/>
      <c r="FVS38"/>
      <c r="FVT38"/>
      <c r="FVU38"/>
      <c r="FVV38"/>
      <c r="FVW38"/>
      <c r="FVX38"/>
      <c r="FVY38"/>
      <c r="FVZ38"/>
      <c r="FWA38"/>
      <c r="FWB38"/>
      <c r="FWC38"/>
      <c r="FWD38"/>
      <c r="FWE38"/>
      <c r="FWF38"/>
      <c r="FWG38"/>
      <c r="FWH38"/>
      <c r="FWI38"/>
      <c r="FWJ38"/>
      <c r="FWK38"/>
      <c r="FWL38"/>
      <c r="FWM38"/>
      <c r="FWN38"/>
      <c r="FWO38"/>
      <c r="FWP38"/>
      <c r="FWQ38"/>
      <c r="FWR38"/>
      <c r="FWS38"/>
      <c r="FWT38"/>
      <c r="FWU38"/>
      <c r="FWV38"/>
      <c r="FWW38"/>
      <c r="FWX38"/>
      <c r="FWY38"/>
      <c r="FWZ38"/>
      <c r="FXA38"/>
      <c r="FXB38"/>
      <c r="FXC38"/>
      <c r="FXD38"/>
      <c r="FXE38"/>
      <c r="FXF38"/>
      <c r="FXG38"/>
      <c r="FXH38"/>
      <c r="FXI38"/>
      <c r="FXJ38"/>
      <c r="FXK38"/>
      <c r="FXL38"/>
      <c r="FXM38"/>
      <c r="FXN38"/>
      <c r="FXO38"/>
      <c r="FXP38"/>
      <c r="FXQ38"/>
      <c r="FXR38"/>
      <c r="FXS38"/>
      <c r="FXT38"/>
      <c r="FXU38"/>
      <c r="FXV38"/>
      <c r="FXW38"/>
      <c r="FXX38"/>
      <c r="FXY38"/>
      <c r="FXZ38"/>
      <c r="FYA38"/>
      <c r="FYB38"/>
      <c r="FYC38"/>
      <c r="FYD38"/>
      <c r="FYE38"/>
      <c r="FYF38"/>
      <c r="FYG38"/>
      <c r="FYH38"/>
      <c r="FYI38"/>
      <c r="FYJ38"/>
      <c r="FYK38"/>
      <c r="FYL38"/>
      <c r="FYM38"/>
      <c r="FYN38"/>
      <c r="FYO38"/>
      <c r="FYP38"/>
      <c r="FYQ38"/>
      <c r="FYR38"/>
      <c r="FYS38"/>
      <c r="FYT38"/>
      <c r="FYU38"/>
      <c r="FYV38"/>
      <c r="FYW38"/>
      <c r="FYX38"/>
      <c r="FYY38"/>
      <c r="FYZ38"/>
      <c r="FZA38"/>
      <c r="FZB38"/>
      <c r="FZC38"/>
      <c r="FZD38"/>
      <c r="FZE38"/>
      <c r="FZF38"/>
      <c r="FZG38"/>
      <c r="FZH38"/>
      <c r="FZI38"/>
      <c r="FZJ38"/>
      <c r="FZK38"/>
      <c r="FZL38"/>
      <c r="FZM38"/>
      <c r="FZN38"/>
      <c r="FZO38"/>
      <c r="FZP38"/>
      <c r="FZQ38"/>
      <c r="FZR38"/>
      <c r="FZS38"/>
      <c r="FZT38"/>
      <c r="FZU38"/>
      <c r="FZV38"/>
      <c r="FZW38"/>
      <c r="FZX38"/>
      <c r="FZY38"/>
      <c r="FZZ38"/>
      <c r="GAA38"/>
      <c r="GAB38"/>
      <c r="GAC38"/>
      <c r="GAD38"/>
      <c r="GAE38"/>
      <c r="GAF38"/>
      <c r="GAG38"/>
      <c r="GAH38"/>
      <c r="GAI38"/>
      <c r="GAJ38"/>
      <c r="GAK38"/>
      <c r="GAL38"/>
      <c r="GAM38"/>
      <c r="GAN38"/>
      <c r="GAO38"/>
      <c r="GAP38"/>
      <c r="GAQ38"/>
      <c r="GAR38"/>
      <c r="GAS38"/>
      <c r="GAT38"/>
      <c r="GAU38"/>
      <c r="GAV38"/>
      <c r="GAW38"/>
      <c r="GAX38"/>
      <c r="GAY38"/>
      <c r="GAZ38"/>
      <c r="GBA38"/>
      <c r="GBB38"/>
      <c r="GBC38"/>
      <c r="GBD38"/>
      <c r="GBE38"/>
      <c r="GBF38"/>
      <c r="GBG38"/>
      <c r="GBH38"/>
      <c r="GBI38"/>
      <c r="GBJ38"/>
      <c r="GBK38"/>
      <c r="GBL38"/>
      <c r="GBM38"/>
      <c r="GBN38"/>
      <c r="GBO38"/>
      <c r="GBP38"/>
      <c r="GBQ38"/>
      <c r="GBR38"/>
      <c r="GBS38"/>
      <c r="GBT38"/>
      <c r="GBU38"/>
      <c r="GBV38"/>
      <c r="GBW38"/>
      <c r="GBX38"/>
      <c r="GBY38"/>
      <c r="GBZ38"/>
      <c r="GCA38"/>
      <c r="GCB38"/>
      <c r="GCC38"/>
      <c r="GCD38"/>
      <c r="GCE38"/>
      <c r="GCF38"/>
      <c r="GCG38"/>
      <c r="GCH38"/>
      <c r="GCI38"/>
      <c r="GCJ38"/>
      <c r="GCK38"/>
      <c r="GCL38"/>
      <c r="GCM38"/>
      <c r="GCN38"/>
      <c r="GCO38"/>
      <c r="GCP38"/>
      <c r="GCQ38"/>
      <c r="GCR38"/>
      <c r="GCS38"/>
      <c r="GCT38"/>
      <c r="GCU38"/>
      <c r="GCV38"/>
      <c r="GCW38"/>
      <c r="GCX38"/>
      <c r="GCY38"/>
      <c r="GCZ38"/>
      <c r="GDA38"/>
      <c r="GDB38"/>
      <c r="GDC38"/>
      <c r="GDD38"/>
      <c r="GDE38"/>
      <c r="GDF38"/>
      <c r="GDG38"/>
      <c r="GDH38"/>
      <c r="GDI38"/>
      <c r="GDJ38"/>
      <c r="GDK38"/>
      <c r="GDL38"/>
      <c r="GDM38"/>
      <c r="GDN38"/>
      <c r="GDO38"/>
      <c r="GDP38"/>
      <c r="GDQ38"/>
      <c r="GDR38"/>
      <c r="GDS38"/>
      <c r="GDT38"/>
      <c r="GDU38"/>
      <c r="GDV38"/>
      <c r="GDW38"/>
      <c r="GDX38"/>
      <c r="GDY38"/>
      <c r="GDZ38"/>
      <c r="GEA38"/>
      <c r="GEB38"/>
      <c r="GEC38"/>
      <c r="GED38"/>
      <c r="GEE38"/>
      <c r="GEF38"/>
      <c r="GEG38"/>
      <c r="GEH38"/>
      <c r="GEI38"/>
      <c r="GEJ38"/>
      <c r="GEK38"/>
      <c r="GEL38"/>
      <c r="GEM38"/>
      <c r="GEN38"/>
      <c r="GEO38"/>
      <c r="GEP38"/>
      <c r="GEQ38"/>
      <c r="GER38"/>
      <c r="GES38"/>
      <c r="GET38"/>
      <c r="GEU38"/>
      <c r="GEV38"/>
      <c r="GEW38"/>
      <c r="GEX38"/>
      <c r="GEY38"/>
      <c r="GEZ38"/>
      <c r="GFA38"/>
      <c r="GFB38"/>
      <c r="GFC38"/>
      <c r="GFD38"/>
      <c r="GFE38"/>
      <c r="GFF38"/>
      <c r="GFG38"/>
      <c r="GFH38"/>
      <c r="GFI38"/>
      <c r="GFJ38"/>
      <c r="GFK38"/>
      <c r="GFL38"/>
      <c r="GFM38"/>
      <c r="GFN38"/>
      <c r="GFO38"/>
      <c r="GFP38"/>
      <c r="GFQ38"/>
      <c r="GFR38"/>
      <c r="GFS38"/>
      <c r="GFT38"/>
      <c r="GFU38"/>
      <c r="GFV38"/>
      <c r="GFW38"/>
      <c r="GFX38"/>
      <c r="GFY38"/>
      <c r="GFZ38"/>
      <c r="GGA38"/>
      <c r="GGB38"/>
      <c r="GGC38"/>
      <c r="GGD38"/>
      <c r="GGE38"/>
      <c r="GGF38"/>
      <c r="GGG38"/>
      <c r="GGH38"/>
      <c r="GGI38"/>
      <c r="GGJ38"/>
      <c r="GGK38"/>
      <c r="GGL38"/>
      <c r="GGM38"/>
      <c r="GGN38"/>
      <c r="GGO38"/>
      <c r="GGP38"/>
      <c r="GGQ38"/>
      <c r="GGR38"/>
      <c r="GGS38"/>
      <c r="GGT38"/>
      <c r="GGU38"/>
      <c r="GGV38"/>
      <c r="GGW38"/>
      <c r="GGX38"/>
      <c r="GGY38"/>
      <c r="GGZ38"/>
      <c r="GHA38"/>
      <c r="GHB38"/>
      <c r="GHC38"/>
      <c r="GHD38"/>
      <c r="GHE38"/>
      <c r="GHF38"/>
      <c r="GHG38"/>
      <c r="GHH38"/>
      <c r="GHI38"/>
      <c r="GHJ38"/>
      <c r="GHK38"/>
      <c r="GHL38"/>
      <c r="GHM38"/>
      <c r="GHN38"/>
      <c r="GHO38"/>
      <c r="GHP38"/>
      <c r="GHQ38"/>
      <c r="GHR38"/>
      <c r="GHS38"/>
      <c r="GHT38"/>
      <c r="GHU38"/>
      <c r="GHV38"/>
      <c r="GHW38"/>
      <c r="GHX38"/>
      <c r="GHY38"/>
      <c r="GHZ38"/>
      <c r="GIA38"/>
      <c r="GIB38"/>
      <c r="GIC38"/>
      <c r="GID38"/>
      <c r="GIE38"/>
      <c r="GIF38"/>
      <c r="GIG38"/>
      <c r="GIH38"/>
      <c r="GII38"/>
      <c r="GIJ38"/>
      <c r="GIK38"/>
      <c r="GIL38"/>
      <c r="GIM38"/>
      <c r="GIN38"/>
      <c r="GIO38"/>
      <c r="GIP38"/>
      <c r="GIQ38"/>
      <c r="GIR38"/>
      <c r="GIS38"/>
      <c r="GIT38"/>
      <c r="GIU38"/>
      <c r="GIV38"/>
      <c r="GIW38"/>
      <c r="GIX38"/>
      <c r="GIY38"/>
      <c r="GIZ38"/>
      <c r="GJA38"/>
      <c r="GJB38"/>
      <c r="GJC38"/>
      <c r="GJD38"/>
      <c r="GJE38"/>
      <c r="GJF38"/>
      <c r="GJG38"/>
      <c r="GJH38"/>
      <c r="GJI38"/>
      <c r="GJJ38"/>
      <c r="GJK38"/>
      <c r="GJL38"/>
      <c r="GJM38"/>
      <c r="GJN38"/>
      <c r="GJO38"/>
      <c r="GJP38"/>
      <c r="GJQ38"/>
      <c r="GJR38"/>
      <c r="GJS38"/>
      <c r="GJT38"/>
      <c r="GJU38"/>
      <c r="GJV38"/>
      <c r="GJW38"/>
      <c r="GJX38"/>
      <c r="GJY38"/>
      <c r="GJZ38"/>
      <c r="GKA38"/>
      <c r="GKB38"/>
      <c r="GKC38"/>
      <c r="GKD38"/>
      <c r="GKE38"/>
      <c r="GKF38"/>
      <c r="GKG38"/>
      <c r="GKH38"/>
      <c r="GKI38"/>
      <c r="GKJ38"/>
      <c r="GKK38"/>
      <c r="GKL38"/>
      <c r="GKM38"/>
      <c r="GKN38"/>
      <c r="GKO38"/>
      <c r="GKP38"/>
      <c r="GKQ38"/>
      <c r="GKR38"/>
      <c r="GKS38"/>
      <c r="GKT38"/>
      <c r="GKU38"/>
      <c r="GKV38"/>
      <c r="GKW38"/>
      <c r="GKX38"/>
      <c r="GKY38"/>
      <c r="GKZ38"/>
      <c r="GLA38"/>
      <c r="GLB38"/>
      <c r="GLC38"/>
      <c r="GLD38"/>
      <c r="GLE38"/>
      <c r="GLF38"/>
      <c r="GLG38"/>
      <c r="GLH38"/>
      <c r="GLI38"/>
      <c r="GLJ38"/>
      <c r="GLK38"/>
      <c r="GLL38"/>
      <c r="GLM38"/>
      <c r="GLN38"/>
      <c r="GLO38"/>
      <c r="GLP38"/>
      <c r="GLQ38"/>
      <c r="GLR38"/>
      <c r="GLS38"/>
      <c r="GLT38"/>
      <c r="GLU38"/>
      <c r="GLV38"/>
      <c r="GLW38"/>
      <c r="GLX38"/>
      <c r="GLY38"/>
      <c r="GLZ38"/>
      <c r="GMA38"/>
      <c r="GMB38"/>
      <c r="GMC38"/>
      <c r="GMD38"/>
      <c r="GME38"/>
      <c r="GMF38"/>
      <c r="GMG38"/>
      <c r="GMH38"/>
      <c r="GMI38"/>
      <c r="GMJ38"/>
      <c r="GMK38"/>
      <c r="GML38"/>
      <c r="GMM38"/>
      <c r="GMN38"/>
      <c r="GMO38"/>
      <c r="GMP38"/>
      <c r="GMQ38"/>
      <c r="GMR38"/>
      <c r="GMS38"/>
      <c r="GMT38"/>
      <c r="GMU38"/>
      <c r="GMV38"/>
      <c r="GMW38"/>
      <c r="GMX38"/>
      <c r="GMY38"/>
      <c r="GMZ38"/>
      <c r="GNA38"/>
      <c r="GNB38"/>
      <c r="GNC38"/>
      <c r="GND38"/>
      <c r="GNE38"/>
      <c r="GNF38"/>
      <c r="GNG38"/>
      <c r="GNH38"/>
      <c r="GNI38"/>
      <c r="GNJ38"/>
      <c r="GNK38"/>
      <c r="GNL38"/>
      <c r="GNM38"/>
      <c r="GNN38"/>
      <c r="GNO38"/>
      <c r="GNP38"/>
      <c r="GNQ38"/>
      <c r="GNR38"/>
      <c r="GNS38"/>
      <c r="GNT38"/>
      <c r="GNU38"/>
      <c r="GNV38"/>
      <c r="GNW38"/>
      <c r="GNX38"/>
      <c r="GNY38"/>
      <c r="GNZ38"/>
      <c r="GOA38"/>
      <c r="GOB38"/>
      <c r="GOC38"/>
      <c r="GOD38"/>
      <c r="GOE38"/>
      <c r="GOF38"/>
      <c r="GOG38"/>
      <c r="GOH38"/>
      <c r="GOI38"/>
      <c r="GOJ38"/>
      <c r="GOK38"/>
      <c r="GOL38"/>
      <c r="GOM38"/>
      <c r="GON38"/>
      <c r="GOO38"/>
      <c r="GOP38"/>
      <c r="GOQ38"/>
      <c r="GOR38"/>
      <c r="GOS38"/>
      <c r="GOT38"/>
      <c r="GOU38"/>
      <c r="GOV38"/>
      <c r="GOW38"/>
      <c r="GOX38"/>
      <c r="GOY38"/>
      <c r="GOZ38"/>
      <c r="GPA38"/>
      <c r="GPB38"/>
      <c r="GPC38"/>
      <c r="GPD38"/>
      <c r="GPE38"/>
      <c r="GPF38"/>
      <c r="GPG38"/>
      <c r="GPH38"/>
      <c r="GPI38"/>
      <c r="GPJ38"/>
      <c r="GPK38"/>
      <c r="GPL38"/>
      <c r="GPM38"/>
      <c r="GPN38"/>
      <c r="GPO38"/>
      <c r="GPP38"/>
      <c r="GPQ38"/>
      <c r="GPR38"/>
      <c r="GPS38"/>
      <c r="GPT38"/>
      <c r="GPU38"/>
      <c r="GPV38"/>
      <c r="GPW38"/>
      <c r="GPX38"/>
      <c r="GPY38"/>
      <c r="GPZ38"/>
      <c r="GQA38"/>
      <c r="GQB38"/>
      <c r="GQC38"/>
      <c r="GQD38"/>
      <c r="GQE38"/>
      <c r="GQF38"/>
      <c r="GQG38"/>
      <c r="GQH38"/>
      <c r="GQI38"/>
      <c r="GQJ38"/>
      <c r="GQK38"/>
      <c r="GQL38"/>
      <c r="GQM38"/>
      <c r="GQN38"/>
      <c r="GQO38"/>
      <c r="GQP38"/>
      <c r="GQQ38"/>
      <c r="GQR38"/>
      <c r="GQS38"/>
      <c r="GQT38"/>
      <c r="GQU38"/>
      <c r="GQV38"/>
      <c r="GQW38"/>
      <c r="GQX38"/>
      <c r="GQY38"/>
      <c r="GQZ38"/>
      <c r="GRA38"/>
      <c r="GRB38"/>
      <c r="GRC38"/>
      <c r="GRD38"/>
      <c r="GRE38"/>
      <c r="GRF38"/>
      <c r="GRG38"/>
      <c r="GRH38"/>
      <c r="GRI38"/>
      <c r="GRJ38"/>
      <c r="GRK38"/>
      <c r="GRL38"/>
      <c r="GRM38"/>
      <c r="GRN38"/>
      <c r="GRO38"/>
      <c r="GRP38"/>
      <c r="GRQ38"/>
      <c r="GRR38"/>
      <c r="GRS38"/>
      <c r="GRT38"/>
      <c r="GRU38"/>
      <c r="GRV38"/>
      <c r="GRW38"/>
      <c r="GRX38"/>
      <c r="GRY38"/>
      <c r="GRZ38"/>
      <c r="GSA38"/>
      <c r="GSB38"/>
      <c r="GSC38"/>
      <c r="GSD38"/>
      <c r="GSE38"/>
      <c r="GSF38"/>
      <c r="GSG38"/>
      <c r="GSH38"/>
      <c r="GSI38"/>
      <c r="GSJ38"/>
      <c r="GSK38"/>
      <c r="GSL38"/>
      <c r="GSM38"/>
      <c r="GSN38"/>
      <c r="GSO38"/>
      <c r="GSP38"/>
      <c r="GSQ38"/>
      <c r="GSR38"/>
      <c r="GSS38"/>
      <c r="GST38"/>
      <c r="GSU38"/>
      <c r="GSV38"/>
      <c r="GSW38"/>
      <c r="GSX38"/>
      <c r="GSY38"/>
      <c r="GSZ38"/>
      <c r="GTA38"/>
      <c r="GTB38"/>
      <c r="GTC38"/>
      <c r="GTD38"/>
      <c r="GTE38"/>
      <c r="GTF38"/>
      <c r="GTG38"/>
      <c r="GTH38"/>
      <c r="GTI38"/>
      <c r="GTJ38"/>
      <c r="GTK38"/>
      <c r="GTL38"/>
      <c r="GTM38"/>
      <c r="GTN38"/>
      <c r="GTO38"/>
      <c r="GTP38"/>
      <c r="GTQ38"/>
      <c r="GTR38"/>
      <c r="GTS38"/>
      <c r="GTT38"/>
      <c r="GTU38"/>
      <c r="GTV38"/>
      <c r="GTW38"/>
      <c r="GTX38"/>
      <c r="GTY38"/>
      <c r="GTZ38"/>
      <c r="GUA38"/>
      <c r="GUB38"/>
      <c r="GUC38"/>
      <c r="GUD38"/>
      <c r="GUE38"/>
      <c r="GUF38"/>
      <c r="GUG38"/>
      <c r="GUH38"/>
      <c r="GUI38"/>
      <c r="GUJ38"/>
      <c r="GUK38"/>
      <c r="GUL38"/>
      <c r="GUM38"/>
      <c r="GUN38"/>
      <c r="GUO38"/>
      <c r="GUP38"/>
      <c r="GUQ38"/>
      <c r="GUR38"/>
      <c r="GUS38"/>
      <c r="GUT38"/>
      <c r="GUU38"/>
      <c r="GUV38"/>
      <c r="GUW38"/>
      <c r="GUX38"/>
      <c r="GUY38"/>
      <c r="GUZ38"/>
      <c r="GVA38"/>
      <c r="GVB38"/>
      <c r="GVC38"/>
      <c r="GVD38"/>
      <c r="GVE38"/>
      <c r="GVF38"/>
      <c r="GVG38"/>
      <c r="GVH38"/>
      <c r="GVI38"/>
      <c r="GVJ38"/>
      <c r="GVK38"/>
      <c r="GVL38"/>
      <c r="GVM38"/>
      <c r="GVN38"/>
      <c r="GVO38"/>
      <c r="GVP38"/>
      <c r="GVQ38"/>
      <c r="GVR38"/>
      <c r="GVS38"/>
      <c r="GVT38"/>
      <c r="GVU38"/>
      <c r="GVV38"/>
      <c r="GVW38"/>
      <c r="GVX38"/>
      <c r="GVY38"/>
      <c r="GVZ38"/>
      <c r="GWA38"/>
      <c r="GWB38"/>
      <c r="GWC38"/>
      <c r="GWD38"/>
      <c r="GWE38"/>
      <c r="GWF38"/>
      <c r="GWG38"/>
      <c r="GWH38"/>
      <c r="GWI38"/>
      <c r="GWJ38"/>
      <c r="GWK38"/>
      <c r="GWL38"/>
      <c r="GWM38"/>
      <c r="GWN38"/>
      <c r="GWO38"/>
      <c r="GWP38"/>
      <c r="GWQ38"/>
      <c r="GWR38"/>
      <c r="GWS38"/>
      <c r="GWT38"/>
      <c r="GWU38"/>
      <c r="GWV38"/>
      <c r="GWW38"/>
      <c r="GWX38"/>
      <c r="GWY38"/>
      <c r="GWZ38"/>
      <c r="GXA38"/>
      <c r="GXB38"/>
      <c r="GXC38"/>
      <c r="GXD38"/>
      <c r="GXE38"/>
      <c r="GXF38"/>
      <c r="GXG38"/>
      <c r="GXH38"/>
      <c r="GXI38"/>
      <c r="GXJ38"/>
      <c r="GXK38"/>
      <c r="GXL38"/>
      <c r="GXM38"/>
      <c r="GXN38"/>
      <c r="GXO38"/>
      <c r="GXP38"/>
      <c r="GXQ38"/>
      <c r="GXR38"/>
      <c r="GXS38"/>
      <c r="GXT38"/>
      <c r="GXU38"/>
      <c r="GXV38"/>
      <c r="GXW38"/>
      <c r="GXX38"/>
      <c r="GXY38"/>
      <c r="GXZ38"/>
      <c r="GYA38"/>
      <c r="GYB38"/>
      <c r="GYC38"/>
      <c r="GYD38"/>
      <c r="GYE38"/>
      <c r="GYF38"/>
      <c r="GYG38"/>
      <c r="GYH38"/>
      <c r="GYI38"/>
      <c r="GYJ38"/>
      <c r="GYK38"/>
      <c r="GYL38"/>
      <c r="GYM38"/>
      <c r="GYN38"/>
      <c r="GYO38"/>
      <c r="GYP38"/>
      <c r="GYQ38"/>
      <c r="GYR38"/>
      <c r="GYS38"/>
      <c r="GYT38"/>
      <c r="GYU38"/>
      <c r="GYV38"/>
      <c r="GYW38"/>
      <c r="GYX38"/>
      <c r="GYY38"/>
      <c r="GYZ38"/>
      <c r="GZA38"/>
      <c r="GZB38"/>
      <c r="GZC38"/>
      <c r="GZD38"/>
      <c r="GZE38"/>
      <c r="GZF38"/>
      <c r="GZG38"/>
      <c r="GZH38"/>
      <c r="GZI38"/>
      <c r="GZJ38"/>
      <c r="GZK38"/>
      <c r="GZL38"/>
      <c r="GZM38"/>
      <c r="GZN38"/>
      <c r="GZO38"/>
      <c r="GZP38"/>
      <c r="GZQ38"/>
      <c r="GZR38"/>
      <c r="GZS38"/>
      <c r="GZT38"/>
      <c r="GZU38"/>
      <c r="GZV38"/>
      <c r="GZW38"/>
      <c r="GZX38"/>
      <c r="GZY38"/>
      <c r="GZZ38"/>
      <c r="HAA38"/>
      <c r="HAB38"/>
      <c r="HAC38"/>
      <c r="HAD38"/>
      <c r="HAE38"/>
      <c r="HAF38"/>
      <c r="HAG38"/>
      <c r="HAH38"/>
      <c r="HAI38"/>
      <c r="HAJ38"/>
      <c r="HAK38"/>
      <c r="HAL38"/>
      <c r="HAM38"/>
      <c r="HAN38"/>
      <c r="HAO38"/>
      <c r="HAP38"/>
      <c r="HAQ38"/>
      <c r="HAR38"/>
      <c r="HAS38"/>
      <c r="HAT38"/>
      <c r="HAU38"/>
      <c r="HAV38"/>
      <c r="HAW38"/>
      <c r="HAX38"/>
      <c r="HAY38"/>
      <c r="HAZ38"/>
      <c r="HBA38"/>
      <c r="HBB38"/>
      <c r="HBC38"/>
      <c r="HBD38"/>
      <c r="HBE38"/>
      <c r="HBF38"/>
      <c r="HBG38"/>
      <c r="HBH38"/>
      <c r="HBI38"/>
      <c r="HBJ38"/>
      <c r="HBK38"/>
      <c r="HBL38"/>
      <c r="HBM38"/>
      <c r="HBN38"/>
      <c r="HBO38"/>
      <c r="HBP38"/>
      <c r="HBQ38"/>
      <c r="HBR38"/>
      <c r="HBS38"/>
      <c r="HBT38"/>
      <c r="HBU38"/>
      <c r="HBV38"/>
      <c r="HBW38"/>
      <c r="HBX38"/>
      <c r="HBY38"/>
      <c r="HBZ38"/>
      <c r="HCA38"/>
      <c r="HCB38"/>
      <c r="HCC38"/>
      <c r="HCD38"/>
      <c r="HCE38"/>
      <c r="HCF38"/>
      <c r="HCG38"/>
      <c r="HCH38"/>
      <c r="HCI38"/>
      <c r="HCJ38"/>
      <c r="HCK38"/>
      <c r="HCL38"/>
      <c r="HCM38"/>
      <c r="HCN38"/>
      <c r="HCO38"/>
      <c r="HCP38"/>
      <c r="HCQ38"/>
      <c r="HCR38"/>
      <c r="HCS38"/>
      <c r="HCT38"/>
      <c r="HCU38"/>
      <c r="HCV38"/>
      <c r="HCW38"/>
      <c r="HCX38"/>
      <c r="HCY38"/>
      <c r="HCZ38"/>
      <c r="HDA38"/>
      <c r="HDB38"/>
      <c r="HDC38"/>
      <c r="HDD38"/>
      <c r="HDE38"/>
      <c r="HDF38"/>
      <c r="HDG38"/>
      <c r="HDH38"/>
      <c r="HDI38"/>
      <c r="HDJ38"/>
      <c r="HDK38"/>
      <c r="HDL38"/>
      <c r="HDM38"/>
      <c r="HDN38"/>
      <c r="HDO38"/>
      <c r="HDP38"/>
      <c r="HDQ38"/>
      <c r="HDR38"/>
      <c r="HDS38"/>
      <c r="HDT38"/>
      <c r="HDU38"/>
      <c r="HDV38"/>
      <c r="HDW38"/>
      <c r="HDX38"/>
      <c r="HDY38"/>
      <c r="HDZ38"/>
      <c r="HEA38"/>
      <c r="HEB38"/>
      <c r="HEC38"/>
      <c r="HED38"/>
      <c r="HEE38"/>
      <c r="HEF38"/>
      <c r="HEG38"/>
      <c r="HEH38"/>
      <c r="HEI38"/>
      <c r="HEJ38"/>
      <c r="HEK38"/>
      <c r="HEL38"/>
      <c r="HEM38"/>
      <c r="HEN38"/>
      <c r="HEO38"/>
      <c r="HEP38"/>
      <c r="HEQ38"/>
      <c r="HER38"/>
      <c r="HES38"/>
      <c r="HET38"/>
      <c r="HEU38"/>
      <c r="HEV38"/>
      <c r="HEW38"/>
      <c r="HEX38"/>
      <c r="HEY38"/>
      <c r="HEZ38"/>
      <c r="HFA38"/>
      <c r="HFB38"/>
      <c r="HFC38"/>
      <c r="HFD38"/>
      <c r="HFE38"/>
      <c r="HFF38"/>
      <c r="HFG38"/>
      <c r="HFH38"/>
      <c r="HFI38"/>
      <c r="HFJ38"/>
      <c r="HFK38"/>
      <c r="HFL38"/>
      <c r="HFM38"/>
      <c r="HFN38"/>
      <c r="HFO38"/>
      <c r="HFP38"/>
      <c r="HFQ38"/>
      <c r="HFR38"/>
      <c r="HFS38"/>
      <c r="HFT38"/>
      <c r="HFU38"/>
      <c r="HFV38"/>
      <c r="HFW38"/>
      <c r="HFX38"/>
      <c r="HFY38"/>
      <c r="HFZ38"/>
      <c r="HGA38"/>
      <c r="HGB38"/>
      <c r="HGC38"/>
      <c r="HGD38"/>
      <c r="HGE38"/>
      <c r="HGF38"/>
      <c r="HGG38"/>
      <c r="HGH38"/>
      <c r="HGI38"/>
      <c r="HGJ38"/>
      <c r="HGK38"/>
      <c r="HGL38"/>
      <c r="HGM38"/>
      <c r="HGN38"/>
      <c r="HGO38"/>
      <c r="HGP38"/>
      <c r="HGQ38"/>
      <c r="HGR38"/>
      <c r="HGS38"/>
      <c r="HGT38"/>
      <c r="HGU38"/>
      <c r="HGV38"/>
      <c r="HGW38"/>
      <c r="HGX38"/>
      <c r="HGY38"/>
      <c r="HGZ38"/>
      <c r="HHA38"/>
      <c r="HHB38"/>
      <c r="HHC38"/>
      <c r="HHD38"/>
      <c r="HHE38"/>
      <c r="HHF38"/>
      <c r="HHG38"/>
      <c r="HHH38"/>
      <c r="HHI38"/>
      <c r="HHJ38"/>
      <c r="HHK38"/>
      <c r="HHL38"/>
      <c r="HHM38"/>
      <c r="HHN38"/>
      <c r="HHO38"/>
      <c r="HHP38"/>
      <c r="HHQ38"/>
      <c r="HHR38"/>
      <c r="HHS38"/>
      <c r="HHT38"/>
      <c r="HHU38"/>
      <c r="HHV38"/>
      <c r="HHW38"/>
      <c r="HHX38"/>
      <c r="HHY38"/>
      <c r="HHZ38"/>
      <c r="HIA38"/>
      <c r="HIB38"/>
      <c r="HIC38"/>
      <c r="HID38"/>
      <c r="HIE38"/>
      <c r="HIF38"/>
      <c r="HIG38"/>
      <c r="HIH38"/>
      <c r="HII38"/>
      <c r="HIJ38"/>
      <c r="HIK38"/>
      <c r="HIL38"/>
      <c r="HIM38"/>
      <c r="HIN38"/>
      <c r="HIO38"/>
      <c r="HIP38"/>
      <c r="HIQ38"/>
      <c r="HIR38"/>
      <c r="HIS38"/>
      <c r="HIT38"/>
      <c r="HIU38"/>
      <c r="HIV38"/>
      <c r="HIW38"/>
      <c r="HIX38"/>
      <c r="HIY38"/>
      <c r="HIZ38"/>
      <c r="HJA38"/>
      <c r="HJB38"/>
      <c r="HJC38"/>
      <c r="HJD38"/>
      <c r="HJE38"/>
      <c r="HJF38"/>
      <c r="HJG38"/>
      <c r="HJH38"/>
      <c r="HJI38"/>
      <c r="HJJ38"/>
      <c r="HJK38"/>
      <c r="HJL38"/>
      <c r="HJM38"/>
      <c r="HJN38"/>
      <c r="HJO38"/>
      <c r="HJP38"/>
      <c r="HJQ38"/>
      <c r="HJR38"/>
      <c r="HJS38"/>
      <c r="HJT38"/>
      <c r="HJU38"/>
      <c r="HJV38"/>
      <c r="HJW38"/>
      <c r="HJX38"/>
      <c r="HJY38"/>
      <c r="HJZ38"/>
      <c r="HKA38"/>
      <c r="HKB38"/>
      <c r="HKC38"/>
      <c r="HKD38"/>
      <c r="HKE38"/>
      <c r="HKF38"/>
      <c r="HKG38"/>
      <c r="HKH38"/>
      <c r="HKI38"/>
      <c r="HKJ38"/>
      <c r="HKK38"/>
      <c r="HKL38"/>
      <c r="HKM38"/>
      <c r="HKN38"/>
      <c r="HKO38"/>
      <c r="HKP38"/>
      <c r="HKQ38"/>
      <c r="HKR38"/>
      <c r="HKS38"/>
      <c r="HKT38"/>
      <c r="HKU38"/>
      <c r="HKV38"/>
      <c r="HKW38"/>
      <c r="HKX38"/>
      <c r="HKY38"/>
      <c r="HKZ38"/>
      <c r="HLA38"/>
      <c r="HLB38"/>
      <c r="HLC38"/>
      <c r="HLD38"/>
      <c r="HLE38"/>
      <c r="HLF38"/>
      <c r="HLG38"/>
      <c r="HLH38"/>
      <c r="HLI38"/>
      <c r="HLJ38"/>
      <c r="HLK38"/>
      <c r="HLL38"/>
      <c r="HLM38"/>
      <c r="HLN38"/>
      <c r="HLO38"/>
      <c r="HLP38"/>
      <c r="HLQ38"/>
      <c r="HLR38"/>
      <c r="HLS38"/>
      <c r="HLT38"/>
      <c r="HLU38"/>
      <c r="HLV38"/>
      <c r="HLW38"/>
      <c r="HLX38"/>
      <c r="HLY38"/>
      <c r="HLZ38"/>
      <c r="HMA38"/>
      <c r="HMB38"/>
      <c r="HMC38"/>
      <c r="HMD38"/>
      <c r="HME38"/>
      <c r="HMF38"/>
      <c r="HMG38"/>
      <c r="HMH38"/>
      <c r="HMI38"/>
      <c r="HMJ38"/>
      <c r="HMK38"/>
      <c r="HML38"/>
      <c r="HMM38"/>
      <c r="HMN38"/>
      <c r="HMO38"/>
      <c r="HMP38"/>
      <c r="HMQ38"/>
      <c r="HMR38"/>
      <c r="HMS38"/>
      <c r="HMT38"/>
      <c r="HMU38"/>
      <c r="HMV38"/>
      <c r="HMW38"/>
      <c r="HMX38"/>
      <c r="HMY38"/>
      <c r="HMZ38"/>
      <c r="HNA38"/>
      <c r="HNB38"/>
      <c r="HNC38"/>
      <c r="HND38"/>
      <c r="HNE38"/>
      <c r="HNF38"/>
      <c r="HNG38"/>
      <c r="HNH38"/>
      <c r="HNI38"/>
      <c r="HNJ38"/>
      <c r="HNK38"/>
      <c r="HNL38"/>
      <c r="HNM38"/>
      <c r="HNN38"/>
      <c r="HNO38"/>
      <c r="HNP38"/>
      <c r="HNQ38"/>
      <c r="HNR38"/>
      <c r="HNS38"/>
      <c r="HNT38"/>
      <c r="HNU38"/>
      <c r="HNV38"/>
      <c r="HNW38"/>
      <c r="HNX38"/>
      <c r="HNY38"/>
      <c r="HNZ38"/>
      <c r="HOA38"/>
      <c r="HOB38"/>
      <c r="HOC38"/>
      <c r="HOD38"/>
      <c r="HOE38"/>
      <c r="HOF38"/>
      <c r="HOG38"/>
      <c r="HOH38"/>
      <c r="HOI38"/>
      <c r="HOJ38"/>
      <c r="HOK38"/>
      <c r="HOL38"/>
      <c r="HOM38"/>
      <c r="HON38"/>
      <c r="HOO38"/>
      <c r="HOP38"/>
      <c r="HOQ38"/>
      <c r="HOR38"/>
      <c r="HOS38"/>
      <c r="HOT38"/>
      <c r="HOU38"/>
      <c r="HOV38"/>
      <c r="HOW38"/>
      <c r="HOX38"/>
      <c r="HOY38"/>
      <c r="HOZ38"/>
      <c r="HPA38"/>
      <c r="HPB38"/>
      <c r="HPC38"/>
      <c r="HPD38"/>
      <c r="HPE38"/>
      <c r="HPF38"/>
      <c r="HPG38"/>
      <c r="HPH38"/>
      <c r="HPI38"/>
      <c r="HPJ38"/>
      <c r="HPK38"/>
      <c r="HPL38"/>
      <c r="HPM38"/>
      <c r="HPN38"/>
      <c r="HPO38"/>
      <c r="HPP38"/>
      <c r="HPQ38"/>
      <c r="HPR38"/>
      <c r="HPS38"/>
      <c r="HPT38"/>
      <c r="HPU38"/>
      <c r="HPV38"/>
      <c r="HPW38"/>
      <c r="HPX38"/>
      <c r="HPY38"/>
      <c r="HPZ38"/>
      <c r="HQA38"/>
      <c r="HQB38"/>
      <c r="HQC38"/>
      <c r="HQD38"/>
      <c r="HQE38"/>
      <c r="HQF38"/>
      <c r="HQG38"/>
      <c r="HQH38"/>
      <c r="HQI38"/>
      <c r="HQJ38"/>
      <c r="HQK38"/>
      <c r="HQL38"/>
      <c r="HQM38"/>
      <c r="HQN38"/>
      <c r="HQO38"/>
      <c r="HQP38"/>
      <c r="HQQ38"/>
      <c r="HQR38"/>
      <c r="HQS38"/>
      <c r="HQT38"/>
      <c r="HQU38"/>
      <c r="HQV38"/>
      <c r="HQW38"/>
      <c r="HQX38"/>
      <c r="HQY38"/>
      <c r="HQZ38"/>
      <c r="HRA38"/>
      <c r="HRB38"/>
      <c r="HRC38"/>
      <c r="HRD38"/>
      <c r="HRE38"/>
      <c r="HRF38"/>
      <c r="HRG38"/>
      <c r="HRH38"/>
      <c r="HRI38"/>
      <c r="HRJ38"/>
      <c r="HRK38"/>
      <c r="HRL38"/>
      <c r="HRM38"/>
      <c r="HRN38"/>
      <c r="HRO38"/>
      <c r="HRP38"/>
      <c r="HRQ38"/>
      <c r="HRR38"/>
      <c r="HRS38"/>
      <c r="HRT38"/>
      <c r="HRU38"/>
      <c r="HRV38"/>
      <c r="HRW38"/>
      <c r="HRX38"/>
      <c r="HRY38"/>
      <c r="HRZ38"/>
      <c r="HSA38"/>
      <c r="HSB38"/>
      <c r="HSC38"/>
      <c r="HSD38"/>
      <c r="HSE38"/>
      <c r="HSF38"/>
      <c r="HSG38"/>
      <c r="HSH38"/>
      <c r="HSI38"/>
      <c r="HSJ38"/>
      <c r="HSK38"/>
      <c r="HSL38"/>
      <c r="HSM38"/>
      <c r="HSN38"/>
      <c r="HSO38"/>
      <c r="HSP38"/>
      <c r="HSQ38"/>
      <c r="HSR38"/>
      <c r="HSS38"/>
      <c r="HST38"/>
      <c r="HSU38"/>
      <c r="HSV38"/>
      <c r="HSW38"/>
      <c r="HSX38"/>
      <c r="HSY38"/>
      <c r="HSZ38"/>
      <c r="HTA38"/>
      <c r="HTB38"/>
      <c r="HTC38"/>
      <c r="HTD38"/>
      <c r="HTE38"/>
      <c r="HTF38"/>
      <c r="HTG38"/>
      <c r="HTH38"/>
      <c r="HTI38"/>
      <c r="HTJ38"/>
      <c r="HTK38"/>
      <c r="HTL38"/>
      <c r="HTM38"/>
      <c r="HTN38"/>
      <c r="HTO38"/>
      <c r="HTP38"/>
      <c r="HTQ38"/>
      <c r="HTR38"/>
      <c r="HTS38"/>
      <c r="HTT38"/>
      <c r="HTU38"/>
      <c r="HTV38"/>
      <c r="HTW38"/>
      <c r="HTX38"/>
      <c r="HTY38"/>
      <c r="HTZ38"/>
      <c r="HUA38"/>
      <c r="HUB38"/>
      <c r="HUC38"/>
      <c r="HUD38"/>
      <c r="HUE38"/>
      <c r="HUF38"/>
      <c r="HUG38"/>
      <c r="HUH38"/>
      <c r="HUI38"/>
      <c r="HUJ38"/>
      <c r="HUK38"/>
      <c r="HUL38"/>
      <c r="HUM38"/>
      <c r="HUN38"/>
      <c r="HUO38"/>
      <c r="HUP38"/>
      <c r="HUQ38"/>
      <c r="HUR38"/>
      <c r="HUS38"/>
      <c r="HUT38"/>
      <c r="HUU38"/>
      <c r="HUV38"/>
      <c r="HUW38"/>
      <c r="HUX38"/>
      <c r="HUY38"/>
      <c r="HUZ38"/>
      <c r="HVA38"/>
      <c r="HVB38"/>
      <c r="HVC38"/>
      <c r="HVD38"/>
      <c r="HVE38"/>
      <c r="HVF38"/>
      <c r="HVG38"/>
      <c r="HVH38"/>
      <c r="HVI38"/>
      <c r="HVJ38"/>
      <c r="HVK38"/>
      <c r="HVL38"/>
      <c r="HVM38"/>
      <c r="HVN38"/>
      <c r="HVO38"/>
      <c r="HVP38"/>
      <c r="HVQ38"/>
      <c r="HVR38"/>
      <c r="HVS38"/>
      <c r="HVT38"/>
      <c r="HVU38"/>
      <c r="HVV38"/>
      <c r="HVW38"/>
      <c r="HVX38"/>
      <c r="HVY38"/>
      <c r="HVZ38"/>
      <c r="HWA38"/>
      <c r="HWB38"/>
      <c r="HWC38"/>
      <c r="HWD38"/>
      <c r="HWE38"/>
      <c r="HWF38"/>
      <c r="HWG38"/>
      <c r="HWH38"/>
      <c r="HWI38"/>
      <c r="HWJ38"/>
      <c r="HWK38"/>
      <c r="HWL38"/>
      <c r="HWM38"/>
      <c r="HWN38"/>
      <c r="HWO38"/>
      <c r="HWP38"/>
      <c r="HWQ38"/>
      <c r="HWR38"/>
      <c r="HWS38"/>
      <c r="HWT38"/>
      <c r="HWU38"/>
      <c r="HWV38"/>
      <c r="HWW38"/>
      <c r="HWX38"/>
      <c r="HWY38"/>
      <c r="HWZ38"/>
      <c r="HXA38"/>
      <c r="HXB38"/>
      <c r="HXC38"/>
      <c r="HXD38"/>
      <c r="HXE38"/>
      <c r="HXF38"/>
      <c r="HXG38"/>
      <c r="HXH38"/>
      <c r="HXI38"/>
      <c r="HXJ38"/>
      <c r="HXK38"/>
      <c r="HXL38"/>
      <c r="HXM38"/>
      <c r="HXN38"/>
      <c r="HXO38"/>
      <c r="HXP38"/>
      <c r="HXQ38"/>
      <c r="HXR38"/>
      <c r="HXS38"/>
      <c r="HXT38"/>
      <c r="HXU38"/>
      <c r="HXV38"/>
      <c r="HXW38"/>
      <c r="HXX38"/>
      <c r="HXY38"/>
      <c r="HXZ38"/>
      <c r="HYA38"/>
      <c r="HYB38"/>
      <c r="HYC38"/>
      <c r="HYD38"/>
      <c r="HYE38"/>
      <c r="HYF38"/>
      <c r="HYG38"/>
      <c r="HYH38"/>
      <c r="HYI38"/>
      <c r="HYJ38"/>
      <c r="HYK38"/>
      <c r="HYL38"/>
      <c r="HYM38"/>
      <c r="HYN38"/>
      <c r="HYO38"/>
      <c r="HYP38"/>
      <c r="HYQ38"/>
      <c r="HYR38"/>
      <c r="HYS38"/>
      <c r="HYT38"/>
      <c r="HYU38"/>
      <c r="HYV38"/>
      <c r="HYW38"/>
      <c r="HYX38"/>
      <c r="HYY38"/>
      <c r="HYZ38"/>
      <c r="HZA38"/>
      <c r="HZB38"/>
      <c r="HZC38"/>
      <c r="HZD38"/>
      <c r="HZE38"/>
      <c r="HZF38"/>
      <c r="HZG38"/>
      <c r="HZH38"/>
      <c r="HZI38"/>
      <c r="HZJ38"/>
      <c r="HZK38"/>
      <c r="HZL38"/>
      <c r="HZM38"/>
      <c r="HZN38"/>
      <c r="HZO38"/>
      <c r="HZP38"/>
      <c r="HZQ38"/>
      <c r="HZR38"/>
      <c r="HZS38"/>
      <c r="HZT38"/>
      <c r="HZU38"/>
      <c r="HZV38"/>
      <c r="HZW38"/>
      <c r="HZX38"/>
      <c r="HZY38"/>
      <c r="HZZ38"/>
      <c r="IAA38"/>
      <c r="IAB38"/>
      <c r="IAC38"/>
      <c r="IAD38"/>
      <c r="IAE38"/>
      <c r="IAF38"/>
      <c r="IAG38"/>
      <c r="IAH38"/>
      <c r="IAI38"/>
      <c r="IAJ38"/>
      <c r="IAK38"/>
      <c r="IAL38"/>
      <c r="IAM38"/>
      <c r="IAN38"/>
      <c r="IAO38"/>
      <c r="IAP38"/>
      <c r="IAQ38"/>
      <c r="IAR38"/>
      <c r="IAS38"/>
      <c r="IAT38"/>
      <c r="IAU38"/>
      <c r="IAV38"/>
      <c r="IAW38"/>
      <c r="IAX38"/>
      <c r="IAY38"/>
      <c r="IAZ38"/>
      <c r="IBA38"/>
      <c r="IBB38"/>
      <c r="IBC38"/>
      <c r="IBD38"/>
      <c r="IBE38"/>
      <c r="IBF38"/>
      <c r="IBG38"/>
      <c r="IBH38"/>
      <c r="IBI38"/>
      <c r="IBJ38"/>
      <c r="IBK38"/>
      <c r="IBL38"/>
      <c r="IBM38"/>
      <c r="IBN38"/>
      <c r="IBO38"/>
      <c r="IBP38"/>
      <c r="IBQ38"/>
      <c r="IBR38"/>
      <c r="IBS38"/>
      <c r="IBT38"/>
      <c r="IBU38"/>
      <c r="IBV38"/>
      <c r="IBW38"/>
      <c r="IBX38"/>
      <c r="IBY38"/>
      <c r="IBZ38"/>
      <c r="ICA38"/>
      <c r="ICB38"/>
      <c r="ICC38"/>
      <c r="ICD38"/>
      <c r="ICE38"/>
      <c r="ICF38"/>
      <c r="ICG38"/>
      <c r="ICH38"/>
      <c r="ICI38"/>
      <c r="ICJ38"/>
      <c r="ICK38"/>
      <c r="ICL38"/>
      <c r="ICM38"/>
      <c r="ICN38"/>
      <c r="ICO38"/>
      <c r="ICP38"/>
      <c r="ICQ38"/>
      <c r="ICR38"/>
      <c r="ICS38"/>
      <c r="ICT38"/>
      <c r="ICU38"/>
      <c r="ICV38"/>
      <c r="ICW38"/>
      <c r="ICX38"/>
      <c r="ICY38"/>
      <c r="ICZ38"/>
      <c r="IDA38"/>
      <c r="IDB38"/>
      <c r="IDC38"/>
      <c r="IDD38"/>
      <c r="IDE38"/>
      <c r="IDF38"/>
      <c r="IDG38"/>
      <c r="IDH38"/>
      <c r="IDI38"/>
      <c r="IDJ38"/>
      <c r="IDK38"/>
      <c r="IDL38"/>
      <c r="IDM38"/>
      <c r="IDN38"/>
      <c r="IDO38"/>
      <c r="IDP38"/>
      <c r="IDQ38"/>
      <c r="IDR38"/>
      <c r="IDS38"/>
      <c r="IDT38"/>
      <c r="IDU38"/>
      <c r="IDV38"/>
      <c r="IDW38"/>
      <c r="IDX38"/>
      <c r="IDY38"/>
      <c r="IDZ38"/>
      <c r="IEA38"/>
      <c r="IEB38"/>
      <c r="IEC38"/>
      <c r="IED38"/>
      <c r="IEE38"/>
      <c r="IEF38"/>
      <c r="IEG38"/>
      <c r="IEH38"/>
      <c r="IEI38"/>
      <c r="IEJ38"/>
      <c r="IEK38"/>
      <c r="IEL38"/>
      <c r="IEM38"/>
      <c r="IEN38"/>
      <c r="IEO38"/>
      <c r="IEP38"/>
      <c r="IEQ38"/>
      <c r="IER38"/>
      <c r="IES38"/>
      <c r="IET38"/>
      <c r="IEU38"/>
      <c r="IEV38"/>
      <c r="IEW38"/>
      <c r="IEX38"/>
      <c r="IEY38"/>
      <c r="IEZ38"/>
      <c r="IFA38"/>
      <c r="IFB38"/>
      <c r="IFC38"/>
      <c r="IFD38"/>
      <c r="IFE38"/>
      <c r="IFF38"/>
      <c r="IFG38"/>
      <c r="IFH38"/>
      <c r="IFI38"/>
      <c r="IFJ38"/>
      <c r="IFK38"/>
      <c r="IFL38"/>
      <c r="IFM38"/>
      <c r="IFN38"/>
      <c r="IFO38"/>
      <c r="IFP38"/>
      <c r="IFQ38"/>
      <c r="IFR38"/>
      <c r="IFS38"/>
      <c r="IFT38"/>
      <c r="IFU38"/>
      <c r="IFV38"/>
      <c r="IFW38"/>
      <c r="IFX38"/>
      <c r="IFY38"/>
      <c r="IFZ38"/>
      <c r="IGA38"/>
      <c r="IGB38"/>
      <c r="IGC38"/>
      <c r="IGD38"/>
      <c r="IGE38"/>
      <c r="IGF38"/>
      <c r="IGG38"/>
      <c r="IGH38"/>
      <c r="IGI38"/>
      <c r="IGJ38"/>
      <c r="IGK38"/>
      <c r="IGL38"/>
      <c r="IGM38"/>
      <c r="IGN38"/>
      <c r="IGO38"/>
      <c r="IGP38"/>
      <c r="IGQ38"/>
      <c r="IGR38"/>
      <c r="IGS38"/>
      <c r="IGT38"/>
      <c r="IGU38"/>
      <c r="IGV38"/>
      <c r="IGW38"/>
      <c r="IGX38"/>
      <c r="IGY38"/>
      <c r="IGZ38"/>
      <c r="IHA38"/>
      <c r="IHB38"/>
      <c r="IHC38"/>
      <c r="IHD38"/>
      <c r="IHE38"/>
      <c r="IHF38"/>
      <c r="IHG38"/>
      <c r="IHH38"/>
      <c r="IHI38"/>
      <c r="IHJ38"/>
      <c r="IHK38"/>
      <c r="IHL38"/>
      <c r="IHM38"/>
      <c r="IHN38"/>
      <c r="IHO38"/>
      <c r="IHP38"/>
      <c r="IHQ38"/>
      <c r="IHR38"/>
      <c r="IHS38"/>
      <c r="IHT38"/>
      <c r="IHU38"/>
      <c r="IHV38"/>
      <c r="IHW38"/>
      <c r="IHX38"/>
      <c r="IHY38"/>
      <c r="IHZ38"/>
      <c r="IIA38"/>
      <c r="IIB38"/>
      <c r="IIC38"/>
      <c r="IID38"/>
      <c r="IIE38"/>
      <c r="IIF38"/>
      <c r="IIG38"/>
      <c r="IIH38"/>
      <c r="III38"/>
      <c r="IIJ38"/>
      <c r="IIK38"/>
      <c r="IIL38"/>
      <c r="IIM38"/>
      <c r="IIN38"/>
      <c r="IIO38"/>
      <c r="IIP38"/>
      <c r="IIQ38"/>
      <c r="IIR38"/>
      <c r="IIS38"/>
      <c r="IIT38"/>
      <c r="IIU38"/>
      <c r="IIV38"/>
      <c r="IIW38"/>
      <c r="IIX38"/>
      <c r="IIY38"/>
      <c r="IIZ38"/>
      <c r="IJA38"/>
      <c r="IJB38"/>
      <c r="IJC38"/>
      <c r="IJD38"/>
      <c r="IJE38"/>
      <c r="IJF38"/>
      <c r="IJG38"/>
      <c r="IJH38"/>
      <c r="IJI38"/>
      <c r="IJJ38"/>
      <c r="IJK38"/>
      <c r="IJL38"/>
      <c r="IJM38"/>
      <c r="IJN38"/>
      <c r="IJO38"/>
      <c r="IJP38"/>
      <c r="IJQ38"/>
      <c r="IJR38"/>
      <c r="IJS38"/>
      <c r="IJT38"/>
      <c r="IJU38"/>
      <c r="IJV38"/>
      <c r="IJW38"/>
      <c r="IJX38"/>
      <c r="IJY38"/>
      <c r="IJZ38"/>
      <c r="IKA38"/>
      <c r="IKB38"/>
      <c r="IKC38"/>
      <c r="IKD38"/>
      <c r="IKE38"/>
      <c r="IKF38"/>
      <c r="IKG38"/>
      <c r="IKH38"/>
      <c r="IKI38"/>
      <c r="IKJ38"/>
      <c r="IKK38"/>
      <c r="IKL38"/>
      <c r="IKM38"/>
      <c r="IKN38"/>
      <c r="IKO38"/>
      <c r="IKP38"/>
      <c r="IKQ38"/>
      <c r="IKR38"/>
      <c r="IKS38"/>
      <c r="IKT38"/>
      <c r="IKU38"/>
      <c r="IKV38"/>
      <c r="IKW38"/>
      <c r="IKX38"/>
      <c r="IKY38"/>
      <c r="IKZ38"/>
      <c r="ILA38"/>
      <c r="ILB38"/>
      <c r="ILC38"/>
      <c r="ILD38"/>
      <c r="ILE38"/>
      <c r="ILF38"/>
      <c r="ILG38"/>
      <c r="ILH38"/>
      <c r="ILI38"/>
      <c r="ILJ38"/>
      <c r="ILK38"/>
      <c r="ILL38"/>
      <c r="ILM38"/>
      <c r="ILN38"/>
      <c r="ILO38"/>
      <c r="ILP38"/>
      <c r="ILQ38"/>
      <c r="ILR38"/>
      <c r="ILS38"/>
      <c r="ILT38"/>
      <c r="ILU38"/>
      <c r="ILV38"/>
      <c r="ILW38"/>
      <c r="ILX38"/>
      <c r="ILY38"/>
      <c r="ILZ38"/>
      <c r="IMA38"/>
      <c r="IMB38"/>
      <c r="IMC38"/>
      <c r="IMD38"/>
      <c r="IME38"/>
      <c r="IMF38"/>
      <c r="IMG38"/>
      <c r="IMH38"/>
      <c r="IMI38"/>
      <c r="IMJ38"/>
      <c r="IMK38"/>
      <c r="IML38"/>
      <c r="IMM38"/>
      <c r="IMN38"/>
      <c r="IMO38"/>
      <c r="IMP38"/>
      <c r="IMQ38"/>
      <c r="IMR38"/>
      <c r="IMS38"/>
      <c r="IMT38"/>
      <c r="IMU38"/>
      <c r="IMV38"/>
      <c r="IMW38"/>
      <c r="IMX38"/>
      <c r="IMY38"/>
      <c r="IMZ38"/>
      <c r="INA38"/>
      <c r="INB38"/>
      <c r="INC38"/>
      <c r="IND38"/>
      <c r="INE38"/>
      <c r="INF38"/>
      <c r="ING38"/>
      <c r="INH38"/>
      <c r="INI38"/>
      <c r="INJ38"/>
      <c r="INK38"/>
      <c r="INL38"/>
      <c r="INM38"/>
      <c r="INN38"/>
      <c r="INO38"/>
      <c r="INP38"/>
      <c r="INQ38"/>
      <c r="INR38"/>
      <c r="INS38"/>
      <c r="INT38"/>
      <c r="INU38"/>
      <c r="INV38"/>
      <c r="INW38"/>
      <c r="INX38"/>
      <c r="INY38"/>
      <c r="INZ38"/>
      <c r="IOA38"/>
      <c r="IOB38"/>
      <c r="IOC38"/>
      <c r="IOD38"/>
      <c r="IOE38"/>
      <c r="IOF38"/>
      <c r="IOG38"/>
      <c r="IOH38"/>
      <c r="IOI38"/>
      <c r="IOJ38"/>
      <c r="IOK38"/>
      <c r="IOL38"/>
      <c r="IOM38"/>
      <c r="ION38"/>
      <c r="IOO38"/>
      <c r="IOP38"/>
      <c r="IOQ38"/>
      <c r="IOR38"/>
      <c r="IOS38"/>
      <c r="IOT38"/>
      <c r="IOU38"/>
      <c r="IOV38"/>
      <c r="IOW38"/>
      <c r="IOX38"/>
      <c r="IOY38"/>
      <c r="IOZ38"/>
      <c r="IPA38"/>
      <c r="IPB38"/>
      <c r="IPC38"/>
      <c r="IPD38"/>
      <c r="IPE38"/>
      <c r="IPF38"/>
      <c r="IPG38"/>
      <c r="IPH38"/>
      <c r="IPI38"/>
      <c r="IPJ38"/>
      <c r="IPK38"/>
      <c r="IPL38"/>
      <c r="IPM38"/>
      <c r="IPN38"/>
      <c r="IPO38"/>
      <c r="IPP38"/>
      <c r="IPQ38"/>
      <c r="IPR38"/>
      <c r="IPS38"/>
      <c r="IPT38"/>
      <c r="IPU38"/>
      <c r="IPV38"/>
      <c r="IPW38"/>
      <c r="IPX38"/>
      <c r="IPY38"/>
      <c r="IPZ38"/>
      <c r="IQA38"/>
      <c r="IQB38"/>
      <c r="IQC38"/>
      <c r="IQD38"/>
      <c r="IQE38"/>
      <c r="IQF38"/>
      <c r="IQG38"/>
      <c r="IQH38"/>
      <c r="IQI38"/>
      <c r="IQJ38"/>
      <c r="IQK38"/>
      <c r="IQL38"/>
      <c r="IQM38"/>
      <c r="IQN38"/>
      <c r="IQO38"/>
      <c r="IQP38"/>
      <c r="IQQ38"/>
      <c r="IQR38"/>
      <c r="IQS38"/>
      <c r="IQT38"/>
      <c r="IQU38"/>
      <c r="IQV38"/>
      <c r="IQW38"/>
      <c r="IQX38"/>
      <c r="IQY38"/>
      <c r="IQZ38"/>
      <c r="IRA38"/>
      <c r="IRB38"/>
      <c r="IRC38"/>
      <c r="IRD38"/>
      <c r="IRE38"/>
      <c r="IRF38"/>
      <c r="IRG38"/>
      <c r="IRH38"/>
      <c r="IRI38"/>
      <c r="IRJ38"/>
      <c r="IRK38"/>
      <c r="IRL38"/>
      <c r="IRM38"/>
      <c r="IRN38"/>
      <c r="IRO38"/>
      <c r="IRP38"/>
      <c r="IRQ38"/>
      <c r="IRR38"/>
      <c r="IRS38"/>
      <c r="IRT38"/>
      <c r="IRU38"/>
      <c r="IRV38"/>
      <c r="IRW38"/>
      <c r="IRX38"/>
      <c r="IRY38"/>
      <c r="IRZ38"/>
      <c r="ISA38"/>
      <c r="ISB38"/>
      <c r="ISC38"/>
      <c r="ISD38"/>
      <c r="ISE38"/>
      <c r="ISF38"/>
      <c r="ISG38"/>
      <c r="ISH38"/>
      <c r="ISI38"/>
      <c r="ISJ38"/>
      <c r="ISK38"/>
      <c r="ISL38"/>
      <c r="ISM38"/>
      <c r="ISN38"/>
      <c r="ISO38"/>
      <c r="ISP38"/>
      <c r="ISQ38"/>
      <c r="ISR38"/>
      <c r="ISS38"/>
      <c r="IST38"/>
      <c r="ISU38"/>
      <c r="ISV38"/>
      <c r="ISW38"/>
      <c r="ISX38"/>
      <c r="ISY38"/>
      <c r="ISZ38"/>
      <c r="ITA38"/>
      <c r="ITB38"/>
      <c r="ITC38"/>
      <c r="ITD38"/>
      <c r="ITE38"/>
      <c r="ITF38"/>
      <c r="ITG38"/>
      <c r="ITH38"/>
      <c r="ITI38"/>
      <c r="ITJ38"/>
      <c r="ITK38"/>
      <c r="ITL38"/>
      <c r="ITM38"/>
      <c r="ITN38"/>
      <c r="ITO38"/>
      <c r="ITP38"/>
      <c r="ITQ38"/>
      <c r="ITR38"/>
      <c r="ITS38"/>
      <c r="ITT38"/>
      <c r="ITU38"/>
      <c r="ITV38"/>
      <c r="ITW38"/>
      <c r="ITX38"/>
      <c r="ITY38"/>
      <c r="ITZ38"/>
      <c r="IUA38"/>
      <c r="IUB38"/>
      <c r="IUC38"/>
      <c r="IUD38"/>
      <c r="IUE38"/>
      <c r="IUF38"/>
      <c r="IUG38"/>
      <c r="IUH38"/>
      <c r="IUI38"/>
      <c r="IUJ38"/>
      <c r="IUK38"/>
      <c r="IUL38"/>
      <c r="IUM38"/>
      <c r="IUN38"/>
      <c r="IUO38"/>
      <c r="IUP38"/>
      <c r="IUQ38"/>
      <c r="IUR38"/>
      <c r="IUS38"/>
      <c r="IUT38"/>
      <c r="IUU38"/>
      <c r="IUV38"/>
      <c r="IUW38"/>
      <c r="IUX38"/>
      <c r="IUY38"/>
      <c r="IUZ38"/>
      <c r="IVA38"/>
      <c r="IVB38"/>
      <c r="IVC38"/>
      <c r="IVD38"/>
      <c r="IVE38"/>
      <c r="IVF38"/>
      <c r="IVG38"/>
      <c r="IVH38"/>
      <c r="IVI38"/>
      <c r="IVJ38"/>
      <c r="IVK38"/>
      <c r="IVL38"/>
      <c r="IVM38"/>
      <c r="IVN38"/>
      <c r="IVO38"/>
      <c r="IVP38"/>
      <c r="IVQ38"/>
      <c r="IVR38"/>
      <c r="IVS38"/>
      <c r="IVT38"/>
      <c r="IVU38"/>
      <c r="IVV38"/>
      <c r="IVW38"/>
      <c r="IVX38"/>
      <c r="IVY38"/>
      <c r="IVZ38"/>
      <c r="IWA38"/>
      <c r="IWB38"/>
      <c r="IWC38"/>
      <c r="IWD38"/>
      <c r="IWE38"/>
      <c r="IWF38"/>
      <c r="IWG38"/>
      <c r="IWH38"/>
      <c r="IWI38"/>
      <c r="IWJ38"/>
      <c r="IWK38"/>
      <c r="IWL38"/>
      <c r="IWM38"/>
      <c r="IWN38"/>
      <c r="IWO38"/>
      <c r="IWP38"/>
      <c r="IWQ38"/>
      <c r="IWR38"/>
      <c r="IWS38"/>
      <c r="IWT38"/>
      <c r="IWU38"/>
      <c r="IWV38"/>
      <c r="IWW38"/>
      <c r="IWX38"/>
      <c r="IWY38"/>
      <c r="IWZ38"/>
      <c r="IXA38"/>
      <c r="IXB38"/>
      <c r="IXC38"/>
      <c r="IXD38"/>
      <c r="IXE38"/>
      <c r="IXF38"/>
      <c r="IXG38"/>
      <c r="IXH38"/>
      <c r="IXI38"/>
      <c r="IXJ38"/>
      <c r="IXK38"/>
      <c r="IXL38"/>
      <c r="IXM38"/>
      <c r="IXN38"/>
      <c r="IXO38"/>
      <c r="IXP38"/>
      <c r="IXQ38"/>
      <c r="IXR38"/>
      <c r="IXS38"/>
      <c r="IXT38"/>
      <c r="IXU38"/>
      <c r="IXV38"/>
      <c r="IXW38"/>
      <c r="IXX38"/>
      <c r="IXY38"/>
      <c r="IXZ38"/>
      <c r="IYA38"/>
      <c r="IYB38"/>
      <c r="IYC38"/>
      <c r="IYD38"/>
      <c r="IYE38"/>
      <c r="IYF38"/>
      <c r="IYG38"/>
      <c r="IYH38"/>
      <c r="IYI38"/>
      <c r="IYJ38"/>
      <c r="IYK38"/>
      <c r="IYL38"/>
      <c r="IYM38"/>
      <c r="IYN38"/>
      <c r="IYO38"/>
      <c r="IYP38"/>
      <c r="IYQ38"/>
      <c r="IYR38"/>
      <c r="IYS38"/>
      <c r="IYT38"/>
      <c r="IYU38"/>
      <c r="IYV38"/>
      <c r="IYW38"/>
      <c r="IYX38"/>
      <c r="IYY38"/>
      <c r="IYZ38"/>
      <c r="IZA38"/>
      <c r="IZB38"/>
      <c r="IZC38"/>
      <c r="IZD38"/>
      <c r="IZE38"/>
      <c r="IZF38"/>
      <c r="IZG38"/>
      <c r="IZH38"/>
      <c r="IZI38"/>
      <c r="IZJ38"/>
      <c r="IZK38"/>
      <c r="IZL38"/>
      <c r="IZM38"/>
      <c r="IZN38"/>
      <c r="IZO38"/>
      <c r="IZP38"/>
      <c r="IZQ38"/>
      <c r="IZR38"/>
      <c r="IZS38"/>
      <c r="IZT38"/>
      <c r="IZU38"/>
      <c r="IZV38"/>
      <c r="IZW38"/>
      <c r="IZX38"/>
      <c r="IZY38"/>
      <c r="IZZ38"/>
      <c r="JAA38"/>
      <c r="JAB38"/>
      <c r="JAC38"/>
      <c r="JAD38"/>
      <c r="JAE38"/>
      <c r="JAF38"/>
      <c r="JAG38"/>
      <c r="JAH38"/>
      <c r="JAI38"/>
      <c r="JAJ38"/>
      <c r="JAK38"/>
      <c r="JAL38"/>
      <c r="JAM38"/>
      <c r="JAN38"/>
      <c r="JAO38"/>
      <c r="JAP38"/>
      <c r="JAQ38"/>
      <c r="JAR38"/>
      <c r="JAS38"/>
      <c r="JAT38"/>
      <c r="JAU38"/>
      <c r="JAV38"/>
      <c r="JAW38"/>
      <c r="JAX38"/>
      <c r="JAY38"/>
      <c r="JAZ38"/>
      <c r="JBA38"/>
      <c r="JBB38"/>
      <c r="JBC38"/>
      <c r="JBD38"/>
      <c r="JBE38"/>
      <c r="JBF38"/>
      <c r="JBG38"/>
      <c r="JBH38"/>
      <c r="JBI38"/>
      <c r="JBJ38"/>
      <c r="JBK38"/>
      <c r="JBL38"/>
      <c r="JBM38"/>
      <c r="JBN38"/>
      <c r="JBO38"/>
      <c r="JBP38"/>
      <c r="JBQ38"/>
      <c r="JBR38"/>
      <c r="JBS38"/>
      <c r="JBT38"/>
      <c r="JBU38"/>
      <c r="JBV38"/>
      <c r="JBW38"/>
      <c r="JBX38"/>
      <c r="JBY38"/>
      <c r="JBZ38"/>
      <c r="JCA38"/>
      <c r="JCB38"/>
      <c r="JCC38"/>
      <c r="JCD38"/>
      <c r="JCE38"/>
      <c r="JCF38"/>
      <c r="JCG38"/>
      <c r="JCH38"/>
      <c r="JCI38"/>
      <c r="JCJ38"/>
      <c r="JCK38"/>
      <c r="JCL38"/>
      <c r="JCM38"/>
      <c r="JCN38"/>
      <c r="JCO38"/>
      <c r="JCP38"/>
      <c r="JCQ38"/>
      <c r="JCR38"/>
      <c r="JCS38"/>
      <c r="JCT38"/>
      <c r="JCU38"/>
      <c r="JCV38"/>
      <c r="JCW38"/>
      <c r="JCX38"/>
      <c r="JCY38"/>
      <c r="JCZ38"/>
      <c r="JDA38"/>
      <c r="JDB38"/>
      <c r="JDC38"/>
      <c r="JDD38"/>
      <c r="JDE38"/>
      <c r="JDF38"/>
      <c r="JDG38"/>
      <c r="JDH38"/>
      <c r="JDI38"/>
      <c r="JDJ38"/>
      <c r="JDK38"/>
      <c r="JDL38"/>
      <c r="JDM38"/>
      <c r="JDN38"/>
      <c r="JDO38"/>
      <c r="JDP38"/>
      <c r="JDQ38"/>
      <c r="JDR38"/>
      <c r="JDS38"/>
      <c r="JDT38"/>
      <c r="JDU38"/>
      <c r="JDV38"/>
      <c r="JDW38"/>
      <c r="JDX38"/>
      <c r="JDY38"/>
      <c r="JDZ38"/>
      <c r="JEA38"/>
      <c r="JEB38"/>
      <c r="JEC38"/>
      <c r="JED38"/>
      <c r="JEE38"/>
      <c r="JEF38"/>
      <c r="JEG38"/>
      <c r="JEH38"/>
      <c r="JEI38"/>
      <c r="JEJ38"/>
      <c r="JEK38"/>
      <c r="JEL38"/>
      <c r="JEM38"/>
      <c r="JEN38"/>
      <c r="JEO38"/>
      <c r="JEP38"/>
      <c r="JEQ38"/>
      <c r="JER38"/>
      <c r="JES38"/>
      <c r="JET38"/>
      <c r="JEU38"/>
      <c r="JEV38"/>
      <c r="JEW38"/>
      <c r="JEX38"/>
      <c r="JEY38"/>
      <c r="JEZ38"/>
      <c r="JFA38"/>
      <c r="JFB38"/>
      <c r="JFC38"/>
      <c r="JFD38"/>
      <c r="JFE38"/>
      <c r="JFF38"/>
      <c r="JFG38"/>
      <c r="JFH38"/>
      <c r="JFI38"/>
      <c r="JFJ38"/>
      <c r="JFK38"/>
      <c r="JFL38"/>
      <c r="JFM38"/>
      <c r="JFN38"/>
      <c r="JFO38"/>
      <c r="JFP38"/>
      <c r="JFQ38"/>
      <c r="JFR38"/>
      <c r="JFS38"/>
      <c r="JFT38"/>
      <c r="JFU38"/>
      <c r="JFV38"/>
      <c r="JFW38"/>
      <c r="JFX38"/>
      <c r="JFY38"/>
      <c r="JFZ38"/>
      <c r="JGA38"/>
      <c r="JGB38"/>
      <c r="JGC38"/>
      <c r="JGD38"/>
      <c r="JGE38"/>
      <c r="JGF38"/>
      <c r="JGG38"/>
      <c r="JGH38"/>
      <c r="JGI38"/>
      <c r="JGJ38"/>
      <c r="JGK38"/>
      <c r="JGL38"/>
      <c r="JGM38"/>
      <c r="JGN38"/>
      <c r="JGO38"/>
      <c r="JGP38"/>
      <c r="JGQ38"/>
      <c r="JGR38"/>
      <c r="JGS38"/>
      <c r="JGT38"/>
      <c r="JGU38"/>
      <c r="JGV38"/>
      <c r="JGW38"/>
      <c r="JGX38"/>
      <c r="JGY38"/>
      <c r="JGZ38"/>
      <c r="JHA38"/>
      <c r="JHB38"/>
      <c r="JHC38"/>
      <c r="JHD38"/>
      <c r="JHE38"/>
      <c r="JHF38"/>
      <c r="JHG38"/>
      <c r="JHH38"/>
      <c r="JHI38"/>
      <c r="JHJ38"/>
      <c r="JHK38"/>
      <c r="JHL38"/>
      <c r="JHM38"/>
      <c r="JHN38"/>
      <c r="JHO38"/>
      <c r="JHP38"/>
      <c r="JHQ38"/>
      <c r="JHR38"/>
      <c r="JHS38"/>
      <c r="JHT38"/>
      <c r="JHU38"/>
      <c r="JHV38"/>
      <c r="JHW38"/>
      <c r="JHX38"/>
      <c r="JHY38"/>
      <c r="JHZ38"/>
      <c r="JIA38"/>
      <c r="JIB38"/>
      <c r="JIC38"/>
      <c r="JID38"/>
      <c r="JIE38"/>
      <c r="JIF38"/>
      <c r="JIG38"/>
      <c r="JIH38"/>
      <c r="JII38"/>
      <c r="JIJ38"/>
      <c r="JIK38"/>
      <c r="JIL38"/>
      <c r="JIM38"/>
      <c r="JIN38"/>
      <c r="JIO38"/>
      <c r="JIP38"/>
      <c r="JIQ38"/>
      <c r="JIR38"/>
      <c r="JIS38"/>
      <c r="JIT38"/>
      <c r="JIU38"/>
      <c r="JIV38"/>
      <c r="JIW38"/>
      <c r="JIX38"/>
      <c r="JIY38"/>
      <c r="JIZ38"/>
      <c r="JJA38"/>
      <c r="JJB38"/>
      <c r="JJC38"/>
      <c r="JJD38"/>
      <c r="JJE38"/>
      <c r="JJF38"/>
      <c r="JJG38"/>
      <c r="JJH38"/>
      <c r="JJI38"/>
      <c r="JJJ38"/>
      <c r="JJK38"/>
      <c r="JJL38"/>
      <c r="JJM38"/>
      <c r="JJN38"/>
      <c r="JJO38"/>
      <c r="JJP38"/>
      <c r="JJQ38"/>
      <c r="JJR38"/>
      <c r="JJS38"/>
      <c r="JJT38"/>
      <c r="JJU38"/>
      <c r="JJV38"/>
      <c r="JJW38"/>
      <c r="JJX38"/>
      <c r="JJY38"/>
      <c r="JJZ38"/>
      <c r="JKA38"/>
      <c r="JKB38"/>
      <c r="JKC38"/>
      <c r="JKD38"/>
      <c r="JKE38"/>
      <c r="JKF38"/>
      <c r="JKG38"/>
      <c r="JKH38"/>
      <c r="JKI38"/>
      <c r="JKJ38"/>
      <c r="JKK38"/>
      <c r="JKL38"/>
      <c r="JKM38"/>
      <c r="JKN38"/>
      <c r="JKO38"/>
      <c r="JKP38"/>
      <c r="JKQ38"/>
      <c r="JKR38"/>
      <c r="JKS38"/>
      <c r="JKT38"/>
      <c r="JKU38"/>
      <c r="JKV38"/>
      <c r="JKW38"/>
      <c r="JKX38"/>
      <c r="JKY38"/>
      <c r="JKZ38"/>
      <c r="JLA38"/>
      <c r="JLB38"/>
      <c r="JLC38"/>
      <c r="JLD38"/>
      <c r="JLE38"/>
      <c r="JLF38"/>
      <c r="JLG38"/>
      <c r="JLH38"/>
      <c r="JLI38"/>
      <c r="JLJ38"/>
      <c r="JLK38"/>
      <c r="JLL38"/>
      <c r="JLM38"/>
      <c r="JLN38"/>
      <c r="JLO38"/>
      <c r="JLP38"/>
      <c r="JLQ38"/>
      <c r="JLR38"/>
      <c r="JLS38"/>
      <c r="JLT38"/>
      <c r="JLU38"/>
      <c r="JLV38"/>
      <c r="JLW38"/>
      <c r="JLX38"/>
      <c r="JLY38"/>
      <c r="JLZ38"/>
      <c r="JMA38"/>
      <c r="JMB38"/>
      <c r="JMC38"/>
      <c r="JMD38"/>
      <c r="JME38"/>
      <c r="JMF38"/>
      <c r="JMG38"/>
      <c r="JMH38"/>
      <c r="JMI38"/>
      <c r="JMJ38"/>
      <c r="JMK38"/>
      <c r="JML38"/>
      <c r="JMM38"/>
      <c r="JMN38"/>
      <c r="JMO38"/>
      <c r="JMP38"/>
      <c r="JMQ38"/>
      <c r="JMR38"/>
      <c r="JMS38"/>
      <c r="JMT38"/>
      <c r="JMU38"/>
      <c r="JMV38"/>
      <c r="JMW38"/>
      <c r="JMX38"/>
      <c r="JMY38"/>
      <c r="JMZ38"/>
      <c r="JNA38"/>
      <c r="JNB38"/>
      <c r="JNC38"/>
      <c r="JND38"/>
      <c r="JNE38"/>
      <c r="JNF38"/>
      <c r="JNG38"/>
      <c r="JNH38"/>
      <c r="JNI38"/>
      <c r="JNJ38"/>
      <c r="JNK38"/>
      <c r="JNL38"/>
      <c r="JNM38"/>
      <c r="JNN38"/>
      <c r="JNO38"/>
      <c r="JNP38"/>
      <c r="JNQ38"/>
      <c r="JNR38"/>
      <c r="JNS38"/>
      <c r="JNT38"/>
      <c r="JNU38"/>
      <c r="JNV38"/>
      <c r="JNW38"/>
      <c r="JNX38"/>
      <c r="JNY38"/>
      <c r="JNZ38"/>
      <c r="JOA38"/>
      <c r="JOB38"/>
      <c r="JOC38"/>
      <c r="JOD38"/>
      <c r="JOE38"/>
      <c r="JOF38"/>
      <c r="JOG38"/>
      <c r="JOH38"/>
      <c r="JOI38"/>
      <c r="JOJ38"/>
      <c r="JOK38"/>
      <c r="JOL38"/>
      <c r="JOM38"/>
      <c r="JON38"/>
      <c r="JOO38"/>
      <c r="JOP38"/>
      <c r="JOQ38"/>
      <c r="JOR38"/>
      <c r="JOS38"/>
      <c r="JOT38"/>
      <c r="JOU38"/>
      <c r="JOV38"/>
      <c r="JOW38"/>
      <c r="JOX38"/>
      <c r="JOY38"/>
      <c r="JOZ38"/>
      <c r="JPA38"/>
      <c r="JPB38"/>
      <c r="JPC38"/>
      <c r="JPD38"/>
      <c r="JPE38"/>
      <c r="JPF38"/>
      <c r="JPG38"/>
      <c r="JPH38"/>
      <c r="JPI38"/>
      <c r="JPJ38"/>
      <c r="JPK38"/>
      <c r="JPL38"/>
      <c r="JPM38"/>
      <c r="JPN38"/>
      <c r="JPO38"/>
      <c r="JPP38"/>
      <c r="JPQ38"/>
      <c r="JPR38"/>
      <c r="JPS38"/>
      <c r="JPT38"/>
      <c r="JPU38"/>
      <c r="JPV38"/>
      <c r="JPW38"/>
      <c r="JPX38"/>
      <c r="JPY38"/>
      <c r="JPZ38"/>
      <c r="JQA38"/>
      <c r="JQB38"/>
      <c r="JQC38"/>
      <c r="JQD38"/>
      <c r="JQE38"/>
      <c r="JQF38"/>
      <c r="JQG38"/>
      <c r="JQH38"/>
      <c r="JQI38"/>
      <c r="JQJ38"/>
      <c r="JQK38"/>
      <c r="JQL38"/>
      <c r="JQM38"/>
      <c r="JQN38"/>
      <c r="JQO38"/>
      <c r="JQP38"/>
      <c r="JQQ38"/>
      <c r="JQR38"/>
      <c r="JQS38"/>
      <c r="JQT38"/>
      <c r="JQU38"/>
      <c r="JQV38"/>
      <c r="JQW38"/>
      <c r="JQX38"/>
      <c r="JQY38"/>
      <c r="JQZ38"/>
      <c r="JRA38"/>
      <c r="JRB38"/>
      <c r="JRC38"/>
      <c r="JRD38"/>
      <c r="JRE38"/>
      <c r="JRF38"/>
      <c r="JRG38"/>
      <c r="JRH38"/>
      <c r="JRI38"/>
      <c r="JRJ38"/>
      <c r="JRK38"/>
      <c r="JRL38"/>
      <c r="JRM38"/>
      <c r="JRN38"/>
      <c r="JRO38"/>
      <c r="JRP38"/>
      <c r="JRQ38"/>
      <c r="JRR38"/>
      <c r="JRS38"/>
      <c r="JRT38"/>
      <c r="JRU38"/>
      <c r="JRV38"/>
      <c r="JRW38"/>
      <c r="JRX38"/>
      <c r="JRY38"/>
      <c r="JRZ38"/>
      <c r="JSA38"/>
      <c r="JSB38"/>
      <c r="JSC38"/>
      <c r="JSD38"/>
      <c r="JSE38"/>
      <c r="JSF38"/>
      <c r="JSG38"/>
      <c r="JSH38"/>
      <c r="JSI38"/>
      <c r="JSJ38"/>
      <c r="JSK38"/>
      <c r="JSL38"/>
      <c r="JSM38"/>
      <c r="JSN38"/>
      <c r="JSO38"/>
      <c r="JSP38"/>
      <c r="JSQ38"/>
      <c r="JSR38"/>
      <c r="JSS38"/>
      <c r="JST38"/>
      <c r="JSU38"/>
      <c r="JSV38"/>
      <c r="JSW38"/>
      <c r="JSX38"/>
      <c r="JSY38"/>
      <c r="JSZ38"/>
      <c r="JTA38"/>
      <c r="JTB38"/>
      <c r="JTC38"/>
      <c r="JTD38"/>
      <c r="JTE38"/>
      <c r="JTF38"/>
      <c r="JTG38"/>
      <c r="JTH38"/>
      <c r="JTI38"/>
      <c r="JTJ38"/>
      <c r="JTK38"/>
      <c r="JTL38"/>
      <c r="JTM38"/>
      <c r="JTN38"/>
      <c r="JTO38"/>
      <c r="JTP38"/>
      <c r="JTQ38"/>
      <c r="JTR38"/>
      <c r="JTS38"/>
      <c r="JTT38"/>
      <c r="JTU38"/>
      <c r="JTV38"/>
      <c r="JTW38"/>
      <c r="JTX38"/>
      <c r="JTY38"/>
      <c r="JTZ38"/>
      <c r="JUA38"/>
      <c r="JUB38"/>
      <c r="JUC38"/>
      <c r="JUD38"/>
      <c r="JUE38"/>
      <c r="JUF38"/>
      <c r="JUG38"/>
      <c r="JUH38"/>
      <c r="JUI38"/>
      <c r="JUJ38"/>
      <c r="JUK38"/>
      <c r="JUL38"/>
      <c r="JUM38"/>
      <c r="JUN38"/>
      <c r="JUO38"/>
      <c r="JUP38"/>
      <c r="JUQ38"/>
      <c r="JUR38"/>
      <c r="JUS38"/>
      <c r="JUT38"/>
      <c r="JUU38"/>
      <c r="JUV38"/>
      <c r="JUW38"/>
      <c r="JUX38"/>
      <c r="JUY38"/>
      <c r="JUZ38"/>
      <c r="JVA38"/>
      <c r="JVB38"/>
      <c r="JVC38"/>
      <c r="JVD38"/>
      <c r="JVE38"/>
      <c r="JVF38"/>
      <c r="JVG38"/>
      <c r="JVH38"/>
      <c r="JVI38"/>
      <c r="JVJ38"/>
      <c r="JVK38"/>
      <c r="JVL38"/>
      <c r="JVM38"/>
      <c r="JVN38"/>
      <c r="JVO38"/>
      <c r="JVP38"/>
      <c r="JVQ38"/>
      <c r="JVR38"/>
      <c r="JVS38"/>
      <c r="JVT38"/>
      <c r="JVU38"/>
      <c r="JVV38"/>
      <c r="JVW38"/>
      <c r="JVX38"/>
      <c r="JVY38"/>
      <c r="JVZ38"/>
      <c r="JWA38"/>
      <c r="JWB38"/>
      <c r="JWC38"/>
      <c r="JWD38"/>
      <c r="JWE38"/>
      <c r="JWF38"/>
      <c r="JWG38"/>
      <c r="JWH38"/>
      <c r="JWI38"/>
      <c r="JWJ38"/>
      <c r="JWK38"/>
      <c r="JWL38"/>
      <c r="JWM38"/>
      <c r="JWN38"/>
      <c r="JWO38"/>
      <c r="JWP38"/>
      <c r="JWQ38"/>
      <c r="JWR38"/>
      <c r="JWS38"/>
      <c r="JWT38"/>
      <c r="JWU38"/>
      <c r="JWV38"/>
      <c r="JWW38"/>
      <c r="JWX38"/>
      <c r="JWY38"/>
      <c r="JWZ38"/>
      <c r="JXA38"/>
      <c r="JXB38"/>
      <c r="JXC38"/>
      <c r="JXD38"/>
      <c r="JXE38"/>
      <c r="JXF38"/>
      <c r="JXG38"/>
      <c r="JXH38"/>
      <c r="JXI38"/>
      <c r="JXJ38"/>
      <c r="JXK38"/>
      <c r="JXL38"/>
      <c r="JXM38"/>
      <c r="JXN38"/>
      <c r="JXO38"/>
      <c r="JXP38"/>
      <c r="JXQ38"/>
      <c r="JXR38"/>
      <c r="JXS38"/>
      <c r="JXT38"/>
      <c r="JXU38"/>
      <c r="JXV38"/>
      <c r="JXW38"/>
      <c r="JXX38"/>
      <c r="JXY38"/>
      <c r="JXZ38"/>
      <c r="JYA38"/>
      <c r="JYB38"/>
      <c r="JYC38"/>
      <c r="JYD38"/>
      <c r="JYE38"/>
      <c r="JYF38"/>
      <c r="JYG38"/>
      <c r="JYH38"/>
      <c r="JYI38"/>
      <c r="JYJ38"/>
      <c r="JYK38"/>
      <c r="JYL38"/>
      <c r="JYM38"/>
      <c r="JYN38"/>
      <c r="JYO38"/>
      <c r="JYP38"/>
      <c r="JYQ38"/>
      <c r="JYR38"/>
      <c r="JYS38"/>
      <c r="JYT38"/>
      <c r="JYU38"/>
      <c r="JYV38"/>
      <c r="JYW38"/>
      <c r="JYX38"/>
      <c r="JYY38"/>
      <c r="JYZ38"/>
      <c r="JZA38"/>
      <c r="JZB38"/>
      <c r="JZC38"/>
      <c r="JZD38"/>
      <c r="JZE38"/>
      <c r="JZF38"/>
      <c r="JZG38"/>
      <c r="JZH38"/>
      <c r="JZI38"/>
      <c r="JZJ38"/>
      <c r="JZK38"/>
      <c r="JZL38"/>
      <c r="JZM38"/>
      <c r="JZN38"/>
      <c r="JZO38"/>
      <c r="JZP38"/>
      <c r="JZQ38"/>
      <c r="JZR38"/>
      <c r="JZS38"/>
      <c r="JZT38"/>
      <c r="JZU38"/>
      <c r="JZV38"/>
      <c r="JZW38"/>
      <c r="JZX38"/>
      <c r="JZY38"/>
      <c r="JZZ38"/>
      <c r="KAA38"/>
      <c r="KAB38"/>
      <c r="KAC38"/>
      <c r="KAD38"/>
      <c r="KAE38"/>
      <c r="KAF38"/>
      <c r="KAG38"/>
      <c r="KAH38"/>
      <c r="KAI38"/>
      <c r="KAJ38"/>
      <c r="KAK38"/>
      <c r="KAL38"/>
      <c r="KAM38"/>
      <c r="KAN38"/>
      <c r="KAO38"/>
      <c r="KAP38"/>
      <c r="KAQ38"/>
      <c r="KAR38"/>
      <c r="KAS38"/>
      <c r="KAT38"/>
      <c r="KAU38"/>
      <c r="KAV38"/>
      <c r="KAW38"/>
      <c r="KAX38"/>
      <c r="KAY38"/>
      <c r="KAZ38"/>
      <c r="KBA38"/>
      <c r="KBB38"/>
      <c r="KBC38"/>
      <c r="KBD38"/>
      <c r="KBE38"/>
      <c r="KBF38"/>
      <c r="KBG38"/>
      <c r="KBH38"/>
      <c r="KBI38"/>
      <c r="KBJ38"/>
      <c r="KBK38"/>
      <c r="KBL38"/>
      <c r="KBM38"/>
      <c r="KBN38"/>
      <c r="KBO38"/>
      <c r="KBP38"/>
      <c r="KBQ38"/>
      <c r="KBR38"/>
      <c r="KBS38"/>
      <c r="KBT38"/>
      <c r="KBU38"/>
      <c r="KBV38"/>
      <c r="KBW38"/>
      <c r="KBX38"/>
      <c r="KBY38"/>
      <c r="KBZ38"/>
      <c r="KCA38"/>
      <c r="KCB38"/>
      <c r="KCC38"/>
      <c r="KCD38"/>
      <c r="KCE38"/>
      <c r="KCF38"/>
      <c r="KCG38"/>
      <c r="KCH38"/>
      <c r="KCI38"/>
      <c r="KCJ38"/>
      <c r="KCK38"/>
      <c r="KCL38"/>
      <c r="KCM38"/>
      <c r="KCN38"/>
      <c r="KCO38"/>
      <c r="KCP38"/>
      <c r="KCQ38"/>
      <c r="KCR38"/>
      <c r="KCS38"/>
      <c r="KCT38"/>
      <c r="KCU38"/>
      <c r="KCV38"/>
      <c r="KCW38"/>
      <c r="KCX38"/>
      <c r="KCY38"/>
      <c r="KCZ38"/>
      <c r="KDA38"/>
      <c r="KDB38"/>
      <c r="KDC38"/>
      <c r="KDD38"/>
      <c r="KDE38"/>
      <c r="KDF38"/>
      <c r="KDG38"/>
      <c r="KDH38"/>
      <c r="KDI38"/>
      <c r="KDJ38"/>
      <c r="KDK38"/>
      <c r="KDL38"/>
      <c r="KDM38"/>
      <c r="KDN38"/>
      <c r="KDO38"/>
      <c r="KDP38"/>
      <c r="KDQ38"/>
      <c r="KDR38"/>
      <c r="KDS38"/>
      <c r="KDT38"/>
      <c r="KDU38"/>
      <c r="KDV38"/>
      <c r="KDW38"/>
      <c r="KDX38"/>
      <c r="KDY38"/>
      <c r="KDZ38"/>
      <c r="KEA38"/>
      <c r="KEB38"/>
      <c r="KEC38"/>
      <c r="KED38"/>
      <c r="KEE38"/>
      <c r="KEF38"/>
      <c r="KEG38"/>
      <c r="KEH38"/>
      <c r="KEI38"/>
      <c r="KEJ38"/>
      <c r="KEK38"/>
      <c r="KEL38"/>
      <c r="KEM38"/>
      <c r="KEN38"/>
      <c r="KEO38"/>
      <c r="KEP38"/>
      <c r="KEQ38"/>
      <c r="KER38"/>
      <c r="KES38"/>
      <c r="KET38"/>
      <c r="KEU38"/>
      <c r="KEV38"/>
      <c r="KEW38"/>
      <c r="KEX38"/>
      <c r="KEY38"/>
      <c r="KEZ38"/>
      <c r="KFA38"/>
      <c r="KFB38"/>
      <c r="KFC38"/>
      <c r="KFD38"/>
      <c r="KFE38"/>
      <c r="KFF38"/>
      <c r="KFG38"/>
      <c r="KFH38"/>
      <c r="KFI38"/>
    </row>
    <row r="39" spans="1:7601" s="72" customFormat="1" ht="78.75">
      <c r="A39" s="84">
        <v>31</v>
      </c>
      <c r="B39" s="82" t="s">
        <v>351</v>
      </c>
      <c r="C39" s="81" t="s">
        <v>321</v>
      </c>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row>
    <row r="40" spans="1:7601" s="72" customFormat="1">
      <c r="A40" s="85"/>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row>
    <row r="41" spans="1:7601" s="72" customFormat="1">
      <c r="A41" s="85"/>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row>
    <row r="42" spans="1:7601" s="72" customFormat="1">
      <c r="A42" s="85"/>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row>
    <row r="43" spans="1:7601" s="72" customFormat="1">
      <c r="A43" s="85"/>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row>
    <row r="44" spans="1:7601" s="72" customFormat="1">
      <c r="A44" s="85"/>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row>
    <row r="45" spans="1:7601" s="72" customFormat="1">
      <c r="A45" s="8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row>
  </sheetData>
  <mergeCells count="5">
    <mergeCell ref="A7:C7"/>
    <mergeCell ref="A5:C5"/>
    <mergeCell ref="A3:C3"/>
    <mergeCell ref="A4:C4"/>
    <mergeCell ref="A6:C6"/>
  </mergeCells>
  <hyperlinks>
    <hyperlink ref="B23" r:id="rId1" location="n29" display="http://zakon2.rada.gov.ua/laws/show/z0643-16/print - n29"/>
  </hyperlinks>
  <pageMargins left="0.7" right="0.7" top="0.75" bottom="0.75" header="0.3" footer="0.3"/>
  <pageSetup paperSize="9" scale="86" fitToHeight="0" orientation="portrait" horizontalDpi="1200" r:id="rId2"/>
</worksheet>
</file>

<file path=xl/worksheets/sheet9.xml><?xml version="1.0" encoding="utf-8"?>
<worksheet xmlns="http://schemas.openxmlformats.org/spreadsheetml/2006/main" xmlns:r="http://schemas.openxmlformats.org/officeDocument/2006/relationships">
  <sheetPr>
    <pageSetUpPr fitToPage="1"/>
  </sheetPr>
  <dimension ref="A1:G53"/>
  <sheetViews>
    <sheetView view="pageBreakPreview" zoomScaleNormal="100" zoomScaleSheetLayoutView="100" workbookViewId="0">
      <selection activeCell="K21" sqref="K21"/>
    </sheetView>
  </sheetViews>
  <sheetFormatPr defaultRowHeight="15"/>
  <cols>
    <col min="1" max="1" width="4.7109375" style="31" customWidth="1"/>
    <col min="2" max="2" width="20.7109375" style="31" customWidth="1"/>
    <col min="3" max="3" width="15.7109375" style="31" customWidth="1"/>
    <col min="4" max="4" width="15.140625" style="31" customWidth="1"/>
    <col min="5" max="5" width="19.28515625" style="31" customWidth="1"/>
    <col min="6" max="6" width="16.140625" style="31" customWidth="1"/>
  </cols>
  <sheetData>
    <row r="1" spans="1:7" ht="14.45" customHeight="1">
      <c r="E1" s="105"/>
      <c r="F1" s="105" t="s">
        <v>385</v>
      </c>
      <c r="G1" s="101"/>
    </row>
    <row r="2" spans="1:7">
      <c r="B2" s="31" t="s">
        <v>5</v>
      </c>
    </row>
    <row r="3" spans="1:7">
      <c r="B3" s="31" t="s">
        <v>219</v>
      </c>
    </row>
    <row r="4" spans="1:7">
      <c r="B4" s="31" t="s">
        <v>218</v>
      </c>
    </row>
    <row r="6" spans="1:7">
      <c r="A6" s="1103" t="s">
        <v>380</v>
      </c>
      <c r="B6" s="1103"/>
      <c r="C6" s="1103"/>
      <c r="D6" s="1103"/>
      <c r="E6" s="1103"/>
      <c r="F6" s="1103"/>
    </row>
    <row r="7" spans="1:7">
      <c r="A7" s="1103" t="s">
        <v>220</v>
      </c>
      <c r="B7" s="1103"/>
      <c r="C7" s="1103"/>
      <c r="D7" s="1103"/>
      <c r="E7" s="1103"/>
      <c r="F7" s="1103"/>
      <c r="G7" s="18"/>
    </row>
    <row r="8" spans="1:7">
      <c r="A8" s="1103" t="s">
        <v>221</v>
      </c>
      <c r="B8" s="1103"/>
      <c r="C8" s="1103"/>
      <c r="D8" s="1103"/>
      <c r="E8" s="1103"/>
      <c r="F8" s="1103"/>
    </row>
    <row r="9" spans="1:7">
      <c r="A9" s="1103" t="s">
        <v>223</v>
      </c>
      <c r="B9" s="1103"/>
      <c r="C9" s="1103"/>
      <c r="D9" s="1103"/>
      <c r="E9" s="1103"/>
      <c r="F9" s="1103"/>
    </row>
    <row r="10" spans="1:7">
      <c r="A10" s="1103" t="s">
        <v>222</v>
      </c>
      <c r="B10" s="1103"/>
      <c r="C10" s="1103"/>
      <c r="D10" s="1103"/>
      <c r="E10" s="1103"/>
      <c r="F10" s="1103"/>
    </row>
    <row r="11" spans="1:7">
      <c r="A11" s="1125"/>
      <c r="B11" s="1125"/>
      <c r="C11" s="1125"/>
      <c r="D11" s="1125"/>
      <c r="E11" s="1125"/>
      <c r="F11" s="1125"/>
    </row>
    <row r="13" spans="1:7">
      <c r="A13" s="1147" t="s">
        <v>6</v>
      </c>
      <c r="B13" s="1148" t="s">
        <v>213</v>
      </c>
      <c r="C13" s="1148" t="s">
        <v>214</v>
      </c>
      <c r="D13" s="1147" t="s">
        <v>211</v>
      </c>
      <c r="E13" s="1147"/>
      <c r="F13" s="1147"/>
    </row>
    <row r="14" spans="1:7" ht="99.75" customHeight="1">
      <c r="A14" s="1147"/>
      <c r="B14" s="1149"/>
      <c r="C14" s="1149"/>
      <c r="D14" s="17" t="s">
        <v>215</v>
      </c>
      <c r="E14" s="17" t="s">
        <v>216</v>
      </c>
      <c r="F14" s="17" t="s">
        <v>217</v>
      </c>
    </row>
    <row r="15" spans="1:7">
      <c r="A15" s="1147"/>
      <c r="B15" s="30"/>
      <c r="C15" s="30"/>
      <c r="E15" s="29"/>
      <c r="F15" s="29"/>
    </row>
    <row r="16" spans="1:7">
      <c r="A16" s="1147"/>
      <c r="B16" s="30"/>
      <c r="C16" s="30"/>
      <c r="D16" s="29"/>
      <c r="E16" s="29"/>
      <c r="F16" s="29"/>
    </row>
    <row r="17" spans="1:6">
      <c r="A17" s="1147"/>
      <c r="B17" s="30"/>
      <c r="C17" s="30"/>
      <c r="D17" s="29"/>
      <c r="E17" s="29"/>
      <c r="F17" s="29"/>
    </row>
    <row r="18" spans="1:6">
      <c r="A18" s="1147"/>
      <c r="B18" s="30"/>
      <c r="C18" s="30"/>
      <c r="D18" s="32"/>
      <c r="E18" s="29"/>
      <c r="F18" s="32"/>
    </row>
    <row r="19" spans="1:6">
      <c r="A19" s="28">
        <v>1</v>
      </c>
      <c r="B19" s="28">
        <v>2</v>
      </c>
      <c r="C19" s="28">
        <v>3</v>
      </c>
      <c r="D19" s="28">
        <v>4</v>
      </c>
      <c r="E19" s="28">
        <v>5</v>
      </c>
      <c r="F19" s="28">
        <v>6</v>
      </c>
    </row>
    <row r="20" spans="1:6">
      <c r="A20" s="33"/>
      <c r="B20" s="33"/>
      <c r="C20" s="33"/>
      <c r="D20" s="33"/>
      <c r="E20" s="33"/>
      <c r="F20" s="33"/>
    </row>
    <row r="21" spans="1:6">
      <c r="A21" s="33"/>
      <c r="B21" s="33"/>
      <c r="C21" s="33"/>
      <c r="D21" s="33"/>
      <c r="E21" s="33"/>
      <c r="F21" s="33"/>
    </row>
    <row r="22" spans="1:6">
      <c r="A22" s="1119" t="s">
        <v>212</v>
      </c>
      <c r="B22" s="1119"/>
      <c r="C22" s="33"/>
      <c r="D22" s="33"/>
      <c r="E22" s="33"/>
      <c r="F22" s="33"/>
    </row>
    <row r="24" spans="1:6" ht="15.75">
      <c r="B24" s="36" t="s">
        <v>224</v>
      </c>
    </row>
    <row r="26" spans="1:6" ht="15.75">
      <c r="A26" s="38"/>
      <c r="B26" s="37" t="s">
        <v>230</v>
      </c>
    </row>
    <row r="28" spans="1:6" s="34" customFormat="1" ht="180">
      <c r="A28" s="31"/>
      <c r="B28" s="28" t="s">
        <v>226</v>
      </c>
      <c r="C28" s="28" t="s">
        <v>227</v>
      </c>
      <c r="D28" s="26" t="s">
        <v>225</v>
      </c>
      <c r="E28" s="28" t="s">
        <v>228</v>
      </c>
      <c r="F28" s="31"/>
    </row>
    <row r="29" spans="1:6" ht="15.75">
      <c r="B29" s="26">
        <v>1</v>
      </c>
      <c r="C29" s="26">
        <v>2</v>
      </c>
      <c r="D29" s="26">
        <v>3</v>
      </c>
      <c r="E29" s="26">
        <v>4</v>
      </c>
    </row>
    <row r="30" spans="1:6" ht="15.75">
      <c r="B30" s="26"/>
      <c r="C30" s="27"/>
      <c r="D30" s="27"/>
      <c r="E30" s="27"/>
    </row>
    <row r="31" spans="1:6" ht="15.75">
      <c r="B31" s="26"/>
      <c r="C31" s="27"/>
      <c r="D31" s="27"/>
      <c r="E31" s="27"/>
    </row>
    <row r="32" spans="1:6">
      <c r="B32" s="35"/>
      <c r="C32" s="35"/>
      <c r="D32" s="35"/>
      <c r="E32" s="35"/>
    </row>
    <row r="33" spans="2:5">
      <c r="B33" s="35"/>
      <c r="C33" s="35"/>
      <c r="D33" s="35"/>
      <c r="E33" s="35"/>
    </row>
    <row r="35" spans="2:5" ht="15.75">
      <c r="B35" s="37" t="s">
        <v>229</v>
      </c>
    </row>
    <row r="37" spans="2:5" ht="73.5" customHeight="1">
      <c r="B37" s="28" t="s">
        <v>232</v>
      </c>
      <c r="C37" s="1144" t="s">
        <v>231</v>
      </c>
      <c r="D37" s="1145"/>
      <c r="E37" s="1146"/>
    </row>
    <row r="38" spans="2:5" ht="70.5" customHeight="1">
      <c r="B38" s="26"/>
      <c r="C38" s="28" t="s">
        <v>233</v>
      </c>
      <c r="D38" s="28" t="s">
        <v>234</v>
      </c>
      <c r="E38" s="28" t="s">
        <v>235</v>
      </c>
    </row>
    <row r="39" spans="2:5" ht="15.75">
      <c r="B39" s="26">
        <v>1</v>
      </c>
      <c r="C39" s="26">
        <v>2</v>
      </c>
      <c r="D39" s="26">
        <v>3</v>
      </c>
      <c r="E39" s="26">
        <v>4</v>
      </c>
    </row>
    <row r="40" spans="2:5" ht="15.75">
      <c r="B40" s="27"/>
      <c r="C40" s="27"/>
      <c r="D40" s="27"/>
      <c r="E40" s="27"/>
    </row>
    <row r="41" spans="2:5" ht="15.75">
      <c r="B41" s="27"/>
      <c r="C41" s="27"/>
      <c r="D41" s="27"/>
      <c r="E41" s="27"/>
    </row>
    <row r="43" spans="2:5" ht="15" customHeight="1">
      <c r="B43" s="112" t="e">
        <f>#REF!</f>
        <v>#REF!</v>
      </c>
      <c r="C43" s="16" t="s">
        <v>236</v>
      </c>
      <c r="E43" s="119" t="e">
        <f>#REF!</f>
        <v>#REF!</v>
      </c>
    </row>
    <row r="44" spans="2:5">
      <c r="B44" s="16" t="s">
        <v>176</v>
      </c>
      <c r="C44" s="16" t="s">
        <v>237</v>
      </c>
      <c r="E44" s="104" t="s">
        <v>174</v>
      </c>
    </row>
    <row r="46" spans="2:5">
      <c r="B46" s="52"/>
    </row>
    <row r="47" spans="2:5" ht="63.75" customHeight="1">
      <c r="B47" s="1142" t="s">
        <v>238</v>
      </c>
      <c r="C47" s="1143"/>
      <c r="D47" s="1143"/>
      <c r="E47" s="1143"/>
    </row>
    <row r="48" spans="2:5">
      <c r="B48" s="1142"/>
      <c r="C48" s="1143"/>
      <c r="D48" s="1143"/>
      <c r="E48" s="1143"/>
    </row>
    <row r="49" spans="2:5">
      <c r="B49" s="1142" t="s">
        <v>239</v>
      </c>
      <c r="C49" s="1143"/>
      <c r="D49" s="1143"/>
      <c r="E49" s="1143"/>
    </row>
    <row r="50" spans="2:5">
      <c r="B50" s="1142"/>
      <c r="C50" s="1143"/>
      <c r="D50" s="1143"/>
      <c r="E50" s="1143"/>
    </row>
    <row r="51" spans="2:5" ht="73.5" customHeight="1">
      <c r="B51" s="1142" t="s">
        <v>240</v>
      </c>
      <c r="C51" s="1143"/>
      <c r="D51" s="1143"/>
      <c r="E51" s="1143"/>
    </row>
    <row r="52" spans="2:5">
      <c r="B52" s="1142"/>
      <c r="C52" s="1143"/>
      <c r="D52" s="1143"/>
      <c r="E52" s="1143"/>
    </row>
    <row r="53" spans="2:5">
      <c r="B53" s="1142"/>
      <c r="C53" s="1143"/>
      <c r="D53" s="1143"/>
      <c r="E53" s="1143"/>
    </row>
  </sheetData>
  <mergeCells count="19">
    <mergeCell ref="C37:E37"/>
    <mergeCell ref="A11:F11"/>
    <mergeCell ref="A6:F6"/>
    <mergeCell ref="A13:A18"/>
    <mergeCell ref="D13:F13"/>
    <mergeCell ref="A22:B22"/>
    <mergeCell ref="B13:B14"/>
    <mergeCell ref="C13:C14"/>
    <mergeCell ref="A7:F7"/>
    <mergeCell ref="A8:F8"/>
    <mergeCell ref="A9:F9"/>
    <mergeCell ref="A10:F10"/>
    <mergeCell ref="B53:E53"/>
    <mergeCell ref="B47:E47"/>
    <mergeCell ref="B48:E48"/>
    <mergeCell ref="B50:E50"/>
    <mergeCell ref="B52:E52"/>
    <mergeCell ref="B49:E49"/>
    <mergeCell ref="B51:E51"/>
  </mergeCells>
  <pageMargins left="0.7" right="0.7" top="0.75" bottom="0.75" header="0.3" footer="0.3"/>
  <pageSetup paperSize="9" scale="96" fitToHeight="0" orientation="portrait" horizont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4</vt:i4>
      </vt:variant>
    </vt:vector>
  </HeadingPairs>
  <TitlesOfParts>
    <vt:vector size="16" baseType="lpstr">
      <vt:lpstr>Zmist</vt:lpstr>
      <vt:lpstr>Д 2</vt:lpstr>
      <vt:lpstr>Д 3</vt:lpstr>
      <vt:lpstr>Д 4</vt:lpstr>
      <vt:lpstr>Д 5</vt:lpstr>
      <vt:lpstr>Д 11</vt:lpstr>
      <vt:lpstr>Д 14_ГВ</vt:lpstr>
      <vt:lpstr>Д 15</vt:lpstr>
      <vt:lpstr>Д 6</vt:lpstr>
      <vt:lpstr>2ст_ТЕвихдані</vt:lpstr>
      <vt:lpstr>ТЕ_2ст_тариф (Ком_по зм.част)</vt:lpstr>
      <vt:lpstr>ТЕ_2ст_вих</vt:lpstr>
      <vt:lpstr>'Д 2'!Область_печати</vt:lpstr>
      <vt:lpstr>'Д 3'!Область_печати</vt:lpstr>
      <vt:lpstr>'Д 4'!Область_печати</vt:lpstr>
      <vt:lpstr>'Д 5'!Область_печати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2023-07-03T06:58:24Z</dcterms:modified>
</cp:coreProperties>
</file>