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showInkAnnotation="0" saveExternalLinkValues="0" codeName="ЭтаКнига" defaultThemeVersion="124226"/>
  <bookViews>
    <workbookView xWindow="-120" yWindow="-120" windowWidth="29040" windowHeight="15840" tabRatio="935" firstSheet="1" activeTab="4"/>
  </bookViews>
  <sheets>
    <sheet name="Zmist" sheetId="34" state="hidden" r:id="rId1"/>
    <sheet name="Д 1" sheetId="15" r:id="rId2"/>
    <sheet name="Д 2" sheetId="16" r:id="rId3"/>
    <sheet name="Д 3" sheetId="17" r:id="rId4"/>
    <sheet name="Д 4" sheetId="18" r:id="rId5"/>
    <sheet name="Д 11" sheetId="27" state="hidden" r:id="rId6"/>
    <sheet name="Д 14_ГВ" sheetId="30" state="hidden" r:id="rId7"/>
    <sheet name="Д 12 ст " sheetId="53" state="hidden" r:id="rId8"/>
    <sheet name="Д 15" sheetId="31" state="hidden" r:id="rId9"/>
    <sheet name="Д 6" sheetId="26" state="hidden" r:id="rId10"/>
    <sheet name="Check_list" sheetId="59" state="hidden" r:id="rId11"/>
    <sheet name="2стТЕ_УЗ_УП_162" sheetId="50" state="hidden" r:id="rId12"/>
    <sheet name="ТЕ_2ст_вих" sheetId="46" state="hidden" r:id="rId13"/>
  </sheets>
  <externalReferences>
    <externalReference r:id="rId14"/>
    <externalReference r:id="rId15"/>
  </externalReferences>
  <definedNames>
    <definedName name="_wrn2" hidden="1">{#N/A,#N/A,FALSE,"9PS0"}</definedName>
    <definedName name="_xlnm._FilterDatabase" localSheetId="7" hidden="1">'Д 12 ст '!$A$10:$P$82</definedName>
    <definedName name="aaa" hidden="1">{#N/A,#N/A,FALSE,"9PS0"}</definedName>
    <definedName name="ab" hidden="1">{#N/A,#N/A,FALSE,"9PS0"}</definedName>
    <definedName name="AccessDatabase" hidden="1">"C:\WINDOWS\Рабочий стол\Робота Лутчина\Ltke2new\Ltke22.mdb"</definedName>
    <definedName name="bbb" hidden="1">{#N/A,#N/A,FALSE,"9PS0"}</definedName>
    <definedName name="f" hidden="1">'[1]3 утв.'!$F$1:$H$65536,'[1]3 утв.'!$P$1:$AQ$65536</definedName>
    <definedName name="kot" hidden="1">{#N/A,#N/A,FALSE,"9PS0"}</definedName>
    <definedName name="s" hidden="1">{#N/A,#N/A,FALSE,"9PS0"}</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0</definedName>
    <definedName name="t" hidden="1">{#N/A,#N/A,FALSE,"9PS0"}</definedName>
    <definedName name="ver" hidden="1">{#N/A,#N/A,FALSE,"9PS0"}</definedName>
    <definedName name="wrn.r1." hidden="1">{#N/A,#N/A,FALSE,"9PS0"}</definedName>
    <definedName name="Z_2B9BA360_C094_11D4_BCAF_00C026C07CB6_.wvu.Cols" hidden="1">'[2]0'!$C$1:$L$65536,'[2]0'!$P$1:$AI$65536</definedName>
    <definedName name="Z_2B9BA361_C094_11D4_BCAF_00C026C07CB6_.wvu.Cols" hidden="1">'[2]1'!$D$1:$F$65536,'[2]1'!$L$1:$AQ$65536</definedName>
    <definedName name="Z_2B9BA362_C094_11D4_BCAF_00C026C07CB6_.wvu.Cols" hidden="1">'[2]1 кв'!$C$1:$E$65536,'[2]1 кв'!$N$1:$AX$65536</definedName>
    <definedName name="Z_2B9BA363_C094_11D4_BCAF_00C026C07CB6_.wvu.Cols" hidden="1">'[2]10'!$F$1:$H$65536,'[2]10'!$P$1:$AR$65536</definedName>
    <definedName name="Z_2B9BA364_C094_11D4_BCAF_00C026C07CB6_.wvu.Cols" hidden="1">'[2]10 міс.'!$C$1:$E$65536,'[2]10 міс.'!$N$1:$AX$65536</definedName>
    <definedName name="Z_2B9BA365_C094_11D4_BCAF_00C026C07CB6_.wvu.Cols" hidden="1">'[2]11'!$F$1:$H$65536,'[2]11'!$P$1:$AR$65536</definedName>
    <definedName name="Z_2B9BA366_C094_11D4_BCAF_00C026C07CB6_.wvu.Cols" hidden="1">'[2]11 міс.'!$C$1:$E$65536,'[2]11 міс.'!$N$1:$AX$65536</definedName>
    <definedName name="Z_2B9BA367_C094_11D4_BCAF_00C026C07CB6_.wvu.Cols" hidden="1">'[2]12'!$F$1:$H$65536,'[2]12'!$P$1:$AR$65536</definedName>
    <definedName name="Z_2B9BA368_C094_11D4_BCAF_00C026C07CB6_.wvu.Cols" hidden="1">'[2]12 міс.'!$C$1:$E$65536,'[2]12 міс.'!$N$1:$AX$65536</definedName>
    <definedName name="Z_2B9BA369_C094_11D4_BCAF_00C026C07CB6_.wvu.Cols" hidden="1">'[2]1998'!$C$1:$E$65536,'[2]1998'!$I$1:$AC$65536</definedName>
    <definedName name="Z_2B9BA36A_C094_11D4_BCAF_00C026C07CB6_.wvu.Cols" hidden="1">'[2]1півр'!$C$1:$E$65536,'[2]1півр'!$N$1:$AX$65536</definedName>
    <definedName name="Z_2B9BA36B_C094_11D4_BCAF_00C026C07CB6_.wvu.Cols" hidden="1">'[2]2'!$F$1:$H$65536,'[2]2'!$P$1:$AQ$65536</definedName>
    <definedName name="Z_2B9BA36C_C094_11D4_BCAF_00C026C07CB6_.wvu.Cols" hidden="1">'[2]2 кв'!$C$1:$E$65536,'[2]2 кв'!$M$1:$AW$65536</definedName>
    <definedName name="Z_2B9BA36D_C094_11D4_BCAF_00C026C07CB6_.wvu.Cols" hidden="1">'[2]2 утв'!$F$1:$H$65536,'[2]2 утв'!$P$1:$AM$65536</definedName>
    <definedName name="Z_2B9BA36E_C094_11D4_BCAF_00C026C07CB6_.wvu.Cols" hidden="1">'[2]3 не сокр.'!$F$1:$H$65536,'[2]3 не сокр.'!$P$1:$AQ$65536</definedName>
    <definedName name="Z_2B9BA36F_C094_11D4_BCAF_00C026C07CB6_.wvu.Cols" hidden="1">'[2]3 тар.'!$C$1:$E$65536,'[2]3 тар.'!$I$1:$AO$65536</definedName>
    <definedName name="Z_2B9BA370_C094_11D4_BCAF_00C026C07CB6_.wvu.Cols" hidden="1">'[2]3 утв.'!$F$1:$H$65536,'[2]3 утв.'!$P$1:$AQ$65536</definedName>
    <definedName name="Z_2B9BA371_C094_11D4_BCAF_00C026C07CB6_.wvu.Cols" hidden="1">'[2]3кв'!$C$1:$E$65536,'[2]3кв'!$N$1:$AX$65536</definedName>
    <definedName name="Z_2B9BA372_C094_11D4_BCAF_00C026C07CB6_.wvu.Cols" hidden="1">'[2]3кв '!$C$1:$E$65536,'[2]3кв '!$I$1:$AA$65536</definedName>
    <definedName name="Z_2B9BA373_C094_11D4_BCAF_00C026C07CB6_.wvu.Cols" hidden="1">'[2]4 утв'!$F$1:$H$65536,'[2]4 утв'!$P$1:$AR$65536</definedName>
    <definedName name="Z_2B9BA374_C094_11D4_BCAF_00C026C07CB6_.wvu.Cols" hidden="1">'[2]5'!$F$1:$H$65536,'[2]5'!$P$1:$AR$65536</definedName>
    <definedName name="Z_2B9BA375_C094_11D4_BCAF_00C026C07CB6_.wvu.Cols" hidden="1">'[2]6'!$F$1:$H$65536,'[2]6'!$P$1:$AR$65536</definedName>
    <definedName name="Z_2B9BA376_C094_11D4_BCAF_00C026C07CB6_.wvu.Cols" hidden="1">'[2]7'!$F$1:$H$65536,'[2]7'!$P$1:$AR$65536</definedName>
    <definedName name="Z_2B9BA377_C094_11D4_BCAF_00C026C07CB6_.wvu.Cols" hidden="1">'[2]7 міс'!$C$1:$E$65536,'[2]7 міс'!$N$1:$AX$65536</definedName>
    <definedName name="Z_2B9BA378_C094_11D4_BCAF_00C026C07CB6_.wvu.Cols" hidden="1">'[2]8'!$F$1:$H$65536,'[2]8'!$P$1:$AR$65536</definedName>
    <definedName name="Z_2B9BA379_C094_11D4_BCAF_00C026C07CB6_.wvu.Cols" hidden="1">'[2]8 міс.'!$C$1:$E$65536,'[2]8 міс.'!$N$1:$AX$65536</definedName>
    <definedName name="Z_2B9BA37A_C094_11D4_BCAF_00C026C07CB6_.wvu.Cols" hidden="1">'[2]812'!$F$1:$H$65536,'[2]812'!$P$1:$AM$65536</definedName>
    <definedName name="Z_2B9BA37B_C094_11D4_BCAF_00C026C07CB6_.wvu.Cols" hidden="1">'[2]812 (2)'!$F$1:$H$65536,'[2]812 (2)'!$P$1:$AL$65536</definedName>
    <definedName name="Z_2B9BA37C_C094_11D4_BCAF_00C026C07CB6_.wvu.Cols" hidden="1">'[2]9'!$F$1:$H$65536,'[2]9'!$P$1:$AP$65536</definedName>
    <definedName name="Z_2B9BA37D_C094_11D4_BCAF_00C026C07CB6_.wvu.Cols" hidden="1">'[2]9 (2)'!$C$1:$E$65536,'[2]9 (2)'!$I$1:$AF$65536</definedName>
    <definedName name="Z_2B9BA37E_C094_11D4_BCAF_00C026C07CB6_.wvu.Cols" hidden="1">'[2]9 міс.'!$C$1:$E$65536,'[2]9 міс.'!$N$1:$AX$65536</definedName>
    <definedName name="Z_F5654560_D292_11D4_BCAF_00C026C07CB6_.wvu.Cols" hidden="1">'[2]0'!$C$1:$L$65536,'[2]0'!$P$1:$AI$65536</definedName>
    <definedName name="Z_F5654561_D292_11D4_BCAF_00C026C07CB6_.wvu.Cols" hidden="1">'[2]1'!$D$1:$F$65536,'[2]1'!$L$1:$AQ$65536</definedName>
    <definedName name="Z_F5654562_D292_11D4_BCAF_00C026C07CB6_.wvu.Cols" hidden="1">'[2]1 кв'!$C$1:$E$65536,'[2]1 кв'!$N$1:$AX$65536</definedName>
    <definedName name="Z_F5654563_D292_11D4_BCAF_00C026C07CB6_.wvu.Cols" hidden="1">'[2]10'!$F$1:$H$65536,'[2]10'!$P$1:$AR$65536</definedName>
    <definedName name="Z_F5654564_D292_11D4_BCAF_00C026C07CB6_.wvu.Cols" hidden="1">'[2]10 міс.'!$C$1:$E$65536,'[2]10 міс.'!$N$1:$AX$65536</definedName>
    <definedName name="Z_F5654565_D292_11D4_BCAF_00C026C07CB6_.wvu.Cols" hidden="1">'[2]11'!$F$1:$H$65536,'[2]11'!$P$1:$AR$65536</definedName>
    <definedName name="Z_F5654566_D292_11D4_BCAF_00C026C07CB6_.wvu.Cols" hidden="1">'[2]11 міс.'!$C$1:$E$65536,'[2]11 міс.'!$N$1:$AX$65536</definedName>
    <definedName name="Z_F5654567_D292_11D4_BCAF_00C026C07CB6_.wvu.Cols" hidden="1">'[2]12'!$F$1:$H$65536,'[2]12'!$P$1:$AR$65536</definedName>
    <definedName name="Z_F5654568_D292_11D4_BCAF_00C026C07CB6_.wvu.Cols" hidden="1">'[2]12 міс.'!$C$1:$E$65536,'[2]12 міс.'!$N$1:$AX$65536</definedName>
    <definedName name="Z_F5654569_D292_11D4_BCAF_00C026C07CB6_.wvu.Cols" hidden="1">'[2]1998'!$C$1:$E$65536,'[2]1998'!$I$1:$AC$65536</definedName>
    <definedName name="Z_F565456A_D292_11D4_BCAF_00C026C07CB6_.wvu.Cols" hidden="1">'[2]1півр'!$C$1:$E$65536,'[2]1півр'!$N$1:$AX$65536</definedName>
    <definedName name="Z_F565456B_D292_11D4_BCAF_00C026C07CB6_.wvu.Cols" hidden="1">'[2]2'!$F$1:$H$65536,'[2]2'!$P$1:$AQ$65536</definedName>
    <definedName name="Z_F565456C_D292_11D4_BCAF_00C026C07CB6_.wvu.Cols" hidden="1">'[2]2 кв'!$C$1:$E$65536,'[2]2 кв'!$M$1:$AW$65536</definedName>
    <definedName name="Z_F565456D_D292_11D4_BCAF_00C026C07CB6_.wvu.Cols" hidden="1">'[2]2 утв'!$F$1:$H$65536,'[2]2 утв'!$P$1:$AM$65536</definedName>
    <definedName name="Z_F565456E_D292_11D4_BCAF_00C026C07CB6_.wvu.Cols" hidden="1">'[2]3 не сокр.'!$F$1:$H$65536,'[2]3 не сокр.'!$P$1:$AQ$65536</definedName>
    <definedName name="Z_F565456F_D292_11D4_BCAF_00C026C07CB6_.wvu.Cols" hidden="1">'[2]3 тар.'!$C$1:$E$65536,'[2]3 тар.'!$I$1:$AO$65536</definedName>
    <definedName name="Z_F5654570_D292_11D4_BCAF_00C026C07CB6_.wvu.Cols" hidden="1">'[2]3 утв.'!$F$1:$H$65536,'[2]3 утв.'!$P$1:$AQ$65536</definedName>
    <definedName name="Z_F5654571_D292_11D4_BCAF_00C026C07CB6_.wvu.Cols" hidden="1">'[2]3кв'!$C$1:$E$65536,'[2]3кв'!$N$1:$AX$65536</definedName>
    <definedName name="Z_F5654572_D292_11D4_BCAF_00C026C07CB6_.wvu.Cols" hidden="1">'[2]3кв '!$C$1:$E$65536,'[2]3кв '!$I$1:$AA$65536</definedName>
    <definedName name="Z_F5654573_D292_11D4_BCAF_00C026C07CB6_.wvu.Cols" hidden="1">'[2]4 утв'!$F$1:$H$65536,'[2]4 утв'!$P$1:$AR$65536</definedName>
    <definedName name="Z_F5654574_D292_11D4_BCAF_00C026C07CB6_.wvu.Cols" hidden="1">'[2]5'!$F$1:$H$65536,'[2]5'!$P$1:$AR$65536</definedName>
    <definedName name="Z_F5654575_D292_11D4_BCAF_00C026C07CB6_.wvu.Cols" hidden="1">'[2]6'!$F$1:$H$65536,'[2]6'!$P$1:$AR$65536</definedName>
    <definedName name="Z_F5654576_D292_11D4_BCAF_00C026C07CB6_.wvu.Cols" hidden="1">'[2]7'!$F$1:$H$65536,'[2]7'!$P$1:$AR$65536</definedName>
    <definedName name="Z_F5654577_D292_11D4_BCAF_00C026C07CB6_.wvu.Cols" hidden="1">'[2]7 міс'!$C$1:$E$65536,'[2]7 міс'!$N$1:$AX$65536</definedName>
    <definedName name="Z_F5654578_D292_11D4_BCAF_00C026C07CB6_.wvu.Cols" hidden="1">'[2]8'!$F$1:$H$65536,'[2]8'!$P$1:$AR$65536</definedName>
    <definedName name="Z_F5654579_D292_11D4_BCAF_00C026C07CB6_.wvu.Cols" hidden="1">'[2]8 міс.'!$C$1:$E$65536,'[2]8 міс.'!$N$1:$AX$65536</definedName>
    <definedName name="Z_F565457A_D292_11D4_BCAF_00C026C07CB6_.wvu.Cols" hidden="1">'[2]812'!$F$1:$H$65536,'[2]812'!$P$1:$AM$65536</definedName>
    <definedName name="Z_F565457B_D292_11D4_BCAF_00C026C07CB6_.wvu.Cols" hidden="1">'[2]812 (2)'!$F$1:$H$65536,'[2]812 (2)'!$P$1:$AL$65536</definedName>
    <definedName name="Z_F565457C_D292_11D4_BCAF_00C026C07CB6_.wvu.Cols" hidden="1">'[2]9'!$F$1:$H$65536,'[2]9'!$P$1:$AP$65536</definedName>
    <definedName name="Z_F565457D_D292_11D4_BCAF_00C026C07CB6_.wvu.Cols" hidden="1">'[2]9 (2)'!$C$1:$E$65536,'[2]9 (2)'!$I$1:$AF$65536</definedName>
    <definedName name="Z_F565457E_D292_11D4_BCAF_00C026C07CB6_.wvu.Cols" hidden="1">'[2]9 міс.'!$C$1:$E$65536,'[2]9 міс.'!$N$1:$AX$65536</definedName>
    <definedName name="ГРУДЕНЬ" hidden="1">{#N/A,#N/A,FALSE,"9PS0"}</definedName>
    <definedName name="ДепЕЗ" hidden="1">{#N/A,#N/A,FALSE,"9PS0"}</definedName>
    <definedName name="жовтень" hidden="1">{#N/A,#N/A,FALSE,"9PS0"}</definedName>
    <definedName name="зарплатаБ" hidden="1">{#N/A,#N/A,FALSE,"9PS0"}</definedName>
    <definedName name="ло" hidden="1">{#N/A,#N/A,FALSE,"9PS0"}</definedName>
    <definedName name="лютий" hidden="1">{#N/A,#N/A,FALSE,"9PS0"}</definedName>
    <definedName name="_xlnm.Print_Area" localSheetId="1">'Д 1'!$A$1:$AB$59</definedName>
    <definedName name="_xlnm.Print_Area" localSheetId="7">'Д 12 ст '!$A$1:$P$81</definedName>
    <definedName name="_xlnm.Print_Area" localSheetId="2">'Д 2'!$A$1:$K$67</definedName>
    <definedName name="_xlnm.Print_Area" localSheetId="3">'Д 3'!$A$1:$G$51</definedName>
    <definedName name="_xlnm.Print_Area" localSheetId="4">'Д 4'!$A$1:$H$41</definedName>
    <definedName name="план" hidden="1">{#N/A,#N/A,FALSE,"9PS0"}</definedName>
    <definedName name="рік" hidden="1">{#N/A,#N/A,FALSE,"9PS0"}</definedName>
    <definedName name="рое" hidden="1">{#N/A,#N/A,FALSE,"9PS0"}</definedName>
    <definedName name="СЕРПЕНЬ" hidden="1">{#N/A,#N/A,FALSE,"9PS0"}</definedName>
    <definedName name="травень" hidden="1">{#N/A,#N/A,FALSE,"9PS0"}</definedName>
  </definedNames>
  <calcPr calcId="125725"/>
</workbook>
</file>

<file path=xl/calcChain.xml><?xml version="1.0" encoding="utf-8"?>
<calcChain xmlns="http://schemas.openxmlformats.org/spreadsheetml/2006/main">
  <c r="H75" i="53"/>
  <c r="M77"/>
  <c r="M76"/>
  <c r="M75" l="1"/>
  <c r="A5" l="1"/>
  <c r="O52" l="1"/>
  <c r="N57"/>
  <c r="I70" l="1"/>
  <c r="I69"/>
  <c r="I68"/>
  <c r="I67"/>
  <c r="I66"/>
  <c r="I65"/>
  <c r="I64"/>
  <c r="I78"/>
  <c r="I77"/>
  <c r="I76"/>
  <c r="I75"/>
  <c r="I74"/>
  <c r="I73"/>
  <c r="I72"/>
  <c r="P78"/>
  <c r="P77"/>
  <c r="P76"/>
  <c r="P75"/>
  <c r="P74"/>
  <c r="P73"/>
  <c r="P72"/>
  <c r="O78"/>
  <c r="O77"/>
  <c r="O76"/>
  <c r="L76" s="1"/>
  <c r="O75"/>
  <c r="L75" s="1"/>
  <c r="O74"/>
  <c r="O73"/>
  <c r="O72"/>
  <c r="N78"/>
  <c r="N77"/>
  <c r="N76"/>
  <c r="N75"/>
  <c r="N74"/>
  <c r="N73"/>
  <c r="N72"/>
  <c r="M78"/>
  <c r="L78" s="1"/>
  <c r="M74"/>
  <c r="M73"/>
  <c r="M72"/>
  <c r="H78"/>
  <c r="H77"/>
  <c r="H76"/>
  <c r="H74"/>
  <c r="H73"/>
  <c r="H72"/>
  <c r="P70"/>
  <c r="P69"/>
  <c r="P68"/>
  <c r="P67"/>
  <c r="P66"/>
  <c r="P65"/>
  <c r="P64"/>
  <c r="O70"/>
  <c r="O69"/>
  <c r="O68"/>
  <c r="O67"/>
  <c r="O66"/>
  <c r="O65"/>
  <c r="O64"/>
  <c r="N70"/>
  <c r="N69"/>
  <c r="N68"/>
  <c r="N67"/>
  <c r="N66"/>
  <c r="N65"/>
  <c r="N64"/>
  <c r="M70"/>
  <c r="M69"/>
  <c r="M68"/>
  <c r="M67"/>
  <c r="M66"/>
  <c r="M65"/>
  <c r="M64"/>
  <c r="L70"/>
  <c r="L69"/>
  <c r="L68"/>
  <c r="L64"/>
  <c r="H70"/>
  <c r="H69"/>
  <c r="H68"/>
  <c r="H67"/>
  <c r="H66"/>
  <c r="H65"/>
  <c r="H64"/>
  <c r="K70"/>
  <c r="J70"/>
  <c r="K69"/>
  <c r="J69"/>
  <c r="K68"/>
  <c r="J68"/>
  <c r="K67"/>
  <c r="J67"/>
  <c r="K66"/>
  <c r="J66"/>
  <c r="K65"/>
  <c r="J65"/>
  <c r="K64"/>
  <c r="J64"/>
  <c r="I56"/>
  <c r="I62"/>
  <c r="I61"/>
  <c r="I60"/>
  <c r="I59"/>
  <c r="I58"/>
  <c r="I57"/>
  <c r="H62"/>
  <c r="H61"/>
  <c r="H60"/>
  <c r="H59"/>
  <c r="H58"/>
  <c r="H57"/>
  <c r="H56"/>
  <c r="L56"/>
  <c r="M62"/>
  <c r="M61"/>
  <c r="M60"/>
  <c r="M59"/>
  <c r="M58"/>
  <c r="M57"/>
  <c r="M56"/>
  <c r="N62"/>
  <c r="N61"/>
  <c r="N60"/>
  <c r="N59"/>
  <c r="N58"/>
  <c r="N56"/>
  <c r="O62"/>
  <c r="O61"/>
  <c r="O60"/>
  <c r="O59"/>
  <c r="O58"/>
  <c r="O57"/>
  <c r="O56"/>
  <c r="P61"/>
  <c r="P60"/>
  <c r="P58"/>
  <c r="P57"/>
  <c r="P59"/>
  <c r="P62"/>
  <c r="P56"/>
  <c r="H53"/>
  <c r="H52"/>
  <c r="M53"/>
  <c r="M52"/>
  <c r="N53"/>
  <c r="N52"/>
  <c r="O53"/>
  <c r="P53"/>
  <c r="P52"/>
  <c r="H49"/>
  <c r="L67"/>
  <c r="L72" l="1"/>
  <c r="L77"/>
  <c r="L60"/>
  <c r="L74"/>
  <c r="L73"/>
  <c r="L59"/>
  <c r="L58"/>
  <c r="L52"/>
  <c r="L62"/>
  <c r="L61"/>
  <c r="L65"/>
  <c r="L57"/>
  <c r="L66"/>
  <c r="L53"/>
  <c r="K78" l="1"/>
  <c r="J78"/>
  <c r="K77"/>
  <c r="J77"/>
  <c r="K76"/>
  <c r="J76"/>
  <c r="K75"/>
  <c r="J75"/>
  <c r="K74"/>
  <c r="J74"/>
  <c r="K73"/>
  <c r="J73"/>
  <c r="K72"/>
  <c r="J72"/>
  <c r="K62"/>
  <c r="J62"/>
  <c r="K61"/>
  <c r="J61"/>
  <c r="K60"/>
  <c r="J60"/>
  <c r="K59"/>
  <c r="J59"/>
  <c r="K58"/>
  <c r="J58"/>
  <c r="K57"/>
  <c r="J57"/>
  <c r="K56"/>
  <c r="J56"/>
  <c r="D33" i="50" l="1"/>
  <c r="P31"/>
  <c r="M31"/>
  <c r="J31"/>
  <c r="G31"/>
  <c r="E31"/>
  <c r="F31"/>
  <c r="F59" s="1"/>
  <c r="F60" s="1"/>
  <c r="F62" s="1"/>
  <c r="D82"/>
  <c r="F83"/>
  <c r="D83" s="1"/>
  <c r="D63"/>
  <c r="P58"/>
  <c r="P57"/>
  <c r="P56"/>
  <c r="M58"/>
  <c r="M57"/>
  <c r="M56"/>
  <c r="J58"/>
  <c r="J57"/>
  <c r="J56"/>
  <c r="G58"/>
  <c r="G57"/>
  <c r="G56"/>
  <c r="D57"/>
  <c r="D58"/>
  <c r="D56"/>
  <c r="R59"/>
  <c r="Q59"/>
  <c r="Q60" s="1"/>
  <c r="Q62" s="1"/>
  <c r="O59"/>
  <c r="O60" s="1"/>
  <c r="O62" s="1"/>
  <c r="O63" s="1"/>
  <c r="N59"/>
  <c r="N60" s="1"/>
  <c r="N62" s="1"/>
  <c r="L59"/>
  <c r="L60" s="1"/>
  <c r="L62" s="1"/>
  <c r="L63" s="1"/>
  <c r="K59"/>
  <c r="K60" s="1"/>
  <c r="K62" s="1"/>
  <c r="I59"/>
  <c r="I60" s="1"/>
  <c r="I62" s="1"/>
  <c r="I63" s="1"/>
  <c r="H59"/>
  <c r="H60" s="1"/>
  <c r="H62" s="1"/>
  <c r="E59"/>
  <c r="E60" s="1"/>
  <c r="P61"/>
  <c r="M61"/>
  <c r="J61"/>
  <c r="G61"/>
  <c r="D61"/>
  <c r="P33"/>
  <c r="M33"/>
  <c r="J33"/>
  <c r="G33"/>
  <c r="D31" l="1"/>
  <c r="P59"/>
  <c r="J60"/>
  <c r="J59"/>
  <c r="R60"/>
  <c r="M59"/>
  <c r="M60"/>
  <c r="G60"/>
  <c r="G59"/>
  <c r="D59"/>
  <c r="D60"/>
  <c r="D64" s="1"/>
  <c r="E62"/>
  <c r="D62" s="1"/>
  <c r="M62"/>
  <c r="J62"/>
  <c r="G62"/>
  <c r="R19"/>
  <c r="R20"/>
  <c r="R21"/>
  <c r="O19"/>
  <c r="O20"/>
  <c r="O21"/>
  <c r="L19"/>
  <c r="L20"/>
  <c r="L21"/>
  <c r="I19"/>
  <c r="I20"/>
  <c r="I21"/>
  <c r="P60" l="1"/>
  <c r="R62"/>
  <c r="P62" l="1"/>
  <c r="R63"/>
  <c r="F63" s="1"/>
  <c r="O104" l="1"/>
  <c r="B104"/>
  <c r="B7"/>
  <c r="A4" i="53" l="1"/>
  <c r="E81"/>
  <c r="L81"/>
  <c r="K81"/>
  <c r="K49" l="1"/>
  <c r="J49"/>
  <c r="I49"/>
  <c r="M71" l="1"/>
  <c r="I63"/>
  <c r="I71"/>
  <c r="J55"/>
  <c r="J63"/>
  <c r="J71"/>
  <c r="O71"/>
  <c r="P71"/>
  <c r="O63"/>
  <c r="N63"/>
  <c r="N71"/>
  <c r="I55"/>
  <c r="H55"/>
  <c r="H63"/>
  <c r="H71"/>
  <c r="K55"/>
  <c r="K63"/>
  <c r="K71"/>
  <c r="L71" l="1"/>
  <c r="H54"/>
  <c r="I54"/>
  <c r="K54"/>
  <c r="J54"/>
  <c r="N55" l="1"/>
  <c r="N54" s="1"/>
  <c r="J27" i="50"/>
  <c r="M63" i="53"/>
  <c r="O55" l="1"/>
  <c r="M27" i="50"/>
  <c r="G27"/>
  <c r="P27"/>
  <c r="D27"/>
  <c r="L63" i="53"/>
  <c r="L55"/>
  <c r="M55"/>
  <c r="M54" s="1"/>
  <c r="O54" l="1"/>
  <c r="P55"/>
  <c r="P63"/>
  <c r="L54"/>
  <c r="P54" l="1"/>
  <c r="D23" i="46" l="1"/>
  <c r="E10"/>
  <c r="D10"/>
  <c r="G18" i="50" l="1"/>
  <c r="M18"/>
  <c r="P18"/>
  <c r="J18" l="1"/>
  <c r="G16"/>
  <c r="I18"/>
  <c r="I16" s="1"/>
  <c r="M16"/>
  <c r="O18"/>
  <c r="O16" s="1"/>
  <c r="P16"/>
  <c r="R18"/>
  <c r="R16" s="1"/>
  <c r="L18" l="1"/>
  <c r="L16" s="1"/>
  <c r="J16"/>
  <c r="E68" i="46"/>
  <c r="G80"/>
  <c r="B80"/>
  <c r="D57"/>
  <c r="E57"/>
  <c r="E44"/>
  <c r="D42"/>
  <c r="E41"/>
  <c r="I41" s="1"/>
  <c r="I42" s="1"/>
  <c r="A7"/>
  <c r="A6"/>
  <c r="I13"/>
  <c r="I12" s="1"/>
  <c r="H13"/>
  <c r="H12" s="1"/>
  <c r="G13"/>
  <c r="G12" s="1"/>
  <c r="F13"/>
  <c r="E45"/>
  <c r="E43"/>
  <c r="F43" s="1"/>
  <c r="G43" s="1"/>
  <c r="H43" s="1"/>
  <c r="I43" s="1"/>
  <c r="E13" l="1"/>
  <c r="E12" s="1"/>
  <c r="E76"/>
  <c r="F41"/>
  <c r="F42" s="1"/>
  <c r="G41"/>
  <c r="G42" s="1"/>
  <c r="E42"/>
  <c r="H41"/>
  <c r="H42" s="1"/>
  <c r="F35"/>
  <c r="F12"/>
  <c r="G35" l="1"/>
  <c r="H35" l="1"/>
  <c r="I35" l="1"/>
  <c r="P22" i="50" l="1"/>
  <c r="E63" i="46" l="1"/>
  <c r="F63" s="1"/>
  <c r="G63" s="1"/>
  <c r="H63" s="1"/>
  <c r="I63" s="1"/>
  <c r="E64"/>
  <c r="F64" s="1"/>
  <c r="G64" s="1"/>
  <c r="H64" s="1"/>
  <c r="I64" s="1"/>
  <c r="G62" l="1"/>
  <c r="H62"/>
  <c r="I62"/>
  <c r="F62"/>
  <c r="E62" l="1"/>
  <c r="J22" i="50" l="1"/>
  <c r="G22"/>
  <c r="M22"/>
  <c r="F19" i="46"/>
  <c r="F17" s="1"/>
  <c r="G19"/>
  <c r="H19"/>
  <c r="I19"/>
  <c r="D22" i="50" l="1"/>
  <c r="F27" i="46"/>
  <c r="G17"/>
  <c r="G27" s="1"/>
  <c r="H17"/>
  <c r="H27" s="1"/>
  <c r="I17"/>
  <c r="I27" s="1"/>
  <c r="E19"/>
  <c r="E17" s="1"/>
  <c r="M15" i="50" l="1"/>
  <c r="N15" s="1"/>
  <c r="J15"/>
  <c r="K15" s="1"/>
  <c r="G15"/>
  <c r="H15" s="1"/>
  <c r="D15"/>
  <c r="E15" s="1"/>
  <c r="P15"/>
  <c r="Q15" s="1"/>
  <c r="E27" i="46"/>
  <c r="E43" i="26" l="1"/>
  <c r="B43"/>
  <c r="K26" i="46" l="1"/>
  <c r="M26"/>
  <c r="J26"/>
  <c r="L26"/>
  <c r="A6" i="31"/>
  <c r="D13" i="46" l="1"/>
  <c r="D12" s="1"/>
  <c r="D18" i="50" l="1"/>
  <c r="D16" l="1"/>
  <c r="F18"/>
  <c r="F16" s="1"/>
  <c r="D19" i="46" l="1"/>
  <c r="D17" s="1"/>
  <c r="D25" l="1"/>
  <c r="D27"/>
  <c r="D34" l="1"/>
  <c r="D28"/>
  <c r="D38"/>
  <c r="E65" l="1"/>
  <c r="E23" l="1"/>
  <c r="E25" s="1"/>
  <c r="I25" l="1"/>
  <c r="I34" s="1"/>
  <c r="F25"/>
  <c r="F34" s="1"/>
  <c r="H25"/>
  <c r="H28" s="1"/>
  <c r="E34"/>
  <c r="E38"/>
  <c r="E28"/>
  <c r="F26" l="1"/>
  <c r="J27" s="1"/>
  <c r="H34"/>
  <c r="F28"/>
  <c r="I26"/>
  <c r="M27" s="1"/>
  <c r="I28"/>
  <c r="G25"/>
  <c r="H26"/>
  <c r="L27" s="1"/>
  <c r="F30"/>
  <c r="I30"/>
  <c r="H30"/>
  <c r="F23" l="1"/>
  <c r="I23"/>
  <c r="H23"/>
  <c r="G34"/>
  <c r="G26"/>
  <c r="G28"/>
  <c r="G30" l="1"/>
  <c r="E30" s="1"/>
  <c r="K27"/>
  <c r="G23"/>
  <c r="I52" i="53" l="1"/>
  <c r="K53"/>
  <c r="I53"/>
  <c r="J53"/>
  <c r="J52"/>
  <c r="K52"/>
  <c r="J51"/>
  <c r="H51"/>
  <c r="H50" s="1"/>
  <c r="K51"/>
  <c r="I51"/>
  <c r="M51"/>
  <c r="O51"/>
  <c r="O50" s="1"/>
  <c r="O49" s="1"/>
  <c r="N51"/>
  <c r="N50" s="1"/>
  <c r="N49" s="1"/>
  <c r="P51"/>
  <c r="P50" s="1"/>
  <c r="P49" l="1"/>
  <c r="L51"/>
  <c r="L50" s="1"/>
  <c r="L49" s="1"/>
  <c r="K50"/>
  <c r="I50"/>
  <c r="J50"/>
  <c r="M50"/>
  <c r="M49" s="1"/>
</calcChain>
</file>

<file path=xl/sharedStrings.xml><?xml version="1.0" encoding="utf-8"?>
<sst xmlns="http://schemas.openxmlformats.org/spreadsheetml/2006/main" count="2437" uniqueCount="750">
  <si>
    <t>населення</t>
  </si>
  <si>
    <t>%</t>
  </si>
  <si>
    <t>Фінансові витрати</t>
  </si>
  <si>
    <t>ПОГОДЖЕНО</t>
  </si>
  <si>
    <t>№ з/п</t>
  </si>
  <si>
    <t>Показники</t>
  </si>
  <si>
    <t>Гкал</t>
  </si>
  <si>
    <t>1.1</t>
  </si>
  <si>
    <t>1.2</t>
  </si>
  <si>
    <t>2.1</t>
  </si>
  <si>
    <t>2.2</t>
  </si>
  <si>
    <t>4.1</t>
  </si>
  <si>
    <t>5.1</t>
  </si>
  <si>
    <t>5.2</t>
  </si>
  <si>
    <t>5.3</t>
  </si>
  <si>
    <t>6.1</t>
  </si>
  <si>
    <t>6.2</t>
  </si>
  <si>
    <t>Одиниця виміру</t>
  </si>
  <si>
    <t>Сумарні та середньозважені показники</t>
  </si>
  <si>
    <t>Виробництво теплової енергії для потреб населення</t>
  </si>
  <si>
    <t>Виробництво теплової енергії для  потреб бюджетних установ</t>
  </si>
  <si>
    <t>Виробництво теплової енергії для  потреб інших споживачів</t>
  </si>
  <si>
    <t>тис. грн</t>
  </si>
  <si>
    <t>1.1.1</t>
  </si>
  <si>
    <t>паливо</t>
  </si>
  <si>
    <t>1.1.2</t>
  </si>
  <si>
    <t>електроенергія</t>
  </si>
  <si>
    <t>1.1.3</t>
  </si>
  <si>
    <t>1.1.4</t>
  </si>
  <si>
    <t>вода для технологічних потреб та водовідведення</t>
  </si>
  <si>
    <t>1.1.5</t>
  </si>
  <si>
    <t>матеріали, запасні  частини та інші матеріальні ресурси</t>
  </si>
  <si>
    <t>прямі витрати на оплату праці</t>
  </si>
  <si>
    <t>1.3</t>
  </si>
  <si>
    <t>1.3.1</t>
  </si>
  <si>
    <t xml:space="preserve"> відрахування  на соціальні заходи</t>
  </si>
  <si>
    <t>1.3.2</t>
  </si>
  <si>
    <t xml:space="preserve"> амортизаційні відрахування</t>
  </si>
  <si>
    <t>1.3.3</t>
  </si>
  <si>
    <t xml:space="preserve"> інші прямі витрати</t>
  </si>
  <si>
    <t>1.4</t>
  </si>
  <si>
    <t>1.4.1</t>
  </si>
  <si>
    <t>витрати на оплату праці</t>
  </si>
  <si>
    <t>1.4.2</t>
  </si>
  <si>
    <t>відрахування  на соціальні заходи</t>
  </si>
  <si>
    <t>1.4.3</t>
  </si>
  <si>
    <t>інші витрати</t>
  </si>
  <si>
    <t>відрахування на соціальні заходи</t>
  </si>
  <si>
    <t>2.3</t>
  </si>
  <si>
    <t>3.1</t>
  </si>
  <si>
    <t>3.2</t>
  </si>
  <si>
    <t>3.3</t>
  </si>
  <si>
    <t>Повна собівартість*</t>
  </si>
  <si>
    <t>7.1</t>
  </si>
  <si>
    <t>податок на прибуток</t>
  </si>
  <si>
    <t>7.2</t>
  </si>
  <si>
    <t xml:space="preserve"> дивіденди</t>
  </si>
  <si>
    <t>7.3</t>
  </si>
  <si>
    <t xml:space="preserve"> резервний фонд (капітал)</t>
  </si>
  <si>
    <t>7.4</t>
  </si>
  <si>
    <t>на розвиток виробництва (виробничі інвестиції)</t>
  </si>
  <si>
    <t>7.5</t>
  </si>
  <si>
    <t xml:space="preserve"> інше використання  прибутку</t>
  </si>
  <si>
    <t>Вартість виробництва теплової енергії за відповідними тарифами</t>
  </si>
  <si>
    <t>грн/Гкал</t>
  </si>
  <si>
    <t>Реалізація  теплової енергії власним споживачам</t>
  </si>
  <si>
    <t>Обсяг покупної теплової енергії</t>
  </si>
  <si>
    <t>Ціна покупної теплової енергії</t>
  </si>
  <si>
    <t>* Без урахування списання безнадійної дебіторської заборгованості та нарахування резерву сумнівних боргів.</t>
  </si>
  <si>
    <t>Усього</t>
  </si>
  <si>
    <t>транспортування  теплової енергії тепловими мережами інших підприємств</t>
  </si>
  <si>
    <t>вода для технологічних потреб  та водовідведення</t>
  </si>
  <si>
    <t>Прямі витрати на оплату праці</t>
  </si>
  <si>
    <t>інші прямі витрати</t>
  </si>
  <si>
    <t xml:space="preserve">Інші операційні витрати * </t>
  </si>
  <si>
    <t xml:space="preserve">тис. грн </t>
  </si>
  <si>
    <t>дивіденди</t>
  </si>
  <si>
    <t>резервний фонд (капітал)</t>
  </si>
  <si>
    <t>інше використання  прибутку</t>
  </si>
  <si>
    <t>10.1</t>
  </si>
  <si>
    <t>власної теплової енергії</t>
  </si>
  <si>
    <t>10.2</t>
  </si>
  <si>
    <t>11.1</t>
  </si>
  <si>
    <t>11.2</t>
  </si>
  <si>
    <t>12.1</t>
  </si>
  <si>
    <t>12.2</t>
  </si>
  <si>
    <t>корисний відпуск теплової енергії інших власників</t>
  </si>
  <si>
    <t>бюджетних установ</t>
  </si>
  <si>
    <t>інших споживачів</t>
  </si>
  <si>
    <t>Обсяг транспортування теплової енергії ліцензіата мережами іншого(их) транспортувальника(ів)</t>
  </si>
  <si>
    <t>__________________</t>
  </si>
  <si>
    <t xml:space="preserve"> (підпис)</t>
  </si>
  <si>
    <t>прямі матеріальні витрати</t>
  </si>
  <si>
    <t xml:space="preserve"> амортизаційні відрахування </t>
  </si>
  <si>
    <t xml:space="preserve">Інші  операційні витрати*  </t>
  </si>
  <si>
    <t>Вартість постачання теплової енергії за відповідними тарифами</t>
  </si>
  <si>
    <t>10.3</t>
  </si>
  <si>
    <t>інших  споживачів</t>
  </si>
  <si>
    <t>Найменування показника</t>
  </si>
  <si>
    <t>Сумарні та середньозва-жені показники</t>
  </si>
  <si>
    <t>плановий прибуток</t>
  </si>
  <si>
    <t>повна планова  собівартість  транспортування теплової енергії</t>
  </si>
  <si>
    <t>повна планова  собівартість  постачання теплової енергії</t>
  </si>
  <si>
    <t>повна планова  собівартість  теплової енергії</t>
  </si>
  <si>
    <t>4.2</t>
  </si>
  <si>
    <t>повна планова  собівартість виробництва, транспортування, постачання  теплової енергії</t>
  </si>
  <si>
    <t>плановий прибуток від виробництва, транспортування, постачання  теплової енергії</t>
  </si>
  <si>
    <t xml:space="preserve">корисний відпуск теплової енергії власним споживачам </t>
  </si>
  <si>
    <t>Рівні рентабельності тарифів:</t>
  </si>
  <si>
    <t>8.1</t>
  </si>
  <si>
    <t>на виробництво теплової енергії</t>
  </si>
  <si>
    <t>8.2</t>
  </si>
  <si>
    <t>на транспортування теплової енергії</t>
  </si>
  <si>
    <t>8.3</t>
  </si>
  <si>
    <t>на постачання теплової енергії</t>
  </si>
  <si>
    <t>8.4</t>
  </si>
  <si>
    <t>на теплову енергію</t>
  </si>
  <si>
    <t>ел</t>
  </si>
  <si>
    <t>іп</t>
  </si>
  <si>
    <t>теплоенергії інших власників для транспортування мережами ліцензіата</t>
  </si>
  <si>
    <t>9.1</t>
  </si>
  <si>
    <t>інші споживачі</t>
  </si>
  <si>
    <t>4.3</t>
  </si>
  <si>
    <t>Виробництво теплової енергії для  потреб релігійних організацій</t>
  </si>
  <si>
    <t>релігійних організацій</t>
  </si>
  <si>
    <t>5</t>
  </si>
  <si>
    <t>6</t>
  </si>
  <si>
    <t>7</t>
  </si>
  <si>
    <t>8</t>
  </si>
  <si>
    <t>покупна теплова енергія *</t>
  </si>
  <si>
    <t>3</t>
  </si>
  <si>
    <t>4</t>
  </si>
  <si>
    <t>Інші операційні витрати**</t>
  </si>
  <si>
    <t>Повна собівартість**</t>
  </si>
  <si>
    <t>** Без урахування списання безнадійної дебіторської заборгованості та нарахування резерву сумнівних боргів.</t>
  </si>
  <si>
    <t>повна планова  собівартість  виробництва теплової енергії</t>
  </si>
  <si>
    <t>9</t>
  </si>
  <si>
    <t>10</t>
  </si>
  <si>
    <t>11</t>
  </si>
  <si>
    <t>12</t>
  </si>
  <si>
    <t>13</t>
  </si>
  <si>
    <t>14</t>
  </si>
  <si>
    <t>15</t>
  </si>
  <si>
    <t>16.1</t>
  </si>
  <si>
    <t>16.2</t>
  </si>
  <si>
    <t xml:space="preserve">Виробництво теплової енергії для  потреб бюджетних установ та інших споживачів, усього </t>
  </si>
  <si>
    <t xml:space="preserve"> плановий період</t>
  </si>
  <si>
    <t>плановий  період</t>
  </si>
  <si>
    <t>9.</t>
  </si>
  <si>
    <t>9.2</t>
  </si>
  <si>
    <t>(підпис)</t>
  </si>
  <si>
    <t>тарифів на виробництво теплової енергії</t>
  </si>
  <si>
    <t>(без податку на додану вартість)</t>
  </si>
  <si>
    <t>період, що передує   базовому (факт)</t>
  </si>
  <si>
    <t>базовий період (факт)</t>
  </si>
  <si>
    <t>передбачено чинним тарифом</t>
  </si>
  <si>
    <t>Виробнича собівартість, зокрема:</t>
  </si>
  <si>
    <t>прямі матеріальні витрати, зокрема:</t>
  </si>
  <si>
    <t>інші прямі витрати, зокрема:</t>
  </si>
  <si>
    <t>загальновиробничі витрати, зокрема:</t>
  </si>
  <si>
    <t>Адміністративні витрати, зокрема:</t>
  </si>
  <si>
    <t>Витрати на збут, зокрема:</t>
  </si>
  <si>
    <t>Витрати на відшкодування втрат</t>
  </si>
  <si>
    <t>Розрахунковий прибуток, усього**, зокрема:</t>
  </si>
  <si>
    <t>8.5</t>
  </si>
  <si>
    <t>Х</t>
  </si>
  <si>
    <t>паливна складова</t>
  </si>
  <si>
    <t>решта витрат, крім паливної складової</t>
  </si>
  <si>
    <t>Собівартість виробництва  теплової енергії  власними  котельнями</t>
  </si>
  <si>
    <t>* Також заповнюється суб’єктами господарювання за  відсутності власного виробництва теплової енергії та відповідно до купівлі всього обсягу теплової енергії для подальшого її постачання власним споживачам.</t>
  </si>
  <si>
    <t>(ініціали, прізвище)</t>
  </si>
  <si>
    <t>_________________________________</t>
  </si>
  <si>
    <t>(керівник)</t>
  </si>
  <si>
    <t>Виробнича собівартість,  зокрема:</t>
  </si>
  <si>
    <t>амортизаційні відрахування</t>
  </si>
  <si>
    <t>інші витрати*</t>
  </si>
  <si>
    <t xml:space="preserve">Витрати на відшкодування втрат </t>
  </si>
  <si>
    <t>Розрахунковий прибуток*, усього,  зокрема:</t>
  </si>
  <si>
    <t>Обсяг надходження теплової енергії до мережі ліцензіата, зокрема:</t>
  </si>
  <si>
    <t>Втрати теплової енергії в мережах ліцензіата, всього, зокрема:</t>
  </si>
  <si>
    <t>теплової енергії інших власників для транспортування мережами ліцензіата</t>
  </si>
  <si>
    <t>13.1</t>
  </si>
  <si>
    <t>13.2</t>
  </si>
  <si>
    <t>13.3</t>
  </si>
  <si>
    <t>13.3.1</t>
  </si>
  <si>
    <t>13.3.2</t>
  </si>
  <si>
    <t>13.3.3</t>
  </si>
  <si>
    <t>13.3.4</t>
  </si>
  <si>
    <t xml:space="preserve">Тариф(и) іншого(их) транспортувальника(ів) на транспортування теплової енергії </t>
  </si>
  <si>
    <t>Корисний відпуск теплової енергії з мереж ліцензіата, усього, зокрема:</t>
  </si>
  <si>
    <t xml:space="preserve">господарські потреби ліцензованої діяльності </t>
  </si>
  <si>
    <t>корисний відпуск теплової енергії власним споживачам, зокрема на потреби:</t>
  </si>
  <si>
    <t>_______</t>
  </si>
  <si>
    <t>___________________</t>
  </si>
  <si>
    <t xml:space="preserve">тарифів на постачання теплової енергії </t>
  </si>
  <si>
    <t>період, що передує базовому (факт)</t>
  </si>
  <si>
    <t>загальновиробничі витрати, зоркема:</t>
  </si>
  <si>
    <t>Розрахунковий прибуток, усього, зокрема:</t>
  </si>
  <si>
    <t>Обсяг реалізованої теплової енергії власним споживачам,  зокрема на потреби:</t>
  </si>
  <si>
    <t>11.3</t>
  </si>
  <si>
    <t>11.4</t>
  </si>
  <si>
    <t>На потреби споживачів</t>
  </si>
  <si>
    <t>Тариф на виробництво теплової енергії, зокрема:</t>
  </si>
  <si>
    <t>витрати на відшкодування втрат втрат</t>
  </si>
  <si>
    <t>витрати на відшкодування втрат</t>
  </si>
  <si>
    <t>Тариф на теплову енергію, зокрема:</t>
  </si>
  <si>
    <t>Плановий корисний відпуск з мереж ліцензіата теплової енергії власним споживачам та теплової енергії інших власників, зокрема:</t>
  </si>
  <si>
    <t>зокрема:</t>
  </si>
  <si>
    <t>РАЗОМ</t>
  </si>
  <si>
    <t>Складові тарифу, вартість яких змінюється на загальнодержавному рівні</t>
  </si>
  <si>
    <t>Втрати всього, грн</t>
  </si>
  <si>
    <t xml:space="preserve">виробництво
теплової енергії
</t>
  </si>
  <si>
    <t xml:space="preserve">транспортування
теплової енергії
</t>
  </si>
  <si>
    <t xml:space="preserve">
постачання
теплової енергії
</t>
  </si>
  <si>
    <t>орган місцевого самоврядування</t>
  </si>
  <si>
    <t>______________________________</t>
  </si>
  <si>
    <t xml:space="preserve"> втрат суб’єктів господарювання у сфері теплопостачання, які виникли протягом періоду </t>
  </si>
  <si>
    <t xml:space="preserve">розгляду розрахунків тарифів на теплову енергію, її виробництво, транспортування та </t>
  </si>
  <si>
    <t xml:space="preserve"> місцевого самоврядування* </t>
  </si>
  <si>
    <t>постачання для відповідної категорії споживачів, встановлення та їх оприлюднення органом</t>
  </si>
  <si>
    <t>ДОВІДКОВА ІНФОРМАЦІЯ:</t>
  </si>
  <si>
    <t>Вартість складової у відповідному тарифі на дату введення в дію тарифу (грн)</t>
  </si>
  <si>
    <t>Складова тарифу</t>
  </si>
  <si>
    <t>Вартість складової у відповідному тарифі на дату подання суб’єктом господарювання розрахунків до органу місцевого самоврядування (грн)</t>
  </si>
  <si>
    <t>Різниця                (п.3 - п.2)</t>
  </si>
  <si>
    <t>2. Обсяги виробництва/транспортування/постачання теплової енергії</t>
  </si>
  <si>
    <t xml:space="preserve"> 1. Зміна вартості складових тарифу:</t>
  </si>
  <si>
    <t>Обсяги виробництва/транспортування/постачання теплової енергії за відповідний період:</t>
  </si>
  <si>
    <t>Тривалість періоду розгляду розрахунків тарифів, встановлення та їх оприлюднення    (днів)</t>
  </si>
  <si>
    <t xml:space="preserve">виробництва теплової енергії
(Гкал)
</t>
  </si>
  <si>
    <t xml:space="preserve">транспортування теплової енергії
(Гкал)
</t>
  </si>
  <si>
    <t xml:space="preserve">постачання теплової енергії
(Гкал)
</t>
  </si>
  <si>
    <t xml:space="preserve">       ___________</t>
  </si>
  <si>
    <t xml:space="preserve">        (підпис)</t>
  </si>
  <si>
    <t>* Розрахунок втрат для подальшого внесення їх до складу тарифів здійснюється суб’єктом господарювання у випадку невідшкодування таких втрат органом місцевого самоврядування за рахунок коштів відповідного місцевого бюджету.</t>
  </si>
  <si>
    <t>Розрахунок втрат здійснюється окремо для кожної категорії споживачів.</t>
  </si>
  <si>
    <t>Вимоги щодо визначення тривалості періоду розгляду розрахунків тарифів, встановлення та їх оприлюднення органом місцевого самоврядування, а також вимоги щодо здійснення розрахунку втрат суб’єктом господарювання передбачено чинними нормативно-правовими актами з питань формування тарифів.</t>
  </si>
  <si>
    <t>____________________</t>
  </si>
  <si>
    <t>______________________</t>
  </si>
  <si>
    <t>ПРИМІРНА ФОРМА</t>
  </si>
  <si>
    <t>Назва показника</t>
  </si>
  <si>
    <t xml:space="preserve">Послуга з постачання гарячої води </t>
  </si>
  <si>
    <t>Собівартість власної теплової енергії, врахована у встановлених тарифах на теплову енергію для потреб відповідної категорії споживачів</t>
  </si>
  <si>
    <t>зокрема паливна складова</t>
  </si>
  <si>
    <t>Витрати на утримання абонентської служби, зокрема:</t>
  </si>
  <si>
    <t>внески на соціальні заходи</t>
  </si>
  <si>
    <t>інші витрати абонентської служби</t>
  </si>
  <si>
    <t>Витрати на придбання холодної води для надання послуги з постачання гарячої води</t>
  </si>
  <si>
    <t>Решта витрат, крім послуг банку та інших установ із приймання і перерахування коштів споживачів</t>
  </si>
  <si>
    <t>Собівартість послуг без урахування послуг банку та інших установ із приймання і перерахування коштів споживачів</t>
  </si>
  <si>
    <t>прибуток у тарифі на теплову енергію для потреб відповідної категорії споживачів</t>
  </si>
  <si>
    <t>Послуги банку та інших установ із приймання і перерахування коштів споживачів</t>
  </si>
  <si>
    <t>Повна планована собівартість послуг з урахуванням послуг банку та інших установ із приймання і перерахування коштів споживачів</t>
  </si>
  <si>
    <t>Вартість послуги</t>
  </si>
  <si>
    <t>х</t>
  </si>
  <si>
    <t>Плановані тарифи на послуги з постачання гарячої води</t>
  </si>
  <si>
    <t>Плановані тарифи на послуги з ПДВ, усього, зокрема:</t>
  </si>
  <si>
    <t>паливна складова з ПДВ</t>
  </si>
  <si>
    <t>решта витрат, крім паливної складової, з ПДВ</t>
  </si>
  <si>
    <t>Обсяг теплової енергії, врахований у розрахунку собівартості, Гкал</t>
  </si>
  <si>
    <t>Кількість абонентів, яким надаються послуги</t>
  </si>
  <si>
    <t>Середньорічна кількість штатних працівників, задіяних у наданні послуг, зокрема:</t>
  </si>
  <si>
    <t>абонентська служба</t>
  </si>
  <si>
    <t>решта працівників, задіяних у наданні послуг</t>
  </si>
  <si>
    <t>Середньорічна кількість позаштатних працівників за договором, задіяних у наданні послуг, зокрема:</t>
  </si>
  <si>
    <t>Середньомісячна заробітна плата, грн</t>
  </si>
  <si>
    <t>Відсоток послуг банку та інших установ із приймання і перерахування коштів споживачів, %</t>
  </si>
  <si>
    <r>
      <t>Обсяг споживання гарячої води відповідною категорією споживачів, тис. м</t>
    </r>
    <r>
      <rPr>
        <vertAlign val="superscript"/>
        <sz val="11"/>
        <color theme="1"/>
        <rFont val="Times New Roman"/>
        <family val="1"/>
        <charset val="204"/>
      </rPr>
      <t xml:space="preserve"> 3</t>
    </r>
  </si>
  <si>
    <r>
      <t>Обсяг холодної води для підігріву, тис. м</t>
    </r>
    <r>
      <rPr>
        <vertAlign val="superscript"/>
        <sz val="11"/>
        <color theme="1"/>
        <rFont val="Times New Roman"/>
        <family val="1"/>
        <charset val="204"/>
      </rPr>
      <t xml:space="preserve"> 3</t>
    </r>
  </si>
  <si>
    <r>
      <t>Вартість 1 м</t>
    </r>
    <r>
      <rPr>
        <vertAlign val="superscript"/>
        <sz val="11"/>
        <color theme="1"/>
        <rFont val="Times New Roman"/>
        <family val="1"/>
        <charset val="204"/>
      </rPr>
      <t xml:space="preserve"> 3</t>
    </r>
    <r>
      <rPr>
        <sz val="11"/>
        <color theme="1"/>
        <rFont val="Times New Roman"/>
        <family val="1"/>
        <charset val="204"/>
      </rPr>
      <t xml:space="preserve"> холодної води без ПДВ, грн</t>
    </r>
  </si>
  <si>
    <r>
      <t>Питомі норми, враховані у планованих тарифах на послуги з постачання гарячої води,  Гкал/м</t>
    </r>
    <r>
      <rPr>
        <vertAlign val="superscript"/>
        <sz val="11"/>
        <color theme="1"/>
        <rFont val="Times New Roman"/>
        <family val="1"/>
        <charset val="204"/>
      </rPr>
      <t xml:space="preserve"> 3</t>
    </r>
  </si>
  <si>
    <t>15.1</t>
  </si>
  <si>
    <t>15.2</t>
  </si>
  <si>
    <r>
      <t>грн/м</t>
    </r>
    <r>
      <rPr>
        <vertAlign val="superscript"/>
        <sz val="11"/>
        <color theme="1"/>
        <rFont val="Times New Roman"/>
        <family val="1"/>
        <charset val="204"/>
      </rPr>
      <t xml:space="preserve"> 3</t>
    </r>
  </si>
  <si>
    <t>для відповідної категорії споживачів</t>
  </si>
  <si>
    <t>__________________________________________________________________</t>
  </si>
  <si>
    <t>(найменування суб’єкта господарювання – виконавця послуг)</t>
  </si>
  <si>
    <t xml:space="preserve">Рядки, відмічені позначкою Х, суб’єктом господарювання - виконавцем послуг не заповнюються;
розрахунок тарифів за наведеною формою здійснюється окремо для кожної категорії споживачів.
</t>
  </si>
  <si>
    <t>_______________</t>
  </si>
  <si>
    <t>_____________</t>
  </si>
  <si>
    <t xml:space="preserve">       (керівник)</t>
  </si>
  <si>
    <t>Примітка.</t>
  </si>
  <si>
    <t>Зокрема</t>
  </si>
  <si>
    <t>Усього, зокрема:</t>
  </si>
  <si>
    <t>9.3</t>
  </si>
  <si>
    <t>Показник</t>
  </si>
  <si>
    <t>________________________________________________________________________</t>
  </si>
  <si>
    <t>(найменування суб’єкта господарювання - виконавця послуг)</t>
  </si>
  <si>
    <t>з квартирними засобами обліку гарячої води</t>
  </si>
  <si>
    <t>без квартирних засобів обліку гарячої води</t>
  </si>
  <si>
    <t>Кількість абонентів, яким надається послуга з постачання гарячої води</t>
  </si>
  <si>
    <t>Відповідна кількість мешканців, яким надається послуга з централізованого постачання гарячої води</t>
  </si>
  <si>
    <t>Кількість теплової енергії, потрібної для підігріву обсягу води (пункт 5), усього, Гкал на рік</t>
  </si>
  <si>
    <t>Фактична кількість днів надання послуги з постачання гарячої води за базовий період, діб</t>
  </si>
  <si>
    <t>Планована кількість днів надання послуги з постачання гарячої води протягом опалювального періоду, діб</t>
  </si>
  <si>
    <t>Планована кількість днів надання послуги з постачання гарячої води протягом міжопалювального періоду, діб</t>
  </si>
  <si>
    <t>Планована кількість годин надання послуги з постачання гарячої води на добу протягом опалювального періоду, годин</t>
  </si>
  <si>
    <t>Планована кількість годин надання послуги з постачання гарячої води на добу протягом міжопалювального періоду, годин</t>
  </si>
  <si>
    <r>
      <t>Планований обсяг використання споживачами відповідної категорії гарячої води на розрахунковий період, м </t>
    </r>
    <r>
      <rPr>
        <b/>
        <vertAlign val="superscript"/>
        <sz val="11"/>
        <color rgb="FF000000"/>
        <rFont val="Times New Roman"/>
        <family val="1"/>
        <charset val="204"/>
      </rPr>
      <t>-3</t>
    </r>
    <r>
      <rPr>
        <sz val="11"/>
        <color rgb="FF000000"/>
        <rFont val="Times New Roman"/>
        <family val="1"/>
        <charset val="204"/>
      </rPr>
      <t> на рік*:</t>
    </r>
  </si>
  <si>
    <r>
      <t>затверджена органом місцевого самоврядування норма споживання гарячої води, м </t>
    </r>
    <r>
      <rPr>
        <b/>
        <vertAlign val="superscript"/>
        <sz val="11"/>
        <color rgb="FF000000"/>
        <rFont val="Times New Roman"/>
        <family val="1"/>
        <charset val="204"/>
      </rPr>
      <t>-3</t>
    </r>
    <r>
      <rPr>
        <sz val="11"/>
        <color rgb="FF000000"/>
        <rFont val="Times New Roman"/>
        <family val="1"/>
        <charset val="204"/>
      </rPr>
      <t> на місяць</t>
    </r>
  </si>
  <si>
    <r>
      <t>розрахунковий річний обсяг послуги з централізованого постачання гарячої води за нормою (підпункт 3.1), м </t>
    </r>
    <r>
      <rPr>
        <b/>
        <vertAlign val="superscript"/>
        <sz val="11"/>
        <color rgb="FF000000"/>
        <rFont val="Times New Roman"/>
        <family val="1"/>
        <charset val="204"/>
      </rPr>
      <t>-3</t>
    </r>
  </si>
  <si>
    <r>
      <t>Обсяг закупівлі холодної води для підігріву, м</t>
    </r>
    <r>
      <rPr>
        <b/>
        <vertAlign val="superscript"/>
        <sz val="11"/>
        <color rgb="FF000000"/>
        <rFont val="Times New Roman"/>
        <family val="1"/>
        <charset val="204"/>
      </rPr>
      <t>-3</t>
    </r>
    <r>
      <rPr>
        <sz val="11"/>
        <color rgb="FF000000"/>
        <rFont val="Times New Roman"/>
        <family val="1"/>
        <charset val="204"/>
      </rPr>
      <t> на рік</t>
    </r>
  </si>
  <si>
    <r>
      <t>Середня температура холодної води протягом опалювального періоду, </t>
    </r>
    <r>
      <rPr>
        <b/>
        <vertAlign val="superscript"/>
        <sz val="11"/>
        <color rgb="FF000000"/>
        <rFont val="Times New Roman"/>
        <family val="1"/>
        <charset val="204"/>
      </rPr>
      <t>°</t>
    </r>
    <r>
      <rPr>
        <sz val="11"/>
        <color rgb="FF000000"/>
        <rFont val="Times New Roman"/>
        <family val="1"/>
        <charset val="204"/>
      </rPr>
      <t>C</t>
    </r>
  </si>
  <si>
    <r>
      <t>Середня температура холодної води протягом міжопалювального періоду, </t>
    </r>
    <r>
      <rPr>
        <b/>
        <vertAlign val="superscript"/>
        <sz val="11"/>
        <color rgb="FF000000"/>
        <rFont val="Times New Roman"/>
        <family val="1"/>
        <charset val="204"/>
      </rPr>
      <t>°</t>
    </r>
    <r>
      <rPr>
        <sz val="11"/>
        <color rgb="FF000000"/>
        <rFont val="Times New Roman"/>
        <family val="1"/>
        <charset val="204"/>
      </rPr>
      <t>C</t>
    </r>
  </si>
  <si>
    <t>Планований обсяг використання споживачами гарячої води, м -3 на рік</t>
  </si>
  <si>
    <t>Нормативна кількість теплової енергії, потрібної  для підігріву 1 м-3 холодної води, Гкал/м -3</t>
  </si>
  <si>
    <t>* Розраховується за кожною затвердженою органом місцевого самоврядування нормою споживання гарячої води, м -3 на місяць.</t>
  </si>
  <si>
    <t xml:space="preserve">Примітка. </t>
  </si>
  <si>
    <t>Рядки, відмічені позначкою Х, виконавцем послуг не заповнюються; інформація  за наведеною формою заповнюється окремо для кожної категорії споживачів</t>
  </si>
  <si>
    <t>_______________                                       _______________</t>
  </si>
  <si>
    <t xml:space="preserve">     (керівник)                                                        (підпис)</t>
  </si>
  <si>
    <t xml:space="preserve">Додаток 14
 до Порядку розгляду органами місцевого самоврядування розрахунків тарифів на теплову енергію, її виробництво, транспортування та постачання, а також розрахунків тарифів на комунальні послуги, поданих для їх встановлення 
(підпункт 4 пункту 4 розділу ІІ)
</t>
  </si>
  <si>
    <t>надання інформації щодо планованих обсягів теплової енергії та води</t>
  </si>
  <si>
    <t>для надання послуг з постачання гарячої води</t>
  </si>
  <si>
    <t xml:space="preserve">для відповідної категорії споживачів </t>
  </si>
  <si>
    <t>Зміст</t>
  </si>
  <si>
    <t>Посилання на документ</t>
  </si>
  <si>
    <t>Заява за встановленою формою</t>
  </si>
  <si>
    <t>(стор. __ - __)</t>
  </si>
  <si>
    <t>Пояснювальна записка (обґрунтування потреби встановлення тарифів)</t>
  </si>
  <si>
    <t>Інформація про суб’єкта господарювання (заявника)</t>
  </si>
  <si>
    <t>Інформація про середньооблікову чисельність персоналу суб’єкта господарювання (заявника)</t>
  </si>
  <si>
    <t xml:space="preserve">Копія штатного розпису суб’єкта господарювання </t>
  </si>
  <si>
    <t>Копія колективного договору суб’єкта господарювання (за наявності)</t>
  </si>
  <si>
    <t>Інвестиційна програма суб’єкта господарювання (за наявності)</t>
  </si>
  <si>
    <t>Копії установчих документів (статуту, витягу з Єдиного державного реєстру юридичних осіб, фізичних осіб-підприємців та громадських формувань тощо)</t>
  </si>
  <si>
    <t>Копії розпорядчих документів про облікову політику підприємства з визначенням бази розподілу понесених витрат</t>
  </si>
  <si>
    <t>Копії договорів, укладених з організаціями, підприємствами та суб'єктами господарювання для забезпечення виробництва, транспортування та постачання теплової енергії, надання комунальних послуг</t>
  </si>
  <si>
    <t xml:space="preserve">Інформація щодо балансової вартості основних засобів, інших необоротних матеріальних і нематеріальних активів </t>
  </si>
  <si>
    <t xml:space="preserve">Розрахунки тарифів на теплову енергію (виробництво, транспортування, постачання)  </t>
  </si>
  <si>
    <t xml:space="preserve">Розрахунок втрат суб’єкта господарювання, які виникли протягом періоду розгляду розрахунків тарифів на теплову енергію, її виробництво, транспортування та постачання для відповідної категорії споживачів, встановлення та їх оприлюднення органом місцевого самоврядування, або копія рішення органу місцевого самоврядування про відшкодування таких втрат із місцевого бюджету </t>
  </si>
  <si>
    <r>
      <t>Річний план виробництва, транспортування та постачання теплової енергії, надання послуг із постачання теплової енергії та постачання гарячої води</t>
    </r>
    <r>
      <rPr>
        <sz val="14"/>
        <color theme="1"/>
        <rFont val="Times New Roman"/>
        <family val="1"/>
        <charset val="204"/>
      </rPr>
      <t xml:space="preserve"> </t>
    </r>
  </si>
  <si>
    <t>Розрахунки та документи, передбачені підпунктами 5-6 пункту 3 розділу ІІ Порядку</t>
  </si>
  <si>
    <t>Копія погоджених в установленому порядку норм питомих витрат паливно-енергетичних ресурсів</t>
  </si>
  <si>
    <t xml:space="preserve">Розрахунок палива, технологічних витрат електроенергії, води та відповідні підтвердні документи, передбачені підпунктом 8 пункту 3 розділу ІІ Порядку </t>
  </si>
  <si>
    <t>Копія графіка планово-запобіжних ремонтних робіт та дефектні акти</t>
  </si>
  <si>
    <t>Копія проектно-кошторисної документації на проведення ремонтних робіт</t>
  </si>
  <si>
    <t>Копії рішень власника щодо користування майном, що використовується під час виробництва, транспортування та постачання теплової енергії (користування, оренда тощо), та акти приймання-передавання зазначеного майна</t>
  </si>
  <si>
    <t>Копія наказу про встановлення норм витрат палива та мастильних матеріалів на автомобільному транспорті суб’єкта господарювання</t>
  </si>
  <si>
    <t>Довідка щодо сумарної встановленої потужності джерел теплової енергії, зокрема у розрізі джерел, та довідка щодо сумарної протяжності теплових мереж у розрізі діаметрів трубопроводів</t>
  </si>
  <si>
    <t xml:space="preserve">Розрахунок вартості технологічного палива на виробництво теплової енергії котельнями </t>
  </si>
  <si>
    <t xml:space="preserve">Розрахунок вартості технологічних витрат електроенергії на виробництво, транспортування та постачання теплової енергії </t>
  </si>
  <si>
    <t>Інформація про суб’єкта господарювання, що здійснює виробництво / транспортування / постачання теплової енергії, надає послуги з постачання теплової енергії та постачання гарячої води (загальна характеристика)</t>
  </si>
  <si>
    <t>Звітність, передбачена підпунктом 17 пункту 3 розділу ІІ Порядку</t>
  </si>
  <si>
    <t xml:space="preserve">Розрахунки тарифів на послуги з постачання теплової енергії та постачання гарячої води </t>
  </si>
  <si>
    <t xml:space="preserve">Перелік житлових та нежитлових приміщень, теплопостачання яких здійснює суб’єкт господарювання </t>
  </si>
  <si>
    <t>Розрахунок витрат на оплату праці персоналу, безпосередньо задіяного в наданні послуг із постачання гарячої води, передбачений підпунктом 3 пункту 4 розділу ІІ Порядку</t>
  </si>
  <si>
    <t xml:space="preserve">Інформація щодо планових обсягів теплової енергії на надання комунальних послуг: послуг із постачання теплової енергії, постачання гарячої води для відповідної категорії споживачів, щодо опалюваної площі та відповідних питомих норм на опалення будинків (будівель) </t>
  </si>
  <si>
    <t>Розрахунок інших витрат абонентської служби, розрахунок витрат на придбання води для надання послуги з постачання гарячої води, розрахунок витрат на послуги банку та інших установ з приймання і перерахування коштів споживачів, передбачений підпунктом 5 пункту 4 розділу ІІ Порядку</t>
  </si>
  <si>
    <t>ПЕРЕЛІК ДОКУМЕНТІВ</t>
  </si>
  <si>
    <t>Директор</t>
  </si>
  <si>
    <t>-</t>
  </si>
  <si>
    <t>3.</t>
  </si>
  <si>
    <t>3.1.</t>
  </si>
  <si>
    <t>4.</t>
  </si>
  <si>
    <t>5.</t>
  </si>
  <si>
    <t>6.</t>
  </si>
  <si>
    <t>7.</t>
  </si>
  <si>
    <t>8.</t>
  </si>
  <si>
    <t>10.</t>
  </si>
  <si>
    <t>11.</t>
  </si>
  <si>
    <t>12.</t>
  </si>
  <si>
    <t>13.</t>
  </si>
  <si>
    <t>14.</t>
  </si>
  <si>
    <t>15.</t>
  </si>
  <si>
    <t>16.</t>
  </si>
  <si>
    <t>17.</t>
  </si>
  <si>
    <t>18.</t>
  </si>
  <si>
    <t>19.</t>
  </si>
  <si>
    <t>20.</t>
  </si>
  <si>
    <t>21.</t>
  </si>
  <si>
    <t>22.</t>
  </si>
  <si>
    <t>23.</t>
  </si>
  <si>
    <t>24.</t>
  </si>
  <si>
    <t>25.</t>
  </si>
  <si>
    <t>26.</t>
  </si>
  <si>
    <t>27.</t>
  </si>
  <si>
    <t>28.</t>
  </si>
  <si>
    <t>РОЗРАХУНОК</t>
  </si>
  <si>
    <t>Розрахунок</t>
  </si>
  <si>
    <t xml:space="preserve">Додаток 4
</t>
  </si>
  <si>
    <t xml:space="preserve">Додаток 6
</t>
  </si>
  <si>
    <t xml:space="preserve">Додаток 11
</t>
  </si>
  <si>
    <t xml:space="preserve">одноставкових тарифів на послуги з постачання гарячої води </t>
  </si>
  <si>
    <t xml:space="preserve">Додаток 15
</t>
  </si>
  <si>
    <t xml:space="preserve">що подаються для встановлення тарифів на теплову енергію, </t>
  </si>
  <si>
    <t>її виробництво, транспортування та постачання, послуги з постачання теплової енергії</t>
  </si>
  <si>
    <t>житлових та нежитлових приміщень, теплопостачання яких здійснює</t>
  </si>
  <si>
    <t>ПЕРЕЛІК</t>
  </si>
  <si>
    <t>Адреса житлового та нежитлового приміщення ( вулиця, будинок, корпус)</t>
  </si>
  <si>
    <t>Кількість поверхів*</t>
  </si>
  <si>
    <t>Наявність будинкових приладів обліку теплової енергії на потреби опалення (наявний/ відсутній)</t>
  </si>
  <si>
    <t>Наявність будинкових приладів  обліку теплової енергії на постачання гарячої води (наявний/ відсутній)</t>
  </si>
  <si>
    <t>Кількість абонентів послуги постачання теплової енергії</t>
  </si>
  <si>
    <t>Кількість абонентів які отримують послугу з постачання гарячої води, усього,</t>
  </si>
  <si>
    <t>Зокрема з квартирними засобами обліку гарячого водопостачання</t>
  </si>
  <si>
    <t>Додаток 12</t>
  </si>
  <si>
    <t>(найменування територіальної громади)</t>
  </si>
  <si>
    <t>Рік введення в експлуатацію*</t>
  </si>
  <si>
    <t>7.1.</t>
  </si>
  <si>
    <t>8.1.</t>
  </si>
  <si>
    <t>у цьому разі не задіяне</t>
  </si>
  <si>
    <t>  </t>
  </si>
  <si>
    <t>бюджетні установи</t>
  </si>
  <si>
    <t xml:space="preserve">бюджетних установ </t>
  </si>
  <si>
    <t>інші прямі матеріальні витрати</t>
  </si>
  <si>
    <t>у т.ч. витрати на покриття втрат теплової енергії в телових мережах:</t>
  </si>
  <si>
    <t>Вартість транспортування теплової енергії:</t>
  </si>
  <si>
    <t>З будинковими приладами обліку теплової енергії на послугу з постачання теплової енергії, зокрема</t>
  </si>
  <si>
    <t>1-2 поверхових будинків</t>
  </si>
  <si>
    <t>3-4 поверхових будинків</t>
  </si>
  <si>
    <t>в 5 і більше поверхів</t>
  </si>
  <si>
    <t>Без будинкових приладів обліку теплової енергії на послугу з постачання теплової енергії, зокрема:</t>
  </si>
  <si>
    <t>1-2 поверхових будинків, зокрема:</t>
  </si>
  <si>
    <r>
      <t>споруджених</t>
    </r>
    <r>
      <rPr>
        <sz val="12"/>
        <color indexed="8"/>
        <rFont val="Times New Roman"/>
        <family val="1"/>
        <charset val="204"/>
      </rPr>
      <t xml:space="preserve"> до 1930 р.</t>
    </r>
  </si>
  <si>
    <r>
      <t>споруджених</t>
    </r>
    <r>
      <rPr>
        <sz val="12"/>
        <color indexed="8"/>
        <rFont val="Times New Roman"/>
        <family val="1"/>
        <charset val="204"/>
      </rPr>
      <t xml:space="preserve"> з 1930 по 1958 р.р.</t>
    </r>
  </si>
  <si>
    <r>
      <t>споруджених</t>
    </r>
    <r>
      <rPr>
        <sz val="12"/>
        <color indexed="8"/>
        <rFont val="Times New Roman"/>
        <family val="1"/>
        <charset val="204"/>
      </rPr>
      <t xml:space="preserve"> з 1959 по 1970 р.р.</t>
    </r>
  </si>
  <si>
    <r>
      <t>споруджених</t>
    </r>
    <r>
      <rPr>
        <sz val="12"/>
        <color indexed="8"/>
        <rFont val="Times New Roman"/>
        <family val="1"/>
        <charset val="204"/>
      </rPr>
      <t xml:space="preserve"> з 1971 по 1980 р.р.</t>
    </r>
  </si>
  <si>
    <r>
      <t>споруджених</t>
    </r>
    <r>
      <rPr>
        <sz val="12"/>
        <color indexed="8"/>
        <rFont val="Times New Roman"/>
        <family val="1"/>
        <charset val="204"/>
      </rPr>
      <t xml:space="preserve"> з 1981 по 1985 р.р.</t>
    </r>
  </si>
  <si>
    <r>
      <t>споруджених</t>
    </r>
    <r>
      <rPr>
        <sz val="12"/>
        <color indexed="8"/>
        <rFont val="Times New Roman"/>
        <family val="1"/>
        <charset val="204"/>
      </rPr>
      <t xml:space="preserve"> з 1986 по 1999 р.р.</t>
    </r>
  </si>
  <si>
    <r>
      <t>споруджених</t>
    </r>
    <r>
      <rPr>
        <sz val="12"/>
        <color indexed="8"/>
        <rFont val="Times New Roman"/>
        <family val="1"/>
        <charset val="204"/>
      </rPr>
      <t xml:space="preserve"> з 2000 р.</t>
    </r>
  </si>
  <si>
    <t>3-4 поверхових будинків, зокрема:</t>
  </si>
  <si>
    <t>в 5 і більше поверхів, зокрема:</t>
  </si>
  <si>
    <t>8.2.</t>
  </si>
  <si>
    <t>1.1.4.1.</t>
  </si>
  <si>
    <t>Тариф на  постачання теплової енергії, зокрема:</t>
  </si>
  <si>
    <t>2</t>
  </si>
  <si>
    <t xml:space="preserve">Середньозважений тариф на постачання теплової енергії   </t>
  </si>
  <si>
    <t xml:space="preserve">Середньозважений тариф на транспортування теплової енергії для потреб власних споживачів </t>
  </si>
  <si>
    <t>тарифів на теплову енергію власним споживачам</t>
  </si>
  <si>
    <t>Відпуск теплової енергії з колекторів власних котелень (без господарських потреб  ліцензованої діяльності суб’єкта господарювання)</t>
  </si>
  <si>
    <t>тарифів на транспортування теплової енергії власним споживачам</t>
  </si>
  <si>
    <r>
      <t>Примітка: Рядки, відмічені позначкою Х, суб</t>
    </r>
    <r>
      <rPr>
        <sz val="11"/>
        <color indexed="8"/>
        <rFont val="Times New Roman"/>
        <family val="1"/>
        <charset val="204"/>
      </rPr>
      <t>'єктом господарювання - виконавцем послуг не заповнюється.</t>
    </r>
  </si>
  <si>
    <t>Вихідні дані та техніко-економічні показники</t>
  </si>
  <si>
    <t>змінено</t>
  </si>
  <si>
    <t>для розрахунку двоставкових тарифів на теплову енергію, послуги з постачання теплової енергії</t>
  </si>
  <si>
    <t>Найменування показника </t>
  </si>
  <si>
    <t>населення </t>
  </si>
  <si>
    <t>релігійні
організації</t>
  </si>
  <si>
    <t>1</t>
  </si>
  <si>
    <t>1.</t>
  </si>
  <si>
    <t>Теплове навантаження системи: </t>
  </si>
  <si>
    <t>Гкал/г </t>
  </si>
  <si>
    <t>опалення </t>
  </si>
  <si>
    <t>- " - </t>
  </si>
  <si>
    <t>без ГП</t>
  </si>
  <si>
    <t>вентиляції </t>
  </si>
  <si>
    <t>постачання гарячої води</t>
  </si>
  <si>
    <t>постачання технологічної пари </t>
  </si>
  <si>
    <t>2.</t>
  </si>
  <si>
    <t>Реалізація теплової енергії споживачам, усього </t>
  </si>
  <si>
    <t>тис. Гкал </t>
  </si>
  <si>
    <t>у тому числі: </t>
  </si>
  <si>
    <t>вентиляція </t>
  </si>
  <si>
    <t>постачання гарячої води </t>
  </si>
  <si>
    <t>2.4</t>
  </si>
  <si>
    <t>х </t>
  </si>
  <si>
    <t>Втрати теплової енергії під час транспортування магістральними та розподільчими мережами та в обладнанні</t>
  </si>
  <si>
    <t>Покупна теплова енергія  </t>
  </si>
  <si>
    <t>Теплова енергія, відпущена з колекторів  </t>
  </si>
  <si>
    <t>Теплова енергія для власних господарських потреб</t>
  </si>
  <si>
    <t>Теплова енергія для надання послуги з постачання теплової енергії</t>
  </si>
  <si>
    <t>Власне виробництво теплової енергії </t>
  </si>
  <si>
    <t>Витрати палива на виробництво теплової енергії: </t>
  </si>
  <si>
    <t>газу </t>
  </si>
  <si>
    <t>млн. куб. метрів </t>
  </si>
  <si>
    <t>мазуту </t>
  </si>
  <si>
    <t>тис. тонн </t>
  </si>
  <si>
    <t>твердого палива </t>
  </si>
  <si>
    <t>9.4</t>
  </si>
  <si>
    <t>іншого виду палива</t>
  </si>
  <si>
    <t>Витрати умовного палива на виробництво теплової енергії </t>
  </si>
  <si>
    <t>Питомі витрати умовного палива </t>
  </si>
  <si>
    <t>кг/Гкал </t>
  </si>
  <si>
    <t>Витрати умовного палива на компенсацію тепловтрат </t>
  </si>
  <si>
    <t>Витрати електроенергії на технологічні потреби </t>
  </si>
  <si>
    <r>
      <t>тис. кВт</t>
    </r>
    <r>
      <rPr>
        <b/>
        <sz val="12"/>
        <rFont val="Times New Roman"/>
        <family val="1"/>
        <charset val="204"/>
      </rPr>
      <t>·</t>
    </r>
    <r>
      <rPr>
        <sz val="12"/>
        <rFont val="Times New Roman"/>
        <family val="1"/>
        <charset val="204"/>
      </rPr>
      <t>г </t>
    </r>
  </si>
  <si>
    <t>Питомі витрати електроенергії на технологічні потреби </t>
  </si>
  <si>
    <r>
      <t>кВт</t>
    </r>
    <r>
      <rPr>
        <b/>
        <sz val="12"/>
        <rFont val="Times New Roman"/>
        <family val="1"/>
        <charset val="204"/>
      </rPr>
      <t>·</t>
    </r>
    <r>
      <rPr>
        <sz val="12"/>
        <rFont val="Times New Roman"/>
        <family val="1"/>
        <charset val="204"/>
      </rPr>
      <t>г/Гкал </t>
    </r>
  </si>
  <si>
    <t>Витрати води на технологічні потреби </t>
  </si>
  <si>
    <t>тис. куб. метрів </t>
  </si>
  <si>
    <t>Витрати електричної енергії на централізоване постачання гарячої води </t>
  </si>
  <si>
    <t>Тривалість опалювального періоду </t>
  </si>
  <si>
    <t>діб </t>
  </si>
  <si>
    <t>Тривалість міжопалювального періоду </t>
  </si>
  <si>
    <t>Середня розрахункова температура внутрішнього повітря опалюваних будівель</t>
  </si>
  <si>
    <t>°C </t>
  </si>
  <si>
    <t>Середня температура зовнішнього повітря за опалювальний період </t>
  </si>
  <si>
    <t>Розрахункова температура зовнішнього повітря для проектування системи опалення </t>
  </si>
  <si>
    <t>Розрахункова температура зовнішнього повітря для проектування систем вентиляції </t>
  </si>
  <si>
    <t>Робота систем гарячого водопостачання під час режимної подачі гарячої води: </t>
  </si>
  <si>
    <t>23.1</t>
  </si>
  <si>
    <t>годин за добу </t>
  </si>
  <si>
    <t>годин </t>
  </si>
  <si>
    <t>23.2</t>
  </si>
  <si>
    <t>діб за тиждень </t>
  </si>
  <si>
    <t>23.3</t>
  </si>
  <si>
    <t>місяців протягом року </t>
  </si>
  <si>
    <t>місяців </t>
  </si>
  <si>
    <t>Споживання холодної води для потреб постачання гарячої води </t>
  </si>
  <si>
    <t>куб. метрів/г </t>
  </si>
  <si>
    <t>Норма витрати холодної води на гаряче водопостачання </t>
  </si>
  <si>
    <t>літрів на добу </t>
  </si>
  <si>
    <t>Температура холодної (водопровідної) води: </t>
  </si>
  <si>
    <t>26.1</t>
  </si>
  <si>
    <t>в опалювальний період </t>
  </si>
  <si>
    <t>26.2</t>
  </si>
  <si>
    <t>в міжопалювальний період </t>
  </si>
  <si>
    <t>Нижня теплота згорання натурального палива: </t>
  </si>
  <si>
    <t>20.1</t>
  </si>
  <si>
    <t>ккал/куб. метр (ккал/кг) </t>
  </si>
  <si>
    <t>20.2</t>
  </si>
  <si>
    <t>20.3</t>
  </si>
  <si>
    <t>20.4</t>
  </si>
  <si>
    <t>Вартість палива (без урахування податку на додану вартість) </t>
  </si>
  <si>
    <t>грн/ тис. куб. метрів* </t>
  </si>
  <si>
    <t>21.1</t>
  </si>
  <si>
    <t>постачання</t>
  </si>
  <si>
    <t>21.2</t>
  </si>
  <si>
    <t>транспортування</t>
  </si>
  <si>
    <t>21.3</t>
  </si>
  <si>
    <t>розподіл</t>
  </si>
  <si>
    <t>Вартість електроенергії в середньому за рік </t>
  </si>
  <si>
    <t>Вартість води на потреби гарячого водопостачання </t>
  </si>
  <si>
    <t>гривень/куб. метр </t>
  </si>
  <si>
    <t>Вартість покупної теплової енергії </t>
  </si>
  <si>
    <t>гривень/ Гкал </t>
  </si>
  <si>
    <t>Вартість води та водовідведення для технологічних потреб</t>
  </si>
  <si>
    <t>гривень/  куб. метр </t>
  </si>
  <si>
    <t>Загальна опалювана площа будівель усіх категорій споживачів </t>
  </si>
  <si>
    <t>тис. кв. метрів </t>
  </si>
  <si>
    <t>Загальна опалювана площа будівель у яких встановлено вузли комерційного обліку теплової енергії</t>
  </si>
  <si>
    <t>Загальна опалювана площа будівель у яких не встановлено вузли комерційного обліку теплової енергії</t>
  </si>
  <si>
    <t>29.</t>
  </si>
  <si>
    <t>Розрахункова норма витрат теплової енергії для опалення будинків, в яких відсутні вузли комерційного обліку теплової енергії</t>
  </si>
  <si>
    <t>Гкал/ кв. метр/ рік </t>
  </si>
  <si>
    <t>30.</t>
  </si>
  <si>
    <t>Питоме теплове навантаження системи опалення </t>
  </si>
  <si>
    <t>Гкал/г/кв. метр</t>
  </si>
  <si>
    <t>31.</t>
  </si>
  <si>
    <t>Кількість квартир з централізованим постачанням теплової енергії</t>
  </si>
  <si>
    <t>тис. квартир </t>
  </si>
  <si>
    <t>32.</t>
  </si>
  <si>
    <t>Кількість квартир з централізованим постачанням гарячої води </t>
  </si>
  <si>
    <t>33.</t>
  </si>
  <si>
    <t>Кількість споживачів (абонентів), яким надається послуга з постачання теплової енергії</t>
  </si>
  <si>
    <t>один.</t>
  </si>
  <si>
    <t>34.</t>
  </si>
  <si>
    <t xml:space="preserve">Кількість споживачів (абонентів), яким надається послуга з постачання гарячої води </t>
  </si>
  <si>
    <t xml:space="preserve">                                  (керівник)</t>
  </si>
  <si>
    <t xml:space="preserve">     (власне ім'я, прізвище)</t>
  </si>
  <si>
    <r>
      <t xml:space="preserve">Примітки: </t>
    </r>
    <r>
      <rPr>
        <sz val="10"/>
        <rFont val="Times New Roman"/>
        <family val="1"/>
        <charset val="204"/>
      </rPr>
      <t>Рядки, відмічені позначкою Х не заповнюються.</t>
    </r>
  </si>
  <si>
    <t xml:space="preserve">                  * Одиниця виміру  зазначається відповідно до  виду палива, що використовується суб'єктом господарювання. </t>
  </si>
  <si>
    <t>Одиниця виміру </t>
  </si>
  <si>
    <t>Сумарні та середньозважені показники </t>
  </si>
  <si>
    <t>Для потреб</t>
  </si>
  <si>
    <t>інших споживачів </t>
  </si>
  <si>
    <t>усього </t>
  </si>
  <si>
    <t>у тому числі </t>
  </si>
  <si>
    <t>умовно-змінна частина</t>
  </si>
  <si>
    <t>умовно- постійна частина </t>
  </si>
  <si>
    <t>тис. Гкал</t>
  </si>
  <si>
    <t>місць загального користування</t>
  </si>
  <si>
    <t>системи постачання гарячої води</t>
  </si>
  <si>
    <t>споживачів, які відмовилися від централізованого опалення та постачання гарячої води  (довідково)</t>
  </si>
  <si>
    <t>Обсяг теплової енергії для надання послуги з постачання теплової енергії, усього</t>
  </si>
  <si>
    <t>у тому числі</t>
  </si>
  <si>
    <t>за показаннями вузлів комерційного обліку  </t>
  </si>
  <si>
    <t>Питоме теплове навантаження системи опалення  </t>
  </si>
  <si>
    <t>Гкал/г /  на 1 кв. метр </t>
  </si>
  <si>
    <t>Розрахункова норма витрат теплової енергії для опалення будинків, в яких не встановлені прилади обліку </t>
  </si>
  <si>
    <t>умовно-змінна частина  </t>
  </si>
  <si>
    <t>Теплова енергія (виробництво, транспортування, постачання) </t>
  </si>
  <si>
    <t>Послуга з постачання теплової енергії</t>
  </si>
  <si>
    <r>
      <rPr>
        <b/>
        <sz val="10"/>
        <color theme="1"/>
        <rFont val="Times New Roman"/>
        <family val="1"/>
        <charset val="204"/>
      </rPr>
      <t>Примітки:</t>
    </r>
    <r>
      <rPr>
        <sz val="10"/>
        <color theme="1"/>
        <rFont val="Times New Roman"/>
        <family val="1"/>
        <charset val="204"/>
      </rPr>
      <t xml:space="preserve"> </t>
    </r>
  </si>
  <si>
    <t xml:space="preserve">Вартістю послуги з постачання теплової енергії є тариф на теплову енергію для споживача, який визначається як сума тарифів на виробництво, транспортування та постачання теплової енергії.                                                              </t>
  </si>
  <si>
    <t>Встановлення двоставкових тарифів на послуги з постачання теплової енергії здійснюється за умови встановлення двоставкових тарифів на теплову енергію.</t>
  </si>
  <si>
    <t xml:space="preserve">              </t>
  </si>
  <si>
    <t>Рядки, відмічені позначкою Х не заповнюються.</t>
  </si>
  <si>
    <t>*Без урахування списання безнадійної дебіторської заборгованості та нарахування резерву сумнівних боргів.</t>
  </si>
  <si>
    <t>(власне ім'я, прізвище)</t>
  </si>
  <si>
    <t xml:space="preserve">Додаток ххх
до рішення виконавчого комітету міської ради від ___.___ 2020 р. №_____
</t>
  </si>
  <si>
    <t>поміняли місцями</t>
  </si>
  <si>
    <t>Базовий період (факт)</t>
  </si>
  <si>
    <t>Плановий період (усього) </t>
  </si>
  <si>
    <t>Настя</t>
  </si>
  <si>
    <t>гривень/ кВт·г </t>
  </si>
  <si>
    <t>ЖЕНЯ заповнити на листку ДАТА</t>
  </si>
  <si>
    <t xml:space="preserve">ЛЄ: перевірити Одиниці виміру </t>
  </si>
  <si>
    <t xml:space="preserve">ЛЄ: перевірити посилання </t>
  </si>
  <si>
    <t>умовно-змінної та умовно-постійної частин витрат суб’єкта господарювання у сфері теплопостачання на виробництво, транспортування та постачання теплової енергії, послуги з  постачання теплової енергії</t>
  </si>
  <si>
    <t>бюджетних установ та організацій</t>
  </si>
  <si>
    <t>Обсяг реалізації теплової енергії споживачам</t>
  </si>
  <si>
    <t xml:space="preserve"> Теплове навантаження  </t>
  </si>
  <si>
    <t>Планована виробнича собівартість теплової енергії </t>
  </si>
  <si>
    <t>тис. гривень </t>
  </si>
  <si>
    <t>Прямі матеріальні витрати, усього</t>
  </si>
  <si>
    <t>6.1.1</t>
  </si>
  <si>
    <t>у тому числі                                 паливо</t>
  </si>
  <si>
    <t>у тому числі на: </t>
  </si>
  <si>
    <t>відпуск теплової енергії </t>
  </si>
  <si>
    <t>власні потреби </t>
  </si>
  <si>
    <t>компенсацію тепловтрат </t>
  </si>
  <si>
    <t>6.1.2</t>
  </si>
  <si>
    <t>електроенергія </t>
  </si>
  <si>
    <t>6.1.3</t>
  </si>
  <si>
    <t>покупна теплова енергія </t>
  </si>
  <si>
    <t>6.1.4</t>
  </si>
  <si>
    <t>вода на технологічні потреби </t>
  </si>
  <si>
    <t>6.1.5</t>
  </si>
  <si>
    <t>матеріали, запасні частини, комплектувальні вироби, напівфабрикати </t>
  </si>
  <si>
    <t>6.1.6</t>
  </si>
  <si>
    <t>інші матеріальні витрати (хімічні реагенти, спеціальний одяг, взуття, спеціальне харчування в межах діючих нормативів) </t>
  </si>
  <si>
    <t>Прямі витрати на оплату праці </t>
  </si>
  <si>
    <t>6.3</t>
  </si>
  <si>
    <t>Інші прямі витрати, усього </t>
  </si>
  <si>
    <t>6.3.1</t>
  </si>
  <si>
    <t>у тому числі:                       єдиний внесок на загальнообов'язкове державне соціальне страхування </t>
  </si>
  <si>
    <t>6.3.2</t>
  </si>
  <si>
    <t>амортизація основних засобів та інших необоротних матеріальних і нематеріальних активів виробничого призначення </t>
  </si>
  <si>
    <t>6.4</t>
  </si>
  <si>
    <t>Загальновиробничі витрати </t>
  </si>
  <si>
    <t>Адміністративні витрати </t>
  </si>
  <si>
    <t>Витрати на збут </t>
  </si>
  <si>
    <t>Інші операційні витрати *</t>
  </si>
  <si>
    <t xml:space="preserve"> Фінансові витрати </t>
  </si>
  <si>
    <r>
      <rPr>
        <b/>
        <sz val="12"/>
        <rFont val="Times New Roman"/>
        <family val="1"/>
        <charset val="204"/>
      </rPr>
      <t xml:space="preserve">Плановані витрати з операційної діяльності </t>
    </r>
    <r>
      <rPr>
        <sz val="12"/>
        <rFont val="Times New Roman"/>
        <family val="1"/>
        <charset val="204"/>
      </rPr>
      <t>(рядок 6 + рядок 7 + рядок 8 + рядок 9) </t>
    </r>
  </si>
  <si>
    <r>
      <rPr>
        <b/>
        <sz val="12"/>
        <rFont val="Times New Roman"/>
        <family val="1"/>
        <charset val="204"/>
      </rPr>
      <t>Повна планована собівартість теплової енергії *</t>
    </r>
    <r>
      <rPr>
        <sz val="12"/>
        <rFont val="Times New Roman"/>
        <family val="1"/>
        <charset val="204"/>
      </rPr>
      <t xml:space="preserve"> (рядок 11 + рядок 10) </t>
    </r>
  </si>
  <si>
    <r>
      <rPr>
        <b/>
        <sz val="12"/>
        <rFont val="Times New Roman"/>
        <family val="1"/>
        <charset val="204"/>
      </rPr>
      <t>Собівартість одиниці теплової енергії</t>
    </r>
    <r>
      <rPr>
        <sz val="12"/>
        <rFont val="Times New Roman"/>
        <family val="1"/>
        <charset val="204"/>
      </rPr>
      <t xml:space="preserve"> ((рядок 12+рядок 13) : рядок 1) </t>
    </r>
  </si>
  <si>
    <t>Планований прибуток *</t>
  </si>
  <si>
    <r>
      <rPr>
        <b/>
        <sz val="12"/>
        <rFont val="Times New Roman"/>
        <family val="1"/>
        <charset val="204"/>
      </rPr>
      <t xml:space="preserve">Вартість теплової енергії </t>
    </r>
    <r>
      <rPr>
        <sz val="12"/>
        <rFont val="Times New Roman"/>
        <family val="1"/>
        <charset val="204"/>
      </rPr>
      <t>(рядок 12 + рядок 13+ рядок 15)</t>
    </r>
  </si>
  <si>
    <r>
      <rPr>
        <b/>
        <sz val="12"/>
        <rFont val="Times New Roman"/>
        <family val="1"/>
        <charset val="204"/>
      </rPr>
      <t xml:space="preserve">Одноставковий тариф за 1 Гкал теплової енергії без податку на додану вартість </t>
    </r>
    <r>
      <rPr>
        <sz val="12"/>
        <rFont val="Times New Roman"/>
        <family val="1"/>
        <charset val="204"/>
      </rPr>
      <t xml:space="preserve">(рядок 16 : рядок 1) </t>
    </r>
  </si>
  <si>
    <t>Одноставковий тариф за 1 Гкал теплової енергії з податком на додану вартість </t>
  </si>
  <si>
    <t>Двоставковий тариф на теплову енергію без податку на додану вартість: </t>
  </si>
  <si>
    <t>19.1</t>
  </si>
  <si>
    <t>19.2</t>
  </si>
  <si>
    <t>гривень/ (Гкал/г) </t>
  </si>
  <si>
    <t>Двоставковий тариф на теплову енергію з податком на додану вартість: </t>
  </si>
  <si>
    <t>гривень/ Гкал</t>
  </si>
  <si>
    <t>  гривень/ (Гкал/г) </t>
  </si>
  <si>
    <t>Двоставковий тариф на послугу з постачання теплової енергії без податку на додану вартість:  </t>
  </si>
  <si>
    <t>для будівель в яких встановлено вузли комерційного обліку:  </t>
  </si>
  <si>
    <t>21.1.1</t>
  </si>
  <si>
    <t>21.1.2</t>
  </si>
  <si>
    <t>для будівель в яких не встановлено вузли комерційного обліку:  </t>
  </si>
  <si>
    <t>21.2.1</t>
  </si>
  <si>
    <t>21.2.2</t>
  </si>
  <si>
    <t>гривень/  (Гкал/г) </t>
  </si>
  <si>
    <t>Двоставковий тариф на послугу з постачання теплової енергії з податком на додану вартість: </t>
  </si>
  <si>
    <t>22.1</t>
  </si>
  <si>
    <t>22.1.1</t>
  </si>
  <si>
    <t>22.1.2</t>
  </si>
  <si>
    <t>22.2</t>
  </si>
  <si>
    <t>22.2.1</t>
  </si>
  <si>
    <t>22.2.2</t>
  </si>
  <si>
    <t>8.3.</t>
  </si>
  <si>
    <t>розрахунковий прибуток</t>
  </si>
  <si>
    <t>опалення</t>
  </si>
  <si>
    <t>не задіяні</t>
  </si>
  <si>
    <t>можна заповнити</t>
  </si>
  <si>
    <t>19.3</t>
  </si>
  <si>
    <t>умовно-постійна частина (річна абонентська плата) </t>
  </si>
  <si>
    <t>умовно-постійна частина (місячна абонентська плата) </t>
  </si>
  <si>
    <t>21.1.3</t>
  </si>
  <si>
    <t>21.2.3</t>
  </si>
  <si>
    <t>22.1.3</t>
  </si>
  <si>
    <t>22.2.3</t>
  </si>
  <si>
    <t>2021-2022</t>
  </si>
  <si>
    <t>КОМУНАЛЬНО-ПОБУТОВОГО ПІДПРИЄМСТВА "ТЕПЛОЕНЕРГОПОСТАЧ" ІРПІНСЬКОЇ МІСЬКОЇ РАДИ</t>
  </si>
  <si>
    <t>ні</t>
  </si>
  <si>
    <t>Загальна опалювальна площа житлових приміщень, де надається послуга з постачання теплової енергії, кв.м</t>
  </si>
  <si>
    <t>Загальна опалювальна площа приміщень з автономним опаленням, кв.м</t>
  </si>
  <si>
    <t>5.1.</t>
  </si>
  <si>
    <t>Столбец1</t>
  </si>
  <si>
    <t>Столбец2</t>
  </si>
  <si>
    <t>Столбец3</t>
  </si>
  <si>
    <t>Столбец4</t>
  </si>
  <si>
    <t>Столбец5</t>
  </si>
  <si>
    <t>Столбец6</t>
  </si>
  <si>
    <t>Столбец7</t>
  </si>
  <si>
    <t>Столбец8</t>
  </si>
  <si>
    <t>Столбец9</t>
  </si>
  <si>
    <t>Столбец10</t>
  </si>
  <si>
    <t>Столбец11</t>
  </si>
  <si>
    <t>Столбец12</t>
  </si>
  <si>
    <t>Столбец13</t>
  </si>
  <si>
    <t>Столбец14</t>
  </si>
  <si>
    <t>Столбец15</t>
  </si>
  <si>
    <t>Столбец16</t>
  </si>
  <si>
    <t>Столбец17</t>
  </si>
  <si>
    <t>Приєднане теплове навантаження, Гкал/год.</t>
  </si>
  <si>
    <t>Столбец18</t>
  </si>
  <si>
    <t>Обсяг реалізації, Гкал</t>
  </si>
  <si>
    <t>Розподіл (річна замовлена потужність) - розподіл між ОТГ</t>
  </si>
  <si>
    <t>Факт, і враховано в тарифах НЕ ЗАПОВНЮЄМО - через неспівставність показників</t>
  </si>
  <si>
    <t>у т.ч. на потреби споживачів</t>
  </si>
  <si>
    <t>Гостомель</t>
  </si>
  <si>
    <t>смт. Гостомель, вул. Б. Хмельницького,  буд. 2</t>
  </si>
  <si>
    <t>смт. Гостомель, вул. Б. Хмельницького,  буд. 2А</t>
  </si>
  <si>
    <t>смт. Гостомель, вул. Мирна,  буд. 5</t>
  </si>
  <si>
    <t>смт. Гостомель, вул. Мирна,  буд. 7</t>
  </si>
  <si>
    <t>смт. Гостомель, вул. Мирна,  буд. 8</t>
  </si>
  <si>
    <t>смт. Гостомель, вул. Мирна,  буд. 9</t>
  </si>
  <si>
    <t>смт. Гостомель, вул. Мирна,  буд. 11</t>
  </si>
  <si>
    <t>смт. Гостомель, вул. Мирна,  буд. 12</t>
  </si>
  <si>
    <t>смт. Гостомель, вул. Мирна,  буд. 13</t>
  </si>
  <si>
    <t>смт. Гостомель, вул. Мирна,  буд. 14</t>
  </si>
  <si>
    <t>смт. Гостомель, вул. Мирна, буд. 15</t>
  </si>
  <si>
    <t>смт. Гостомель, вул. Молодіжна, буд. 1</t>
  </si>
  <si>
    <t>смт. Гостомель, вул. Остромирська,  буд. 1</t>
  </si>
  <si>
    <t>смт. Гостомель, вул. Остромирська,  буд. 26</t>
  </si>
  <si>
    <t>смт. Гостомель, вул. Остромирська,  буд. 41</t>
  </si>
  <si>
    <t>смт. Гостомель, вул. Остромирська,  буд. 49</t>
  </si>
  <si>
    <t>смт. Гостомель, вул. Остромирська,  буд. 53</t>
  </si>
  <si>
    <t>смт. Гостомель, вул. Остромирська,  буд. 57</t>
  </si>
  <si>
    <t>смт. Гостомель, вул. Остромирська,  буд. 61</t>
  </si>
  <si>
    <t>смт. Гостомель, вул. Проскурівська б/н</t>
  </si>
  <si>
    <t>смт. Гостомель, вул. Проскурівська,  буд. 4</t>
  </si>
  <si>
    <t>смт. Гостомель, вул. Проскурівська,  буд. 11</t>
  </si>
  <si>
    <t>смт. Гостомель, вул. Проскурівська,  буд. 13</t>
  </si>
  <si>
    <t>смт. Гостомель, вул. Свято-Покровська, буд. 73</t>
  </si>
  <si>
    <t>смт. Гостомель, вул. Свято-Покровська, буд. 141</t>
  </si>
  <si>
    <t>смт. Гостомель, вул. Свято-Покровська, буд. 141А</t>
  </si>
  <si>
    <t>5 і вище</t>
  </si>
  <si>
    <t>так</t>
  </si>
  <si>
    <t>Не друкувати</t>
  </si>
  <si>
    <t>на листку ДАТА</t>
  </si>
  <si>
    <t>Вся ЕЕ в "виробництві" ТЕ</t>
  </si>
  <si>
    <t>Дані для Д12 і Д13 - формуються у файлі "Площі Навантаж Базовий"</t>
  </si>
  <si>
    <t>Для затвердження теплов.навантаження - дані у файлі "площі навантаж базовий"; саме ці значення необхідно використати при укладанні НОВИХ договорів зі споживачами</t>
  </si>
  <si>
    <t>в дод.10 і 2ст Вих_дані можна заповнити факт (з приміткою Довідково)</t>
  </si>
  <si>
    <t>Дані з файлу площі навантаж базовий</t>
  </si>
  <si>
    <t>Тарифи на виробництво теплової енергії, зокрема:</t>
  </si>
  <si>
    <t>Тариф на транспортування теплової енергії, зокрема:</t>
  </si>
  <si>
    <t>Річні планові доходи від виробництва, транспортування, постачання теплової енергії, усього, зокрема:</t>
  </si>
  <si>
    <t>Олександр КОСТЮК</t>
  </si>
  <si>
    <t>2023-2024</t>
  </si>
  <si>
    <r>
      <t>смт. Гостомель, вул. Остромирська,  буд.</t>
    </r>
    <r>
      <rPr>
        <sz val="10"/>
        <color rgb="FFFF0000"/>
        <rFont val="Arial"/>
        <family val="2"/>
        <charset val="204"/>
      </rPr>
      <t xml:space="preserve"> </t>
    </r>
    <r>
      <rPr>
        <sz val="10"/>
        <rFont val="Arial"/>
        <family val="2"/>
        <charset val="204"/>
      </rPr>
      <t>37</t>
    </r>
  </si>
  <si>
    <t>смт. Гостомель, вул. Мирна, буд. 15/1</t>
  </si>
  <si>
    <t>Загальна опалювальна площа бюджетних споживачів, кв.м</t>
  </si>
  <si>
    <t>Загальна опалювальна площа інших  юридичних осіб, кв.м.</t>
  </si>
  <si>
    <t>Столбец19</t>
  </si>
  <si>
    <t>Річний обсяг теплової енергії для забезпечення послугою з постачання теплової енергії , Гкал, житлові будинки</t>
  </si>
  <si>
    <t>Загальна опалювальна площа  усього, кв.м</t>
  </si>
  <si>
    <t xml:space="preserve">Додаток 3
</t>
  </si>
  <si>
    <t>0</t>
  </si>
  <si>
    <t>на 2023-2024 рр.</t>
  </si>
  <si>
    <t>КОМУНАЛЬНО-ПОБУТОВОГО ПІДПРИЄМСТВА "ТЕПЛОЕНЕРГОПОСТАЧ" ІРПІНСЬКОЇ МІСЬКОЇ РАДИ на 2023-2024 рр.</t>
  </si>
  <si>
    <t xml:space="preserve">Додаток 1
</t>
  </si>
  <si>
    <t xml:space="preserve">Додаток 2
</t>
  </si>
</sst>
</file>

<file path=xl/styles.xml><?xml version="1.0" encoding="utf-8"?>
<styleSheet xmlns="http://schemas.openxmlformats.org/spreadsheetml/2006/main">
  <numFmts count="53">
    <numFmt numFmtId="164" formatCode="_-* #,##0_₴_-;\-* #,##0_₴_-;_-* &quot;-&quot;_₴_-;_-@_-"/>
    <numFmt numFmtId="165" formatCode="_-* #,##0.00_₴_-;\-* #,##0.00_₴_-;_-* &quot;-&quot;??_₴_-;_-@_-"/>
    <numFmt numFmtId="166" formatCode="_-* #,##0.00\ _₽_-;\-* #,##0.00\ _₽_-;_-* &quot;-&quot;??\ _₽_-;_-@_-"/>
    <numFmt numFmtId="167" formatCode="#,##0&quot;р.&quot;;[Red]\-#,##0&quot;р.&quot;"/>
    <numFmt numFmtId="168" formatCode="#,##0.00&quot;р.&quot;;\-#,##0.00&quot;р.&quot;"/>
    <numFmt numFmtId="169" formatCode="_-* #,##0.00&quot;р.&quot;_-;\-* #,##0.00&quot;р.&quot;_-;_-* &quot;-&quot;??&quot;р.&quot;_-;_-@_-"/>
    <numFmt numFmtId="170" formatCode="_-* #,##0.00_р_._-;\-* #,##0.00_р_._-;_-* &quot;-&quot;??_р_._-;_-@_-"/>
    <numFmt numFmtId="171" formatCode="_-* #,##0.00\ _г_р_н_._-;\-* #,##0.00\ _г_р_н_._-;_-* &quot;-&quot;??\ _г_р_н_._-;_-@_-"/>
    <numFmt numFmtId="172" formatCode="_(* #,##0.00_);_(* \(#,##0.00\);_(* &quot;-&quot;??_);_(@_)"/>
    <numFmt numFmtId="173" formatCode="0.0"/>
    <numFmt numFmtId="174" formatCode="0.00000000"/>
    <numFmt numFmtId="175" formatCode="_-* #,##0\ _к_._-;\-* #,##0\ _к_._-;_-* &quot;-&quot;\ _к_._-;_-@_-"/>
    <numFmt numFmtId="176" formatCode="_-* #,##0.0\ _г_р_н_._-;\-* #,##0.0\ _г_р_н_._-;_-* &quot;-&quot;??\ _г_р_н_._-;_-@_-"/>
    <numFmt numFmtId="177" formatCode="_(* #,##0.00_);_(* \(#,##0.00\);_(* \-??_);_(@_)"/>
    <numFmt numFmtId="178" formatCode="#,##0.000"/>
    <numFmt numFmtId="179" formatCode="0.000"/>
    <numFmt numFmtId="180" formatCode="#,##0.0"/>
    <numFmt numFmtId="181" formatCode="0.0%"/>
    <numFmt numFmtId="183" formatCode="0.0000"/>
    <numFmt numFmtId="184" formatCode="_(&quot;$&quot;* #,##0.00_);_(&quot;$&quot;* \(#,##0.00\);_(&quot;$&quot;* &quot;-&quot;??_);_(@_)"/>
    <numFmt numFmtId="185" formatCode="#,##0.00_ ;\-#,##0.00\ "/>
    <numFmt numFmtId="186" formatCode="_-* #,##0.00\ _г_р_н_._-;\-* #,##0.00\ _г_р_н_._-;_-* \-??\ _г_р_н_._-;_-@_-"/>
    <numFmt numFmtId="187" formatCode="&quot;$&quot;#,##0_);\(&quot;$&quot;#,##0\)"/>
    <numFmt numFmtId="188" formatCode="#,##0;\-#,##0;&quot;-&quot;"/>
    <numFmt numFmtId="189" formatCode="#,##0.00;\-#,##0.00;&quot;-&quot;"/>
    <numFmt numFmtId="190" formatCode="#,##0%;\-#,##0%;&quot;- &quot;"/>
    <numFmt numFmtId="191" formatCode="#,##0.0%;\-#,##0.0%;&quot;- &quot;"/>
    <numFmt numFmtId="192" formatCode="#,##0.00%;\-#,##0.00%;&quot;- &quot;"/>
    <numFmt numFmtId="193" formatCode="#,##0.0;\-#,##0.0;&quot;-&quot;"/>
    <numFmt numFmtId="194" formatCode="0%;\(0%\)"/>
    <numFmt numFmtId="195" formatCode="dd\ mmm\ yyyy_);;;&quot;  &quot;@"/>
    <numFmt numFmtId="196" formatCode="[Blue]#,##0;[Blue]\(#,##0\)"/>
    <numFmt numFmtId="197" formatCode="#,##0;\(#,##0\)"/>
    <numFmt numFmtId="198" formatCode="_([$€]* #,##0.00_);_([$€]* \(#,##0.00\);_([$€]* &quot;-&quot;??_);_(@_)"/>
    <numFmt numFmtId="199" formatCode="#,##0_);\(#,##0\);&quot;- &quot;;&quot;  &quot;@"/>
    <numFmt numFmtId="200" formatCode="###\ ##0.000"/>
    <numFmt numFmtId="201" formatCode="0.0_)"/>
    <numFmt numFmtId="202" formatCode="&quot;$&quot;#,##0;[Red]\-&quot;$&quot;#,##0"/>
    <numFmt numFmtId="203" formatCode="&quot;$&quot;#,##0.00;[Red]\-&quot;$&quot;#,##0.00"/>
    <numFmt numFmtId="204" formatCode="\ \ @"/>
    <numFmt numFmtId="205" formatCode="\ \ \ \ @"/>
    <numFmt numFmtId="206" formatCode="_-&quot;$&quot;* #,##0_-;\-&quot;$&quot;* #,##0_-;_-&quot;$&quot;* &quot;-&quot;_-;_-@_-"/>
    <numFmt numFmtId="207" formatCode="_-&quot;$&quot;* #,##0.00_-;\-&quot;$&quot;* #,##0.00_-;_-&quot;$&quot;* &quot;-&quot;??_-;_-@_-"/>
    <numFmt numFmtId="208" formatCode="_-* #,##0.00_₴_-;\-* #,##0.00_₴_-;_-* \-??_₴_-;_-@_-"/>
    <numFmt numFmtId="209" formatCode="0.0;\(0.0\);\ ;\-"/>
    <numFmt numFmtId="210" formatCode="\ #,##0.00&quot;         &quot;;\-#,##0.00&quot;         &quot;;&quot; -&quot;#&quot;         &quot;;@\ "/>
    <numFmt numFmtId="211" formatCode="\ #,##0.00\ ;&quot; (&quot;#,##0.00\);&quot; -&quot;#\ ;@\ "/>
    <numFmt numFmtId="212" formatCode="_(\$* #,##0.00_);_(\$* \(#,##0.00\);_(\$* \-??_);_(@_)"/>
    <numFmt numFmtId="213" formatCode="_-* #,##0.00_р_._-;\-* #,##0.00_р_._-;_-* \-??_р_._-;_-@_-"/>
    <numFmt numFmtId="214" formatCode="0.000000"/>
    <numFmt numFmtId="216" formatCode="#,##0.0000"/>
    <numFmt numFmtId="219" formatCode="0.000000000"/>
    <numFmt numFmtId="223" formatCode="#,##0.000000000"/>
  </numFmts>
  <fonts count="21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0"/>
      <name val="Arial"/>
      <family val="2"/>
      <charset val="204"/>
    </font>
    <font>
      <sz val="10"/>
      <name val="Arial Cyr"/>
    </font>
    <font>
      <sz val="10"/>
      <color theme="1"/>
      <name val="Times New Roman"/>
      <family val="1"/>
      <charset val="204"/>
    </font>
    <font>
      <sz val="11"/>
      <color theme="1"/>
      <name val="Times New Roman"/>
      <family val="1"/>
      <charset val="204"/>
    </font>
    <font>
      <sz val="12"/>
      <color theme="1"/>
      <name val="Times New Roman"/>
      <family val="1"/>
      <charset val="204"/>
    </font>
    <font>
      <b/>
      <sz val="10"/>
      <color theme="1"/>
      <name val="Times New Roman"/>
      <family val="1"/>
      <charset val="204"/>
    </font>
    <font>
      <sz val="10"/>
      <name val="Times New Roman"/>
      <family val="1"/>
      <charset val="204"/>
    </font>
    <font>
      <b/>
      <sz val="11"/>
      <color theme="1"/>
      <name val="Times New Roman"/>
      <family val="1"/>
      <charset val="204"/>
    </font>
    <font>
      <sz val="11"/>
      <color theme="1"/>
      <name val="Calibri"/>
      <family val="2"/>
      <scheme val="minor"/>
    </font>
    <font>
      <sz val="11"/>
      <color indexed="8"/>
      <name val="Calibri"/>
      <family val="2"/>
      <charset val="204"/>
    </font>
    <font>
      <sz val="11"/>
      <color indexed="8"/>
      <name val="Calibri"/>
      <family val="2"/>
    </font>
    <font>
      <sz val="11"/>
      <color indexed="9"/>
      <name val="Calibri"/>
      <family val="2"/>
    </font>
    <font>
      <sz val="11"/>
      <color indexed="9"/>
      <name val="Calibri"/>
      <family val="2"/>
      <charset val="204"/>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62"/>
      <name val="Calibri"/>
      <family val="2"/>
      <charset val="204"/>
    </font>
    <font>
      <sz val="10"/>
      <name val="Arial Cyr"/>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2"/>
      <name val="Courier"/>
      <family val="1"/>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rgb="FFFF0000"/>
      <name val="Calibri"/>
      <family val="2"/>
      <charset val="204"/>
      <scheme val="minor"/>
    </font>
    <font>
      <b/>
      <sz val="11"/>
      <color theme="1"/>
      <name val="Calibri"/>
      <family val="2"/>
      <scheme val="minor"/>
    </font>
    <font>
      <b/>
      <sz val="12"/>
      <color theme="1"/>
      <name val="Times New Roman"/>
      <family val="1"/>
      <charset val="204"/>
    </font>
    <font>
      <sz val="14"/>
      <color theme="1"/>
      <name val="Times New Roman"/>
      <family val="1"/>
      <charset val="204"/>
    </font>
    <font>
      <vertAlign val="superscript"/>
      <sz val="11"/>
      <color theme="1"/>
      <name val="Times New Roman"/>
      <family val="1"/>
      <charset val="204"/>
    </font>
    <font>
      <sz val="11"/>
      <color rgb="FF000000"/>
      <name val="Times New Roman"/>
      <family val="1"/>
      <charset val="204"/>
    </font>
    <font>
      <b/>
      <vertAlign val="superscript"/>
      <sz val="11"/>
      <color rgb="FF000000"/>
      <name val="Times New Roman"/>
      <family val="1"/>
      <charset val="204"/>
    </font>
    <font>
      <b/>
      <sz val="14"/>
      <color theme="1"/>
      <name val="Times New Roman"/>
      <family val="1"/>
      <charset val="204"/>
    </font>
    <font>
      <sz val="12"/>
      <color rgb="FFFF0000"/>
      <name val="Times New Roman"/>
      <family val="1"/>
      <charset val="204"/>
    </font>
    <font>
      <sz val="11"/>
      <name val="Times New Roman"/>
      <family val="1"/>
      <charset val="204"/>
    </font>
    <font>
      <sz val="11"/>
      <color rgb="FFFF0000"/>
      <name val="Times New Roman"/>
      <family val="1"/>
      <charset val="204"/>
    </font>
    <font>
      <b/>
      <u/>
      <sz val="12"/>
      <color theme="1"/>
      <name val="Times New Roman"/>
      <family val="1"/>
      <charset val="204"/>
    </font>
    <font>
      <b/>
      <sz val="11"/>
      <name val="Times New Roman"/>
      <family val="1"/>
      <charset val="204"/>
    </font>
    <font>
      <b/>
      <u/>
      <sz val="11"/>
      <name val="Times New Roman"/>
      <family val="1"/>
      <charset val="204"/>
    </font>
    <font>
      <sz val="11"/>
      <color rgb="FF0070C0"/>
      <name val="Calibri"/>
      <family val="2"/>
      <charset val="204"/>
      <scheme val="minor"/>
    </font>
    <font>
      <b/>
      <sz val="24"/>
      <color indexed="8"/>
      <name val="Arial"/>
      <family val="2"/>
      <charset val="204"/>
    </font>
    <font>
      <sz val="18"/>
      <color indexed="8"/>
      <name val="Arial"/>
      <family val="2"/>
      <charset val="204"/>
    </font>
    <font>
      <sz val="12"/>
      <color indexed="8"/>
      <name val="Arial"/>
      <family val="2"/>
      <charset val="204"/>
    </font>
    <font>
      <sz val="10"/>
      <color indexed="63"/>
      <name val="Arial"/>
      <family val="2"/>
      <charset val="204"/>
    </font>
    <font>
      <i/>
      <sz val="10"/>
      <color indexed="23"/>
      <name val="Arial"/>
      <family val="2"/>
      <charset val="204"/>
    </font>
    <font>
      <sz val="10"/>
      <color indexed="17"/>
      <name val="Arial"/>
      <family val="2"/>
      <charset val="204"/>
    </font>
    <font>
      <sz val="10"/>
      <color indexed="19"/>
      <name val="Arial"/>
      <family val="2"/>
      <charset val="204"/>
    </font>
    <font>
      <sz val="10"/>
      <color indexed="16"/>
      <name val="Arial"/>
      <family val="2"/>
      <charset val="204"/>
    </font>
    <font>
      <b/>
      <sz val="10"/>
      <color indexed="9"/>
      <name val="Arial"/>
      <family val="2"/>
      <charset val="204"/>
    </font>
    <font>
      <b/>
      <sz val="10"/>
      <color indexed="8"/>
      <name val="Arial"/>
      <family val="2"/>
      <charset val="204"/>
    </font>
    <font>
      <sz val="10"/>
      <color indexed="9"/>
      <name val="Arial"/>
      <family val="2"/>
      <charset val="204"/>
    </font>
    <font>
      <b/>
      <sz val="11"/>
      <color rgb="FFFF0000"/>
      <name val="Times New Roman"/>
      <family val="1"/>
      <charset val="204"/>
    </font>
    <font>
      <b/>
      <sz val="14"/>
      <color rgb="FF000000"/>
      <name val="Times New Roman"/>
      <family val="1"/>
      <charset val="204"/>
    </font>
    <font>
      <sz val="11"/>
      <color rgb="FFFF0000"/>
      <name val="Calibri"/>
      <family val="2"/>
      <scheme val="minor"/>
    </font>
    <font>
      <sz val="10"/>
      <color indexed="8"/>
      <name val="Arial Cyr"/>
      <family val="2"/>
      <charset val="204"/>
    </font>
    <font>
      <b/>
      <sz val="11"/>
      <color rgb="FFFF0000"/>
      <name val="Calibri"/>
      <family val="2"/>
      <charset val="204"/>
      <scheme val="minor"/>
    </font>
    <font>
      <sz val="11"/>
      <color rgb="FF000000"/>
      <name val="Calibri"/>
      <family val="2"/>
      <charset val="204"/>
    </font>
    <font>
      <sz val="12"/>
      <name val="Calibri"/>
      <family val="2"/>
      <charset val="204"/>
      <scheme val="minor"/>
    </font>
    <font>
      <sz val="11"/>
      <name val="Calibri"/>
      <family val="2"/>
      <charset val="204"/>
      <scheme val="minor"/>
    </font>
    <font>
      <b/>
      <sz val="11"/>
      <name val="Calibri"/>
      <family val="2"/>
      <charset val="204"/>
      <scheme val="minor"/>
    </font>
    <font>
      <b/>
      <sz val="12"/>
      <name val="Times New Roman"/>
      <family val="1"/>
      <charset val="204"/>
    </font>
    <font>
      <sz val="12"/>
      <name val="Times New Roman"/>
      <family val="1"/>
      <charset val="204"/>
    </font>
    <font>
      <b/>
      <sz val="10"/>
      <name val="Times New Roman"/>
      <family val="1"/>
      <charset val="204"/>
    </font>
    <font>
      <u/>
      <sz val="10"/>
      <color indexed="12"/>
      <name val="Arial Cyr"/>
      <charset val="204"/>
    </font>
    <font>
      <b/>
      <sz val="10"/>
      <name val="Arial"/>
      <family val="2"/>
      <charset val="204"/>
    </font>
    <font>
      <sz val="9"/>
      <name val="Times New Roman"/>
      <family val="1"/>
      <charset val="204"/>
    </font>
    <font>
      <sz val="8"/>
      <name val="Times New Roman"/>
      <family val="1"/>
      <charset val="204"/>
    </font>
    <font>
      <i/>
      <sz val="9"/>
      <name val="Times New Roman"/>
      <family val="1"/>
      <charset val="204"/>
    </font>
    <font>
      <b/>
      <sz val="8"/>
      <name val="Times New Roman"/>
      <family val="1"/>
      <charset val="204"/>
    </font>
    <font>
      <sz val="12"/>
      <color indexed="8"/>
      <name val="Times New Roman"/>
      <family val="1"/>
      <charset val="204"/>
    </font>
    <font>
      <sz val="11"/>
      <color indexed="8"/>
      <name val="Times New Roman"/>
      <family val="1"/>
      <charset val="204"/>
    </font>
    <font>
      <i/>
      <sz val="11"/>
      <color rgb="FF7F7F7F"/>
      <name val="Calibri"/>
      <family val="2"/>
      <charset val="204"/>
      <scheme val="minor"/>
    </font>
    <font>
      <sz val="9"/>
      <color indexed="8"/>
      <name val="Times New Roman"/>
      <family val="2"/>
      <charset val="204"/>
    </font>
    <font>
      <b/>
      <sz val="12"/>
      <name val="Arial CE"/>
      <family val="2"/>
      <charset val="238"/>
    </font>
    <font>
      <sz val="10"/>
      <name val="Arial"/>
      <family val="2"/>
    </font>
    <font>
      <sz val="11"/>
      <color indexed="8"/>
      <name val="Calibri"/>
      <family val="2"/>
      <charset val="1"/>
    </font>
    <font>
      <b/>
      <sz val="12"/>
      <name val="Arial"/>
      <family val="2"/>
      <charset val="204"/>
    </font>
    <font>
      <u/>
      <sz val="10"/>
      <color indexed="12"/>
      <name val="Arial"/>
      <family val="2"/>
      <charset val="204"/>
    </font>
    <font>
      <sz val="12"/>
      <name val="Arial"/>
      <family val="2"/>
      <charset val="204"/>
    </font>
    <font>
      <u/>
      <sz val="10"/>
      <color indexed="12"/>
      <name val="Arial Cyr"/>
      <family val="2"/>
      <charset val="204"/>
    </font>
    <font>
      <sz val="11"/>
      <name val="Arial"/>
      <family val="2"/>
      <charset val="204"/>
    </font>
    <font>
      <b/>
      <sz val="14"/>
      <name val="Arial"/>
      <family val="2"/>
      <charset val="204"/>
    </font>
    <font>
      <b/>
      <sz val="11"/>
      <name val="Arial"/>
      <family val="2"/>
      <charset val="204"/>
    </font>
    <font>
      <i/>
      <sz val="11"/>
      <name val="Arial"/>
      <family val="2"/>
      <charset val="204"/>
    </font>
    <font>
      <sz val="8"/>
      <name val="Arial"/>
      <family val="2"/>
      <charset val="204"/>
    </font>
    <font>
      <sz val="10"/>
      <name val="Helv"/>
    </font>
    <font>
      <sz val="10"/>
      <name val="Helv"/>
      <charset val="204"/>
    </font>
    <font>
      <b/>
      <sz val="10"/>
      <name val="MS Sans Serif"/>
      <family val="2"/>
      <charset val="204"/>
    </font>
    <font>
      <sz val="10"/>
      <color indexed="8"/>
      <name val="Arial"/>
      <family val="2"/>
    </font>
    <font>
      <sz val="10"/>
      <color indexed="0"/>
      <name val="MS Sans Serif"/>
      <family val="2"/>
      <charset val="204"/>
    </font>
    <font>
      <sz val="10"/>
      <color indexed="12"/>
      <name val="Arial"/>
      <family val="2"/>
    </font>
    <font>
      <sz val="10"/>
      <name val="FreeSet"/>
      <family val="2"/>
    </font>
    <font>
      <sz val="8"/>
      <name val="Arial"/>
      <family val="2"/>
    </font>
    <font>
      <b/>
      <sz val="12"/>
      <name val="Arial"/>
      <family val="2"/>
    </font>
    <font>
      <sz val="8"/>
      <color indexed="16"/>
      <name val="Arial MT"/>
    </font>
    <font>
      <sz val="10"/>
      <name val="PragmaticaCTT"/>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color indexed="9"/>
      <name val="Arial"/>
      <family val="2"/>
      <charset val="204"/>
    </font>
    <font>
      <sz val="12"/>
      <color indexed="9"/>
      <name val="Bookman Old Style"/>
      <family val="1"/>
      <charset val="204"/>
    </font>
    <font>
      <sz val="11"/>
      <color indexed="9"/>
      <name val="Arial"/>
      <family val="2"/>
      <charset val="204"/>
    </font>
    <font>
      <b/>
      <i/>
      <sz val="11"/>
      <color indexed="9"/>
      <name val="Arial"/>
      <family val="2"/>
      <charset val="204"/>
    </font>
    <font>
      <sz val="10"/>
      <color indexed="14"/>
      <name val="Arial"/>
      <family val="2"/>
    </font>
    <font>
      <sz val="8"/>
      <name val="Arial MT"/>
    </font>
    <font>
      <sz val="10"/>
      <color indexed="10"/>
      <name val="Arial"/>
      <family val="2"/>
    </font>
    <font>
      <sz val="9"/>
      <color indexed="8"/>
      <name val="Arial"/>
      <family val="2"/>
      <charset val="204"/>
    </font>
    <font>
      <sz val="8"/>
      <color indexed="8"/>
      <name val="Arial"/>
      <family val="2"/>
      <charset val="204"/>
    </font>
    <font>
      <sz val="8"/>
      <name val="Pragmatica"/>
    </font>
    <font>
      <sz val="11"/>
      <color indexed="28"/>
      <name val="Calibri"/>
      <family val="2"/>
      <charset val="204"/>
    </font>
    <font>
      <sz val="11"/>
      <color indexed="58"/>
      <name val="Calibri"/>
      <family val="2"/>
      <charset val="204"/>
    </font>
    <font>
      <b/>
      <sz val="15"/>
      <color indexed="21"/>
      <name val="Calibri"/>
      <family val="2"/>
      <charset val="204"/>
    </font>
    <font>
      <b/>
      <sz val="13"/>
      <color indexed="21"/>
      <name val="Calibri"/>
      <family val="2"/>
      <charset val="204"/>
    </font>
    <font>
      <b/>
      <sz val="11"/>
      <color indexed="21"/>
      <name val="Calibri"/>
      <family val="2"/>
      <charset val="204"/>
    </font>
    <font>
      <b/>
      <sz val="18"/>
      <color indexed="21"/>
      <name val="Cambria"/>
      <family val="2"/>
      <charset val="204"/>
    </font>
    <font>
      <b/>
      <sz val="18"/>
      <color indexed="56"/>
      <name val="Cambria"/>
      <family val="2"/>
    </font>
    <font>
      <b/>
      <sz val="18"/>
      <color indexed="62"/>
      <name val="Cambria"/>
      <family val="2"/>
      <charset val="204"/>
    </font>
    <font>
      <b/>
      <sz val="11"/>
      <color indexed="10"/>
      <name val="Calibri"/>
      <family val="2"/>
      <charset val="204"/>
    </font>
    <font>
      <sz val="11"/>
      <color indexed="20"/>
      <name val="Calibri"/>
      <family val="2"/>
    </font>
    <font>
      <sz val="11"/>
      <color indexed="19"/>
      <name val="Calibri"/>
      <family val="2"/>
      <charset val="204"/>
    </font>
    <font>
      <sz val="11"/>
      <name val="Times New Roman Cyr"/>
      <family val="1"/>
      <charset val="204"/>
    </font>
    <font>
      <sz val="12"/>
      <name val="Journal"/>
    </font>
    <font>
      <sz val="10"/>
      <name val="Tahoma"/>
      <family val="2"/>
      <charset val="204"/>
    </font>
    <font>
      <sz val="10"/>
      <name val="Petersburg"/>
    </font>
    <font>
      <b/>
      <sz val="12"/>
      <name val="Arial CE"/>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theme="1"/>
      <name val="Calibri"/>
      <family val="2"/>
      <charset val="1"/>
      <scheme val="minor"/>
    </font>
    <font>
      <sz val="9"/>
      <color theme="1"/>
      <name val="Times New Roman"/>
      <family val="2"/>
      <charset val="204"/>
    </font>
    <font>
      <i/>
      <sz val="11"/>
      <name val="Calibri"/>
      <family val="2"/>
      <charset val="204"/>
      <scheme val="minor"/>
    </font>
    <font>
      <sz val="12"/>
      <color theme="1"/>
      <name val="Calibri"/>
      <family val="2"/>
      <charset val="204"/>
      <scheme val="minor"/>
    </font>
    <font>
      <b/>
      <sz val="13.5"/>
      <name val="Times New Roman"/>
      <family val="1"/>
      <charset val="204"/>
    </font>
    <font>
      <sz val="5"/>
      <name val="Times New Roman"/>
      <family val="1"/>
      <charset val="204"/>
    </font>
    <font>
      <sz val="13"/>
      <color theme="1"/>
      <name val="Times New Roman"/>
      <family val="1"/>
      <charset val="204"/>
    </font>
    <font>
      <sz val="13.5"/>
      <name val="Times New Roman"/>
      <family val="1"/>
      <charset val="204"/>
    </font>
    <font>
      <sz val="12"/>
      <color rgb="FF0070C0"/>
      <name val="Times New Roman"/>
      <family val="1"/>
      <charset val="204"/>
    </font>
    <font>
      <b/>
      <sz val="12"/>
      <color rgb="FF0070C0"/>
      <name val="Times New Roman"/>
      <family val="1"/>
      <charset val="204"/>
    </font>
    <font>
      <b/>
      <sz val="13.5"/>
      <color theme="1"/>
      <name val="Times New Roman"/>
      <family val="1"/>
      <charset val="204"/>
    </font>
    <font>
      <sz val="13.5"/>
      <name val="Calibri"/>
      <family val="2"/>
      <charset val="204"/>
      <scheme val="minor"/>
    </font>
    <font>
      <b/>
      <u/>
      <sz val="12"/>
      <name val="Times New Roman"/>
      <family val="1"/>
      <charset val="204"/>
    </font>
    <font>
      <sz val="12"/>
      <color rgb="FFC00000"/>
      <name val="Times New Roman"/>
      <family val="1"/>
      <charset val="204"/>
    </font>
    <font>
      <b/>
      <sz val="9"/>
      <name val="Times New Roman"/>
      <family val="1"/>
      <charset val="204"/>
    </font>
    <font>
      <sz val="11"/>
      <name val="Calibri"/>
      <family val="2"/>
      <scheme val="minor"/>
    </font>
    <font>
      <b/>
      <sz val="14"/>
      <name val="Times New Roman"/>
      <family val="1"/>
      <charset val="204"/>
    </font>
    <font>
      <sz val="9"/>
      <name val="Calibri"/>
      <family val="2"/>
      <charset val="204"/>
      <scheme val="minor"/>
    </font>
    <font>
      <b/>
      <sz val="11"/>
      <color rgb="FF002060"/>
      <name val="Times New Roman"/>
      <family val="1"/>
      <charset val="204"/>
    </font>
    <font>
      <sz val="11"/>
      <color rgb="FF002060"/>
      <name val="Times New Roman"/>
      <family val="1"/>
      <charset val="204"/>
    </font>
    <font>
      <b/>
      <sz val="11"/>
      <color theme="0"/>
      <name val="Times New Roman"/>
      <family val="1"/>
      <charset val="204"/>
    </font>
    <font>
      <sz val="11"/>
      <color theme="0"/>
      <name val="Times New Roman"/>
      <family val="1"/>
      <charset val="204"/>
    </font>
    <font>
      <sz val="11"/>
      <color rgb="FF000000"/>
      <name val="Arial"/>
      <family val="2"/>
      <charset val="204"/>
    </font>
    <font>
      <sz val="11"/>
      <color theme="0"/>
      <name val="Arial"/>
      <family val="2"/>
      <charset val="204"/>
    </font>
    <font>
      <b/>
      <u/>
      <sz val="11"/>
      <color theme="1"/>
      <name val="Calibri"/>
      <family val="2"/>
      <charset val="204"/>
      <scheme val="minor"/>
    </font>
    <font>
      <sz val="10"/>
      <color theme="1"/>
      <name val="Arial"/>
      <family val="2"/>
      <charset val="204"/>
    </font>
    <font>
      <sz val="10"/>
      <color rgb="FFFF0000"/>
      <name val="Arial"/>
      <family val="2"/>
      <charset val="204"/>
    </font>
    <font>
      <sz val="10"/>
      <color rgb="FF000000"/>
      <name val="Arial"/>
      <family val="2"/>
      <charset val="204"/>
    </font>
    <font>
      <sz val="11"/>
      <color theme="1"/>
      <name val="Times New Roman"/>
      <family val="1"/>
      <charset val="204"/>
    </font>
    <font>
      <sz val="11"/>
      <name val="Times New Roman"/>
      <family val="1"/>
      <charset val="204"/>
    </font>
    <font>
      <sz val="11"/>
      <color rgb="FFFF0000"/>
      <name val="Times New Roman"/>
      <family val="1"/>
      <charset val="204"/>
    </font>
    <font>
      <sz val="10"/>
      <color indexed="8"/>
      <name val="Arial"/>
      <family val="2"/>
      <charset val="204"/>
    </font>
    <font>
      <b/>
      <sz val="10"/>
      <color rgb="FF0070C0"/>
      <name val="Arial"/>
      <family val="2"/>
      <charset val="204"/>
    </font>
    <font>
      <sz val="7"/>
      <name val="Times New Roman"/>
      <family val="1"/>
      <charset val="204"/>
    </font>
    <font>
      <b/>
      <sz val="7"/>
      <name val="Times New Roman"/>
      <family val="1"/>
      <charset val="204"/>
    </font>
    <font>
      <sz val="8"/>
      <name val="Calibri"/>
      <family val="2"/>
      <charset val="204"/>
      <scheme val="minor"/>
    </font>
    <font>
      <b/>
      <sz val="8"/>
      <name val="Calibri"/>
      <family val="2"/>
      <charset val="204"/>
      <scheme val="minor"/>
    </font>
  </fonts>
  <fills count="105">
    <fill>
      <patternFill patternType="none"/>
    </fill>
    <fill>
      <patternFill patternType="gray125"/>
    </fill>
    <fill>
      <patternFill patternType="solid">
        <fgColor rgb="FFFFFF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9"/>
        <bgColor indexed="26"/>
      </patternFill>
    </fill>
    <fill>
      <patternFill patternType="solid">
        <fgColor indexed="47"/>
        <bgColor indexed="41"/>
      </patternFill>
    </fill>
    <fill>
      <patternFill patternType="solid">
        <fgColor indexed="45"/>
        <bgColor indexed="29"/>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8"/>
        <bgColor indexed="44"/>
      </patternFill>
    </fill>
    <fill>
      <patternFill patternType="solid">
        <fgColor indexed="31"/>
        <bgColor indexed="48"/>
      </patternFill>
    </fill>
    <fill>
      <patternFill patternType="solid">
        <fgColor indexed="29"/>
        <bgColor indexed="25"/>
      </patternFill>
    </fill>
    <fill>
      <patternFill patternType="solid">
        <fgColor indexed="45"/>
        <bgColor indexed="61"/>
      </patternFill>
    </fill>
    <fill>
      <patternFill patternType="solid">
        <fgColor indexed="35"/>
        <bgColor indexed="15"/>
      </patternFill>
    </fill>
    <fill>
      <patternFill patternType="solid">
        <fgColor indexed="9"/>
        <bgColor indexed="41"/>
      </patternFill>
    </fill>
    <fill>
      <patternFill patternType="solid">
        <fgColor indexed="46"/>
        <bgColor indexed="61"/>
      </patternFill>
    </fill>
    <fill>
      <patternFill patternType="solid">
        <fgColor indexed="15"/>
        <bgColor indexed="48"/>
      </patternFill>
    </fill>
    <fill>
      <patternFill patternType="solid">
        <fgColor indexed="41"/>
        <bgColor indexed="9"/>
      </patternFill>
    </fill>
    <fill>
      <patternFill patternType="solid">
        <fgColor indexed="47"/>
        <bgColor indexed="22"/>
      </patternFill>
    </fill>
    <fill>
      <patternFill patternType="solid">
        <fgColor indexed="22"/>
        <bgColor indexed="46"/>
      </patternFill>
    </fill>
    <fill>
      <patternFill patternType="solid">
        <fgColor indexed="44"/>
        <bgColor indexed="2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44"/>
        <bgColor indexed="48"/>
      </patternFill>
    </fill>
    <fill>
      <patternFill patternType="solid">
        <fgColor indexed="25"/>
        <bgColor indexed="29"/>
      </patternFill>
    </fill>
    <fill>
      <patternFill patternType="solid">
        <fgColor indexed="22"/>
        <bgColor indexed="35"/>
      </patternFill>
    </fill>
    <fill>
      <patternFill patternType="solid">
        <fgColor indexed="34"/>
        <bgColor indexed="26"/>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30"/>
        <bgColor indexed="38"/>
      </patternFill>
    </fill>
    <fill>
      <patternFill patternType="solid">
        <fgColor indexed="24"/>
        <bgColor indexed="55"/>
      </patternFill>
    </fill>
    <fill>
      <patternFill patternType="solid">
        <fgColor indexed="52"/>
        <bgColor indexed="25"/>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1"/>
        <bgColor indexed="64"/>
      </patternFill>
    </fill>
    <fill>
      <patternFill patternType="solid">
        <fgColor indexed="62"/>
        <bgColor indexed="56"/>
      </patternFill>
    </fill>
    <fill>
      <patternFill patternType="solid">
        <fgColor indexed="10"/>
        <bgColor indexed="60"/>
      </patternFill>
    </fill>
    <fill>
      <patternFill patternType="solid">
        <fgColor indexed="10"/>
        <bgColor indexed="16"/>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0"/>
        <bgColor indexed="49"/>
      </patternFill>
    </fill>
    <fill>
      <patternFill patternType="solid">
        <fgColor indexed="62"/>
        <bgColor indexed="28"/>
      </patternFill>
    </fill>
    <fill>
      <patternFill patternType="solid">
        <fgColor indexed="50"/>
        <bgColor indexed="23"/>
      </patternFill>
    </fill>
    <fill>
      <patternFill patternType="solid">
        <fgColor indexed="57"/>
        <bgColor indexed="38"/>
      </patternFill>
    </fill>
    <fill>
      <patternFill patternType="solid">
        <fgColor indexed="54"/>
        <bgColor indexed="28"/>
      </patternFill>
    </fill>
    <fill>
      <patternFill patternType="solid">
        <fgColor indexed="53"/>
        <bgColor indexed="25"/>
      </patternFill>
    </fill>
    <fill>
      <patternFill patternType="solid">
        <fgColor indexed="55"/>
        <bgColor indexed="24"/>
      </patternFill>
    </fill>
    <fill>
      <patternFill patternType="solid">
        <fgColor indexed="55"/>
        <bgColor indexed="23"/>
      </patternFill>
    </fill>
    <fill>
      <patternFill patternType="solid">
        <fgColor indexed="61"/>
        <bgColor indexed="45"/>
      </patternFill>
    </fill>
    <fill>
      <patternFill patternType="solid">
        <fgColor indexed="26"/>
        <bgColor indexed="34"/>
      </patternFill>
    </fill>
    <fill>
      <patternFill patternType="solid">
        <fgColor indexed="43"/>
        <bgColor indexed="34"/>
      </patternFill>
    </fill>
    <fill>
      <patternFill patternType="solid">
        <fgColor rgb="FFFF0000"/>
        <bgColor indexed="6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theme="9"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bottom style="thick">
        <color indexed="40"/>
      </bottom>
      <diagonal/>
    </border>
    <border>
      <left/>
      <right/>
      <top/>
      <bottom style="thick">
        <color indexed="15"/>
      </bottom>
      <diagonal/>
    </border>
    <border>
      <left/>
      <right/>
      <top/>
      <bottom style="medium">
        <color indexed="15"/>
      </bottom>
      <diagonal/>
    </border>
    <border>
      <left/>
      <right/>
      <top/>
      <bottom style="double">
        <color indexed="10"/>
      </bottom>
      <diagonal/>
    </border>
    <border>
      <left style="double">
        <color indexed="8"/>
      </left>
      <right style="double">
        <color indexed="8"/>
      </right>
      <top style="double">
        <color indexed="8"/>
      </top>
      <bottom style="double">
        <color indexed="8"/>
      </bottom>
      <diagonal/>
    </border>
    <border>
      <left/>
      <right/>
      <top style="thin">
        <color indexed="40"/>
      </top>
      <bottom style="double">
        <color indexed="40"/>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theme="4" tint="0.39997558519241921"/>
      </left>
      <right/>
      <top style="medium">
        <color indexed="64"/>
      </top>
      <bottom style="thin">
        <color theme="4" tint="0.39997558519241921"/>
      </bottom>
      <diagonal/>
    </border>
    <border>
      <left style="thin">
        <color indexed="64"/>
      </left>
      <right/>
      <top style="medium">
        <color indexed="64"/>
      </top>
      <bottom/>
      <diagonal/>
    </border>
  </borders>
  <cellStyleXfs count="3327">
    <xf numFmtId="0" fontId="0" fillId="0" borderId="0"/>
    <xf numFmtId="0" fontId="23" fillId="0" borderId="0"/>
    <xf numFmtId="171" fontId="25" fillId="0" borderId="0" applyFont="0" applyFill="0" applyBorder="0" applyAlignment="0" applyProtection="0"/>
    <xf numFmtId="172" fontId="24" fillId="0" borderId="0" applyFont="0" applyFill="0" applyBorder="0" applyAlignment="0" applyProtection="0"/>
    <xf numFmtId="171" fontId="23" fillId="0" borderId="0" applyFont="0" applyFill="0" applyBorder="0" applyAlignment="0" applyProtection="0"/>
    <xf numFmtId="0" fontId="21" fillId="0" borderId="0"/>
    <xf numFmtId="0" fontId="20" fillId="0" borderId="0"/>
    <xf numFmtId="0" fontId="24" fillId="0" borderId="0"/>
    <xf numFmtId="9" fontId="32" fillId="0" borderId="0" applyFont="0" applyFill="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4" borderId="0" applyNumberFormat="0" applyBorder="0" applyAlignment="0" applyProtection="0"/>
    <xf numFmtId="0" fontId="33" fillId="14"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3" fillId="16" borderId="0" applyNumberFormat="0" applyBorder="0" applyAlignment="0" applyProtection="0"/>
    <xf numFmtId="0" fontId="35" fillId="17"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4" borderId="0" applyNumberFormat="0" applyBorder="0" applyAlignment="0" applyProtection="0"/>
    <xf numFmtId="0" fontId="36" fillId="18"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23" borderId="0" applyNumberFormat="0" applyBorder="0" applyAlignment="0" applyProtection="0"/>
    <xf numFmtId="0" fontId="37" fillId="8" borderId="0" applyNumberFormat="0" applyBorder="0" applyAlignment="0" applyProtection="0"/>
    <xf numFmtId="0" fontId="38" fillId="3" borderId="14" applyNumberFormat="0" applyAlignment="0" applyProtection="0"/>
    <xf numFmtId="0" fontId="39" fillId="24" borderId="15" applyNumberFormat="0" applyAlignment="0" applyProtection="0"/>
    <xf numFmtId="0" fontId="33" fillId="0" borderId="0"/>
    <xf numFmtId="0" fontId="40" fillId="0" borderId="0" applyNumberFormat="0" applyFill="0" applyBorder="0" applyAlignment="0" applyProtection="0"/>
    <xf numFmtId="0" fontId="41" fillId="9" borderId="0" applyNumberFormat="0" applyBorder="0" applyAlignment="0" applyProtection="0"/>
    <xf numFmtId="0" fontId="42" fillId="0" borderId="16" applyNumberFormat="0" applyFill="0" applyAlignment="0" applyProtection="0"/>
    <xf numFmtId="0" fontId="43" fillId="0" borderId="17" applyNumberFormat="0" applyFill="0" applyAlignment="0" applyProtection="0"/>
    <xf numFmtId="0" fontId="44" fillId="0" borderId="18" applyNumberFormat="0" applyFill="0" applyAlignment="0" applyProtection="0"/>
    <xf numFmtId="0" fontId="44" fillId="0" borderId="0" applyNumberFormat="0" applyFill="0" applyBorder="0" applyAlignment="0" applyProtection="0"/>
    <xf numFmtId="0" fontId="45" fillId="4" borderId="14" applyNumberFormat="0" applyAlignment="0" applyProtection="0"/>
    <xf numFmtId="0" fontId="46" fillId="0" borderId="19" applyNumberFormat="0" applyFill="0" applyAlignment="0" applyProtection="0"/>
    <xf numFmtId="0" fontId="47" fillId="13" borderId="0" applyNumberFormat="0" applyBorder="0" applyAlignment="0" applyProtection="0"/>
    <xf numFmtId="0" fontId="25" fillId="5" borderId="20" applyNumberFormat="0" applyFont="0" applyAlignment="0" applyProtection="0"/>
    <xf numFmtId="0" fontId="48" fillId="3" borderId="21" applyNumberFormat="0" applyAlignment="0" applyProtection="0"/>
    <xf numFmtId="0" fontId="49" fillId="0" borderId="0" applyNumberFormat="0" applyFill="0" applyBorder="0" applyAlignment="0" applyProtection="0"/>
    <xf numFmtId="0" fontId="50" fillId="0" borderId="22" applyNumberFormat="0" applyFill="0" applyAlignment="0" applyProtection="0"/>
    <xf numFmtId="0" fontId="51"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19" borderId="0" applyNumberFormat="0" applyBorder="0" applyAlignment="0" applyProtection="0"/>
    <xf numFmtId="0" fontId="36" fillId="17" borderId="0" applyNumberFormat="0" applyBorder="0" applyAlignment="0" applyProtection="0"/>
    <xf numFmtId="0" fontId="36" fillId="23" borderId="0" applyNumberFormat="0" applyBorder="0" applyAlignment="0" applyProtection="0"/>
    <xf numFmtId="0" fontId="52" fillId="4" borderId="14" applyNumberFormat="0" applyAlignment="0" applyProtection="0"/>
    <xf numFmtId="9" fontId="53" fillId="0" borderId="0" applyFont="0" applyFill="0" applyBorder="0" applyAlignment="0" applyProtection="0"/>
    <xf numFmtId="0" fontId="54" fillId="11" borderId="21" applyNumberFormat="0" applyAlignment="0" applyProtection="0"/>
    <xf numFmtId="0" fontId="55" fillId="11" borderId="14" applyNumberFormat="0" applyAlignment="0" applyProtection="0"/>
    <xf numFmtId="169" fontId="23" fillId="0" borderId="0" applyFont="0" applyFill="0" applyBorder="0" applyAlignment="0" applyProtection="0"/>
    <xf numFmtId="169" fontId="23" fillId="0" borderId="0" applyFont="0" applyFill="0" applyBorder="0" applyAlignment="0" applyProtection="0"/>
    <xf numFmtId="173" fontId="53" fillId="0" borderId="0" applyFill="0" applyBorder="0" applyAlignment="0" applyProtection="0"/>
    <xf numFmtId="0" fontId="56" fillId="0" borderId="23" applyNumberFormat="0" applyFill="0" applyAlignment="0" applyProtection="0"/>
    <xf numFmtId="0" fontId="56" fillId="0" borderId="23"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xf numFmtId="0" fontId="24" fillId="0" borderId="0"/>
    <xf numFmtId="0" fontId="24" fillId="0" borderId="0"/>
    <xf numFmtId="0" fontId="32" fillId="0" borderId="0"/>
    <xf numFmtId="0" fontId="33" fillId="0" borderId="0"/>
    <xf numFmtId="0" fontId="23" fillId="0" borderId="0"/>
    <xf numFmtId="0" fontId="24" fillId="0" borderId="0"/>
    <xf numFmtId="0" fontId="24" fillId="0" borderId="0"/>
    <xf numFmtId="0" fontId="19" fillId="0" borderId="0"/>
    <xf numFmtId="0" fontId="19" fillId="0" borderId="0"/>
    <xf numFmtId="0" fontId="19" fillId="0" borderId="0"/>
    <xf numFmtId="0" fontId="19" fillId="0" borderId="0"/>
    <xf numFmtId="0" fontId="24" fillId="0" borderId="0"/>
    <xf numFmtId="0" fontId="34" fillId="0" borderId="0"/>
    <xf numFmtId="0" fontId="59" fillId="0" borderId="25" applyNumberFormat="0" applyFill="0" applyAlignment="0" applyProtection="0"/>
    <xf numFmtId="0" fontId="60" fillId="24" borderId="15" applyNumberFormat="0" applyAlignment="0" applyProtection="0"/>
    <xf numFmtId="0" fontId="61" fillId="0" borderId="0" applyNumberFormat="0" applyFill="0" applyBorder="0" applyAlignment="0" applyProtection="0"/>
    <xf numFmtId="0" fontId="62" fillId="13" borderId="0" applyNumberFormat="0" applyBorder="0" applyAlignment="0" applyProtection="0"/>
    <xf numFmtId="0" fontId="33" fillId="0" borderId="0"/>
    <xf numFmtId="0" fontId="63" fillId="0" borderId="0"/>
    <xf numFmtId="0" fontId="63" fillId="0" borderId="0"/>
    <xf numFmtId="0" fontId="63" fillId="0" borderId="0"/>
    <xf numFmtId="0" fontId="63" fillId="0" borderId="0"/>
    <xf numFmtId="0" fontId="30" fillId="0" borderId="0"/>
    <xf numFmtId="0" fontId="30" fillId="0" borderId="0"/>
    <xf numFmtId="0" fontId="30" fillId="0" borderId="0"/>
    <xf numFmtId="0" fontId="23" fillId="0" borderId="0"/>
    <xf numFmtId="0" fontId="32" fillId="0" borderId="0"/>
    <xf numFmtId="0" fontId="19" fillId="0" borderId="0"/>
    <xf numFmtId="0" fontId="19" fillId="0" borderId="0"/>
    <xf numFmtId="0" fontId="19" fillId="0" borderId="0"/>
    <xf numFmtId="0" fontId="19" fillId="0" borderId="0"/>
    <xf numFmtId="0" fontId="19" fillId="0" borderId="0"/>
    <xf numFmtId="0" fontId="23" fillId="0" borderId="0"/>
    <xf numFmtId="0" fontId="24" fillId="0" borderId="0"/>
    <xf numFmtId="0" fontId="23" fillId="0" borderId="0"/>
    <xf numFmtId="0" fontId="24" fillId="0" borderId="0"/>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19" fillId="0" borderId="0"/>
    <xf numFmtId="0" fontId="33" fillId="0" borderId="0"/>
    <xf numFmtId="0" fontId="32" fillId="0" borderId="0"/>
    <xf numFmtId="0" fontId="25" fillId="0" borderId="0"/>
    <xf numFmtId="0" fontId="19" fillId="0" borderId="0"/>
    <xf numFmtId="0" fontId="23" fillId="0" borderId="0"/>
    <xf numFmtId="0" fontId="24" fillId="0" borderId="0"/>
    <xf numFmtId="0" fontId="23" fillId="0" borderId="0"/>
    <xf numFmtId="0" fontId="24" fillId="0" borderId="0"/>
    <xf numFmtId="0" fontId="53" fillId="0" borderId="0"/>
    <xf numFmtId="0" fontId="19" fillId="0" borderId="0"/>
    <xf numFmtId="0" fontId="19" fillId="0" borderId="0"/>
    <xf numFmtId="0" fontId="19" fillId="0" borderId="0"/>
    <xf numFmtId="0" fontId="19" fillId="0" borderId="0"/>
    <xf numFmtId="0" fontId="24" fillId="0" borderId="0"/>
    <xf numFmtId="0" fontId="24" fillId="0" borderId="0"/>
    <xf numFmtId="0" fontId="33" fillId="0" borderId="0"/>
    <xf numFmtId="0" fontId="24" fillId="0" borderId="0"/>
    <xf numFmtId="0" fontId="24" fillId="0" borderId="0"/>
    <xf numFmtId="0" fontId="33" fillId="0" borderId="0"/>
    <xf numFmtId="0" fontId="24" fillId="0" borderId="0"/>
    <xf numFmtId="0" fontId="24" fillId="0" borderId="0"/>
    <xf numFmtId="0" fontId="33" fillId="0" borderId="0"/>
    <xf numFmtId="0" fontId="24" fillId="0" borderId="0"/>
    <xf numFmtId="0" fontId="33" fillId="0" borderId="0"/>
    <xf numFmtId="0" fontId="33" fillId="0" borderId="0"/>
    <xf numFmtId="0" fontId="33" fillId="0" borderId="0"/>
    <xf numFmtId="0" fontId="24" fillId="0" borderId="0"/>
    <xf numFmtId="0" fontId="34" fillId="0" borderId="0"/>
    <xf numFmtId="0" fontId="23"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34" fillId="0" borderId="0"/>
    <xf numFmtId="0" fontId="19" fillId="0" borderId="0"/>
    <xf numFmtId="0" fontId="25" fillId="0" borderId="0"/>
    <xf numFmtId="0" fontId="34" fillId="0" borderId="0"/>
    <xf numFmtId="0" fontId="63" fillId="0" borderId="0"/>
    <xf numFmtId="0" fontId="34" fillId="0" borderId="0"/>
    <xf numFmtId="0" fontId="32" fillId="0" borderId="0"/>
    <xf numFmtId="0" fontId="24" fillId="0" borderId="0"/>
    <xf numFmtId="0" fontId="24" fillId="0" borderId="0"/>
    <xf numFmtId="0" fontId="24" fillId="0" borderId="0"/>
    <xf numFmtId="0" fontId="34" fillId="0" borderId="0"/>
    <xf numFmtId="0" fontId="53" fillId="0" borderId="0"/>
    <xf numFmtId="0" fontId="64" fillId="8" borderId="0" applyNumberFormat="0" applyBorder="0" applyAlignment="0" applyProtection="0"/>
    <xf numFmtId="0" fontId="65" fillId="0" borderId="0" applyNumberFormat="0" applyFill="0" applyBorder="0" applyAlignment="0" applyProtection="0"/>
    <xf numFmtId="0" fontId="33" fillId="5" borderId="20" applyNumberFormat="0" applyFont="0" applyAlignment="0" applyProtection="0"/>
    <xf numFmtId="9" fontId="24" fillId="0" borderId="0" applyFont="0" applyFill="0" applyBorder="0" applyAlignment="0" applyProtection="0"/>
    <xf numFmtId="9" fontId="33" fillId="0" borderId="0" applyFont="0" applyFill="0" applyBorder="0" applyAlignment="0" applyProtection="0"/>
    <xf numFmtId="9" fontId="53" fillId="0" borderId="0" applyFill="0" applyBorder="0" applyAlignment="0" applyProtection="0"/>
    <xf numFmtId="9" fontId="25" fillId="0" borderId="0" applyFont="0" applyFill="0" applyBorder="0" applyAlignment="0" applyProtection="0"/>
    <xf numFmtId="9" fontId="33" fillId="0" borderId="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0" fontId="66" fillId="0" borderId="19" applyNumberFormat="0" applyFill="0" applyAlignment="0" applyProtection="0"/>
    <xf numFmtId="0" fontId="67" fillId="0" borderId="0" applyNumberFormat="0" applyFill="0" applyBorder="0" applyAlignment="0" applyProtection="0"/>
    <xf numFmtId="17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0" fontId="3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0" fontId="23" fillId="0" borderId="0" applyFont="0" applyFill="0" applyBorder="0" applyAlignment="0" applyProtection="0"/>
    <xf numFmtId="170" fontId="34" fillId="0" borderId="0" applyFont="0" applyFill="0" applyBorder="0" applyAlignment="0" applyProtection="0"/>
    <xf numFmtId="0" fontId="68" fillId="9" borderId="0" applyNumberFormat="0" applyBorder="0" applyAlignment="0" applyProtection="0"/>
    <xf numFmtId="0" fontId="34" fillId="0" borderId="0"/>
    <xf numFmtId="0" fontId="38" fillId="3" borderId="14" applyNumberFormat="0" applyAlignment="0" applyProtection="0"/>
    <xf numFmtId="0" fontId="45" fillId="4" borderId="14" applyNumberFormat="0" applyAlignment="0" applyProtection="0"/>
    <xf numFmtId="0" fontId="25" fillId="5" borderId="20" applyNumberFormat="0" applyFont="0" applyAlignment="0" applyProtection="0"/>
    <xf numFmtId="0" fontId="48" fillId="3" borderId="21" applyNumberFormat="0" applyAlignment="0" applyProtection="0"/>
    <xf numFmtId="0" fontId="50" fillId="0" borderId="22" applyNumberFormat="0" applyFill="0" applyAlignment="0" applyProtection="0"/>
    <xf numFmtId="0" fontId="19" fillId="0" borderId="0"/>
    <xf numFmtId="0" fontId="19" fillId="0" borderId="0"/>
    <xf numFmtId="0" fontId="32" fillId="0" borderId="0"/>
    <xf numFmtId="0" fontId="19" fillId="0" borderId="0"/>
    <xf numFmtId="0" fontId="32" fillId="0" borderId="0"/>
    <xf numFmtId="9" fontId="32" fillId="0" borderId="0" applyFont="0" applyFill="0" applyBorder="0" applyAlignment="0" applyProtection="0"/>
    <xf numFmtId="0" fontId="17" fillId="0" borderId="0"/>
    <xf numFmtId="0" fontId="93" fillId="0" borderId="0" applyNumberFormat="0" applyFill="0" applyBorder="0" applyAlignment="0" applyProtection="0"/>
    <xf numFmtId="0" fontId="94" fillId="34" borderId="0" applyNumberFormat="0" applyBorder="0" applyAlignment="0" applyProtection="0"/>
    <xf numFmtId="0" fontId="94" fillId="34" borderId="0" applyNumberFormat="0" applyBorder="0" applyAlignment="0" applyProtection="0"/>
    <xf numFmtId="0" fontId="94" fillId="35" borderId="0" applyNumberFormat="0" applyBorder="0" applyAlignment="0" applyProtection="0"/>
    <xf numFmtId="0" fontId="94" fillId="35" borderId="0" applyNumberFormat="0" applyBorder="0" applyAlignment="0" applyProtection="0"/>
    <xf numFmtId="0" fontId="93" fillId="36" borderId="0" applyNumberFormat="0" applyBorder="0" applyAlignment="0" applyProtection="0"/>
    <xf numFmtId="0" fontId="93" fillId="36" borderId="0" applyNumberFormat="0" applyBorder="0" applyAlignment="0" applyProtection="0"/>
    <xf numFmtId="0" fontId="93" fillId="0" borderId="0" applyNumberFormat="0" applyFill="0" applyBorder="0" applyAlignment="0" applyProtection="0"/>
    <xf numFmtId="0" fontId="91" fillId="37" borderId="0" applyNumberFormat="0" applyBorder="0" applyAlignment="0" applyProtection="0"/>
    <xf numFmtId="0" fontId="91" fillId="37"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4" fillId="0" borderId="0" applyNumberFormat="0" applyFill="0" applyBorder="0" applyAlignment="0" applyProtection="0"/>
    <xf numFmtId="0" fontId="90" fillId="40" borderId="0" applyNumberFormat="0" applyBorder="0" applyAlignment="0" applyProtection="0"/>
    <xf numFmtId="0" fontId="90" fillId="40" borderId="0" applyNumberFormat="0" applyBorder="0" applyAlignment="0" applyProtection="0"/>
    <xf numFmtId="0" fontId="87" fillId="40" borderId="14" applyNumberFormat="0" applyAlignment="0" applyProtection="0"/>
    <xf numFmtId="0" fontId="87" fillId="40" borderId="14"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7" fontId="24" fillId="0" borderId="0" applyFill="0" applyBorder="0" applyAlignment="0" applyProtection="0"/>
    <xf numFmtId="165" fontId="32" fillId="0" borderId="0" applyFont="0" applyFill="0" applyBorder="0" applyAlignment="0" applyProtection="0"/>
    <xf numFmtId="0" fontId="16" fillId="0" borderId="0"/>
    <xf numFmtId="0" fontId="98" fillId="0" borderId="0"/>
    <xf numFmtId="0" fontId="100" fillId="0" borderId="0"/>
    <xf numFmtId="0" fontId="15" fillId="0" borderId="0"/>
    <xf numFmtId="0" fontId="107" fillId="0" borderId="0" applyNumberFormat="0" applyFill="0" applyBorder="0" applyAlignment="0" applyProtection="0">
      <alignment vertical="top"/>
      <protection locked="0"/>
    </xf>
    <xf numFmtId="0" fontId="14" fillId="0" borderId="0"/>
    <xf numFmtId="0" fontId="14" fillId="0" borderId="0"/>
    <xf numFmtId="0" fontId="13" fillId="0" borderId="0"/>
    <xf numFmtId="0" fontId="118" fillId="0" borderId="0"/>
    <xf numFmtId="0" fontId="23" fillId="0" borderId="0"/>
    <xf numFmtId="0" fontId="53" fillId="0" borderId="0"/>
    <xf numFmtId="0" fontId="23" fillId="0" borderId="0"/>
    <xf numFmtId="0" fontId="23" fillId="0" borderId="0"/>
    <xf numFmtId="0" fontId="53" fillId="0" borderId="0"/>
    <xf numFmtId="0" fontId="53" fillId="0" borderId="0"/>
    <xf numFmtId="0" fontId="129" fillId="0" borderId="0"/>
    <xf numFmtId="0" fontId="118" fillId="0" borderId="0"/>
    <xf numFmtId="0" fontId="118" fillId="0" borderId="0"/>
    <xf numFmtId="0" fontId="118" fillId="0" borderId="0"/>
    <xf numFmtId="0" fontId="23" fillId="0" borderId="0"/>
    <xf numFmtId="0" fontId="23" fillId="0" borderId="0"/>
    <xf numFmtId="0" fontId="23" fillId="0" borderId="0"/>
    <xf numFmtId="0" fontId="129" fillId="0" borderId="0"/>
    <xf numFmtId="0" fontId="118" fillId="0" borderId="0"/>
    <xf numFmtId="0" fontId="118" fillId="0" borderId="0"/>
    <xf numFmtId="0" fontId="118" fillId="0" borderId="0"/>
    <xf numFmtId="0" fontId="130" fillId="0" borderId="0"/>
    <xf numFmtId="0" fontId="129"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24" fillId="0" borderId="0"/>
    <xf numFmtId="0" fontId="24" fillId="0" borderId="0"/>
    <xf numFmtId="0" fontId="129" fillId="0" borderId="0"/>
    <xf numFmtId="0" fontId="129"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30"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29"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53" fillId="0" borderId="0"/>
    <xf numFmtId="0" fontId="23" fillId="0" borderId="0"/>
    <xf numFmtId="0" fontId="23" fillId="0" borderId="0"/>
    <xf numFmtId="0" fontId="53" fillId="0" borderId="0"/>
    <xf numFmtId="0" fontId="53" fillId="0" borderId="0"/>
    <xf numFmtId="0" fontId="130"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29"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129" fillId="0" borderId="0"/>
    <xf numFmtId="0" fontId="129"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18" fillId="0" borderId="0"/>
    <xf numFmtId="0" fontId="118" fillId="0" borderId="0"/>
    <xf numFmtId="0" fontId="118" fillId="0" borderId="0"/>
    <xf numFmtId="0" fontId="129" fillId="0" borderId="0"/>
    <xf numFmtId="0" fontId="118" fillId="0" borderId="0"/>
    <xf numFmtId="0" fontId="118" fillId="0" borderId="0"/>
    <xf numFmtId="0" fontId="118" fillId="0" borderId="0"/>
    <xf numFmtId="0" fontId="130"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45" borderId="0" applyNumberFormat="0" applyBorder="0" applyAlignment="0" applyProtection="0"/>
    <xf numFmtId="0" fontId="33" fillId="7" borderId="0" applyNumberFormat="0" applyBorder="0" applyAlignment="0" applyProtection="0"/>
    <xf numFmtId="0" fontId="33" fillId="45" borderId="0" applyNumberFormat="0" applyBorder="0" applyAlignment="0" applyProtection="0"/>
    <xf numFmtId="0" fontId="34" fillId="7" borderId="0" applyNumberFormat="0" applyBorder="0" applyAlignment="0" applyProtection="0"/>
    <xf numFmtId="0" fontId="33" fillId="36" borderId="0" applyNumberFormat="0" applyBorder="0" applyAlignment="0" applyProtection="0"/>
    <xf numFmtId="0" fontId="33" fillId="45" borderId="0" applyNumberFormat="0" applyBorder="0" applyAlignment="0" applyProtection="0"/>
    <xf numFmtId="0" fontId="33" fillId="3" borderId="0" applyNumberFormat="0" applyBorder="0" applyAlignment="0" applyProtection="0"/>
    <xf numFmtId="0" fontId="33" fillId="4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6" borderId="0" applyNumberFormat="0" applyBorder="0" applyAlignment="0" applyProtection="0"/>
    <xf numFmtId="0" fontId="33" fillId="8" borderId="0" applyNumberFormat="0" applyBorder="0" applyAlignment="0" applyProtection="0"/>
    <xf numFmtId="0" fontId="33" fillId="46" borderId="0" applyNumberFormat="0" applyBorder="0" applyAlignment="0" applyProtection="0"/>
    <xf numFmtId="0" fontId="34" fillId="8" borderId="0" applyNumberFormat="0" applyBorder="0" applyAlignment="0" applyProtection="0"/>
    <xf numFmtId="0" fontId="33" fillId="47" borderId="0" applyNumberFormat="0" applyBorder="0" applyAlignment="0" applyProtection="0"/>
    <xf numFmtId="0" fontId="33" fillId="46" borderId="0" applyNumberFormat="0" applyBorder="0" applyAlignment="0" applyProtection="0"/>
    <xf numFmtId="0" fontId="33" fillId="4" borderId="0" applyNumberFormat="0" applyBorder="0" applyAlignment="0" applyProtection="0"/>
    <xf numFmtId="0" fontId="33" fillId="4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9" borderId="0" applyNumberFormat="0" applyBorder="0" applyAlignment="0" applyProtection="0"/>
    <xf numFmtId="0" fontId="33" fillId="40" borderId="0" applyNumberFormat="0" applyBorder="0" applyAlignment="0" applyProtection="0"/>
    <xf numFmtId="0" fontId="34" fillId="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5" borderId="0" applyNumberFormat="0" applyBorder="0" applyAlignment="0" applyProtection="0"/>
    <xf numFmtId="0" fontId="33" fillId="10" borderId="0" applyNumberFormat="0" applyBorder="0" applyAlignment="0" applyProtection="0"/>
    <xf numFmtId="0" fontId="33" fillId="45" borderId="0" applyNumberFormat="0" applyBorder="0" applyAlignment="0" applyProtection="0"/>
    <xf numFmtId="0" fontId="34" fillId="10" borderId="0" applyNumberFormat="0" applyBorder="0" applyAlignment="0" applyProtection="0"/>
    <xf numFmtId="0" fontId="33" fillId="48" borderId="0" applyNumberFormat="0" applyBorder="0" applyAlignment="0" applyProtection="0"/>
    <xf numFmtId="0" fontId="33" fillId="45" borderId="0" applyNumberFormat="0" applyBorder="0" applyAlignment="0" applyProtection="0"/>
    <xf numFmtId="0" fontId="33" fillId="3" borderId="0" applyNumberFormat="0" applyBorder="0" applyAlignment="0" applyProtection="0"/>
    <xf numFmtId="0" fontId="33" fillId="4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9" borderId="0" applyNumberFormat="0" applyBorder="0" applyAlignment="0" applyProtection="0"/>
    <xf numFmtId="0" fontId="33" fillId="6" borderId="0" applyNumberFormat="0" applyBorder="0" applyAlignment="0" applyProtection="0"/>
    <xf numFmtId="0" fontId="33" fillId="49" borderId="0" applyNumberFormat="0" applyBorder="0" applyAlignment="0" applyProtection="0"/>
    <xf numFmtId="0" fontId="34" fillId="6" borderId="0" applyNumberFormat="0" applyBorder="0" applyAlignment="0" applyProtection="0"/>
    <xf numFmtId="0" fontId="33" fillId="50"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46" borderId="0" applyNumberFormat="0" applyBorder="0" applyAlignment="0" applyProtection="0"/>
    <xf numFmtId="0" fontId="33" fillId="4" borderId="0" applyNumberFormat="0" applyBorder="0" applyAlignment="0" applyProtection="0"/>
    <xf numFmtId="0" fontId="33" fillId="46" borderId="0" applyNumberFormat="0" applyBorder="0" applyAlignment="0" applyProtection="0"/>
    <xf numFmtId="0" fontId="34" fillId="4" borderId="0" applyNumberFormat="0" applyBorder="0" applyAlignment="0" applyProtection="0"/>
    <xf numFmtId="0" fontId="33" fillId="3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7" borderId="0" applyNumberFormat="0" applyBorder="0" applyAlignment="0" applyProtection="0"/>
    <xf numFmtId="0" fontId="33" fillId="51" borderId="0" applyNumberFormat="0" applyBorder="0" applyProtection="0">
      <alignment horizontal="left"/>
    </xf>
    <xf numFmtId="0" fontId="33" fillId="51" borderId="0" applyNumberFormat="0" applyBorder="0" applyProtection="0">
      <alignment horizontal="left"/>
    </xf>
    <xf numFmtId="0" fontId="33" fillId="51" borderId="0" applyNumberFormat="0" applyBorder="0" applyProtection="0">
      <alignment horizontal="left"/>
    </xf>
    <xf numFmtId="0" fontId="33" fillId="51" borderId="0" applyNumberFormat="0" applyBorder="0" applyProtection="0">
      <alignment horizontal="left"/>
    </xf>
    <xf numFmtId="0" fontId="33" fillId="52" borderId="0" applyNumberFormat="0" applyBorder="0" applyProtection="0">
      <alignment horizontal="left"/>
    </xf>
    <xf numFmtId="0" fontId="33" fillId="8" borderId="0" applyNumberFormat="0" applyBorder="0" applyAlignment="0" applyProtection="0"/>
    <xf numFmtId="0" fontId="33" fillId="53" borderId="0" applyNumberFormat="0" applyBorder="0" applyProtection="0">
      <alignment horizontal="left"/>
    </xf>
    <xf numFmtId="0" fontId="33" fillId="53" borderId="0" applyNumberFormat="0" applyBorder="0" applyProtection="0">
      <alignment horizontal="left"/>
    </xf>
    <xf numFmtId="0" fontId="33" fillId="53" borderId="0" applyNumberFormat="0" applyBorder="0" applyProtection="0">
      <alignment horizontal="left"/>
    </xf>
    <xf numFmtId="0" fontId="33" fillId="53" borderId="0" applyNumberFormat="0" applyBorder="0" applyProtection="0">
      <alignment horizontal="left"/>
    </xf>
    <xf numFmtId="0" fontId="33" fillId="54" borderId="0" applyNumberFormat="0" applyBorder="0" applyProtection="0">
      <alignment horizontal="left"/>
    </xf>
    <xf numFmtId="0" fontId="33" fillId="9" borderId="0" applyNumberFormat="0" applyBorder="0" applyAlignment="0" applyProtection="0"/>
    <xf numFmtId="0" fontId="33" fillId="55" borderId="0" applyNumberFormat="0" applyBorder="0" applyProtection="0">
      <alignment horizontal="left"/>
    </xf>
    <xf numFmtId="0" fontId="33" fillId="55" borderId="0" applyNumberFormat="0" applyBorder="0" applyProtection="0">
      <alignment horizontal="left"/>
    </xf>
    <xf numFmtId="0" fontId="33" fillId="55" borderId="0" applyNumberFormat="0" applyBorder="0" applyProtection="0">
      <alignment horizontal="left"/>
    </xf>
    <xf numFmtId="0" fontId="33" fillId="55" borderId="0" applyNumberFormat="0" applyBorder="0" applyProtection="0">
      <alignment horizontal="left"/>
    </xf>
    <xf numFmtId="0" fontId="33" fillId="39" borderId="0" applyNumberFormat="0" applyBorder="0" applyProtection="0">
      <alignment horizontal="left"/>
    </xf>
    <xf numFmtId="0" fontId="33" fillId="10" borderId="0" applyNumberFormat="0" applyBorder="0" applyAlignment="0" applyProtection="0"/>
    <xf numFmtId="0" fontId="33" fillId="56" borderId="0" applyNumberFormat="0" applyBorder="0" applyProtection="0">
      <alignment horizontal="left"/>
    </xf>
    <xf numFmtId="0" fontId="33" fillId="56" borderId="0" applyNumberFormat="0" applyBorder="0" applyProtection="0">
      <alignment horizontal="left"/>
    </xf>
    <xf numFmtId="0" fontId="33" fillId="56" borderId="0" applyNumberFormat="0" applyBorder="0" applyProtection="0">
      <alignment horizontal="left"/>
    </xf>
    <xf numFmtId="0" fontId="33" fillId="56" borderId="0" applyNumberFormat="0" applyBorder="0" applyProtection="0">
      <alignment horizontal="left"/>
    </xf>
    <xf numFmtId="0" fontId="33" fillId="57" borderId="0" applyNumberFormat="0" applyBorder="0" applyProtection="0">
      <alignment horizontal="left"/>
    </xf>
    <xf numFmtId="0" fontId="33" fillId="6" borderId="0" applyNumberFormat="0" applyBorder="0" applyAlignment="0" applyProtection="0"/>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49" borderId="0" applyNumberFormat="0" applyBorder="0" applyProtection="0">
      <alignment horizontal="left"/>
    </xf>
    <xf numFmtId="0" fontId="33" fillId="4" borderId="0" applyNumberFormat="0" applyBorder="0" applyAlignment="0" applyProtection="0"/>
    <xf numFmtId="0" fontId="33" fillId="59" borderId="0" applyNumberFormat="0" applyBorder="0" applyProtection="0">
      <alignment horizontal="left"/>
    </xf>
    <xf numFmtId="0" fontId="33" fillId="59" borderId="0" applyNumberFormat="0" applyBorder="0" applyProtection="0">
      <alignment horizontal="left"/>
    </xf>
    <xf numFmtId="0" fontId="33" fillId="59" borderId="0" applyNumberFormat="0" applyBorder="0" applyProtection="0">
      <alignment horizontal="left"/>
    </xf>
    <xf numFmtId="0" fontId="33" fillId="59" borderId="0" applyNumberFormat="0" applyBorder="0" applyProtection="0">
      <alignment horizontal="left"/>
    </xf>
    <xf numFmtId="0" fontId="33" fillId="60" borderId="0" applyNumberFormat="0" applyBorder="0" applyProtection="0">
      <alignment horizontal="left"/>
    </xf>
    <xf numFmtId="0" fontId="33" fillId="61" borderId="0" applyNumberFormat="0" applyBorder="0" applyAlignment="0" applyProtection="0"/>
    <xf numFmtId="0" fontId="33" fillId="14" borderId="0" applyNumberFormat="0" applyBorder="0" applyAlignment="0" applyProtection="0"/>
    <xf numFmtId="0" fontId="33" fillId="61" borderId="0" applyNumberFormat="0" applyBorder="0" applyAlignment="0" applyProtection="0"/>
    <xf numFmtId="0" fontId="34" fillId="14" borderId="0" applyNumberFormat="0" applyBorder="0" applyAlignment="0" applyProtection="0"/>
    <xf numFmtId="0" fontId="33" fillId="62" borderId="0" applyNumberFormat="0" applyBorder="0" applyAlignment="0" applyProtection="0"/>
    <xf numFmtId="0" fontId="33" fillId="61" borderId="0" applyNumberFormat="0" applyBorder="0" applyAlignment="0" applyProtection="0"/>
    <xf numFmtId="0" fontId="33" fillId="11" borderId="0" applyNumberFormat="0" applyBorder="0" applyAlignment="0" applyProtection="0"/>
    <xf numFmtId="0" fontId="33" fillId="61"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12" borderId="0" applyNumberFormat="0" applyBorder="0" applyAlignment="0" applyProtection="0"/>
    <xf numFmtId="0" fontId="33" fillId="64" borderId="0" applyNumberFormat="0" applyBorder="0" applyAlignment="0" applyProtection="0"/>
    <xf numFmtId="0" fontId="34" fillId="12"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15" borderId="0" applyNumberFormat="0" applyBorder="0" applyAlignment="0" applyProtection="0"/>
    <xf numFmtId="0" fontId="33" fillId="65" borderId="0" applyNumberFormat="0" applyBorder="0" applyAlignment="0" applyProtection="0"/>
    <xf numFmtId="0" fontId="34" fillId="15" borderId="0" applyNumberFormat="0" applyBorder="0" applyAlignment="0" applyProtection="0"/>
    <xf numFmtId="0" fontId="33" fillId="66" borderId="0" applyNumberFormat="0" applyBorder="0" applyAlignment="0" applyProtection="0"/>
    <xf numFmtId="0" fontId="33" fillId="65" borderId="0" applyNumberFormat="0" applyBorder="0" applyAlignment="0" applyProtection="0"/>
    <xf numFmtId="0" fontId="33" fillId="13"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1"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4" fillId="10" borderId="0" applyNumberFormat="0" applyBorder="0" applyAlignment="0" applyProtection="0"/>
    <xf numFmtId="0" fontId="33" fillId="48" borderId="0" applyNumberFormat="0" applyBorder="0" applyAlignment="0" applyProtection="0"/>
    <xf numFmtId="0" fontId="33" fillId="61" borderId="0" applyNumberFormat="0" applyBorder="0" applyAlignment="0" applyProtection="0"/>
    <xf numFmtId="0" fontId="33" fillId="11" borderId="0" applyNumberFormat="0" applyBorder="0" applyAlignment="0" applyProtection="0"/>
    <xf numFmtId="0" fontId="33" fillId="61"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7" borderId="0" applyNumberFormat="0" applyBorder="0" applyAlignment="0" applyProtection="0"/>
    <xf numFmtId="0" fontId="33" fillId="14" borderId="0" applyNumberFormat="0" applyBorder="0" applyAlignment="0" applyProtection="0"/>
    <xf numFmtId="0" fontId="33" fillId="67" borderId="0" applyNumberFormat="0" applyBorder="0" applyAlignment="0" applyProtection="0"/>
    <xf numFmtId="0" fontId="34" fillId="14" borderId="0" applyNumberFormat="0" applyBorder="0" applyAlignment="0" applyProtection="0"/>
    <xf numFmtId="0" fontId="33" fillId="62"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46" borderId="0" applyNumberFormat="0" applyBorder="0" applyAlignment="0" applyProtection="0"/>
    <xf numFmtId="0" fontId="33" fillId="16" borderId="0" applyNumberFormat="0" applyBorder="0" applyAlignment="0" applyProtection="0"/>
    <xf numFmtId="0" fontId="33" fillId="46" borderId="0" applyNumberFormat="0" applyBorder="0" applyAlignment="0" applyProtection="0"/>
    <xf numFmtId="0" fontId="34" fillId="16" borderId="0" applyNumberFormat="0" applyBorder="0" applyAlignment="0" applyProtection="0"/>
    <xf numFmtId="0" fontId="33" fillId="68" borderId="0" applyNumberFormat="0" applyBorder="0" applyAlignment="0" applyProtection="0"/>
    <xf numFmtId="0" fontId="33" fillId="46" borderId="0" applyNumberFormat="0" applyBorder="0" applyAlignment="0" applyProtection="0"/>
    <xf numFmtId="0" fontId="33" fillId="4" borderId="0" applyNumberFormat="0" applyBorder="0" applyAlignment="0" applyProtection="0"/>
    <xf numFmtId="0" fontId="33" fillId="4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14" borderId="0" applyNumberFormat="0" applyBorder="0" applyAlignment="0" applyProtection="0"/>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69" borderId="0" applyNumberFormat="0" applyBorder="0" applyProtection="0">
      <alignment horizontal="left"/>
    </xf>
    <xf numFmtId="0" fontId="33" fillId="12" borderId="0" applyNumberFormat="0" applyBorder="0" applyAlignment="0" applyProtection="0"/>
    <xf numFmtId="0" fontId="33" fillId="70" borderId="0" applyNumberFormat="0" applyBorder="0" applyProtection="0">
      <alignment horizontal="left"/>
    </xf>
    <xf numFmtId="0" fontId="33" fillId="70" borderId="0" applyNumberFormat="0" applyBorder="0" applyProtection="0">
      <alignment horizontal="left"/>
    </xf>
    <xf numFmtId="0" fontId="33" fillId="70" borderId="0" applyNumberFormat="0" applyBorder="0" applyProtection="0">
      <alignment horizontal="left"/>
    </xf>
    <xf numFmtId="0" fontId="33" fillId="70" borderId="0" applyNumberFormat="0" applyBorder="0" applyProtection="0">
      <alignment horizontal="left"/>
    </xf>
    <xf numFmtId="0" fontId="33" fillId="53" borderId="0" applyNumberFormat="0" applyBorder="0" applyProtection="0">
      <alignment horizontal="left"/>
    </xf>
    <xf numFmtId="0" fontId="33" fillId="15" borderId="0" applyNumberFormat="0" applyBorder="0" applyAlignment="0" applyProtection="0"/>
    <xf numFmtId="0" fontId="33" fillId="55" borderId="0" applyNumberFormat="0" applyBorder="0" applyProtection="0">
      <alignment horizontal="left"/>
    </xf>
    <xf numFmtId="0" fontId="33" fillId="55" borderId="0" applyNumberFormat="0" applyBorder="0" applyProtection="0">
      <alignment horizontal="left"/>
    </xf>
    <xf numFmtId="0" fontId="33" fillId="55" borderId="0" applyNumberFormat="0" applyBorder="0" applyProtection="0">
      <alignment horizontal="left"/>
    </xf>
    <xf numFmtId="0" fontId="33" fillId="55" borderId="0" applyNumberFormat="0" applyBorder="0" applyProtection="0">
      <alignment horizontal="left"/>
    </xf>
    <xf numFmtId="0" fontId="33" fillId="66" borderId="0" applyNumberFormat="0" applyBorder="0" applyProtection="0">
      <alignment horizontal="left"/>
    </xf>
    <xf numFmtId="0" fontId="33" fillId="10" borderId="0" applyNumberFormat="0" applyBorder="0" applyAlignment="0" applyProtection="0"/>
    <xf numFmtId="0" fontId="33" fillId="71" borderId="0" applyNumberFormat="0" applyBorder="0" applyProtection="0">
      <alignment horizontal="left"/>
    </xf>
    <xf numFmtId="0" fontId="33" fillId="71" borderId="0" applyNumberFormat="0" applyBorder="0" applyProtection="0">
      <alignment horizontal="left"/>
    </xf>
    <xf numFmtId="0" fontId="33" fillId="71" borderId="0" applyNumberFormat="0" applyBorder="0" applyProtection="0">
      <alignment horizontal="left"/>
    </xf>
    <xf numFmtId="0" fontId="33" fillId="71" borderId="0" applyNumberFormat="0" applyBorder="0" applyProtection="0">
      <alignment horizontal="left"/>
    </xf>
    <xf numFmtId="0" fontId="33" fillId="57" borderId="0" applyNumberFormat="0" applyBorder="0" applyProtection="0">
      <alignment horizontal="left"/>
    </xf>
    <xf numFmtId="0" fontId="33" fillId="14" borderId="0" applyNumberFormat="0" applyBorder="0" applyAlignment="0" applyProtection="0"/>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69" borderId="0" applyNumberFormat="0" applyBorder="0" applyProtection="0">
      <alignment horizontal="left"/>
    </xf>
    <xf numFmtId="0" fontId="33" fillId="16" borderId="0" applyNumberFormat="0" applyBorder="0" applyAlignment="0" applyProtection="0"/>
    <xf numFmtId="0" fontId="33" fillId="72" borderId="0" applyNumberFormat="0" applyBorder="0" applyProtection="0">
      <alignment horizontal="left"/>
    </xf>
    <xf numFmtId="0" fontId="33" fillId="72" borderId="0" applyNumberFormat="0" applyBorder="0" applyProtection="0">
      <alignment horizontal="left"/>
    </xf>
    <xf numFmtId="0" fontId="33" fillId="72" borderId="0" applyNumberFormat="0" applyBorder="0" applyProtection="0">
      <alignment horizontal="left"/>
    </xf>
    <xf numFmtId="0" fontId="33" fillId="72" borderId="0" applyNumberFormat="0" applyBorder="0" applyProtection="0">
      <alignment horizontal="left"/>
    </xf>
    <xf numFmtId="0" fontId="33" fillId="68" borderId="0" applyNumberFormat="0" applyBorder="0" applyProtection="0">
      <alignment horizontal="left"/>
    </xf>
    <xf numFmtId="0" fontId="36" fillId="73" borderId="0" applyNumberFormat="0" applyBorder="0" applyAlignment="0" applyProtection="0"/>
    <xf numFmtId="0" fontId="36" fillId="73" borderId="0" applyNumberFormat="0" applyBorder="0" applyAlignment="0" applyProtection="0"/>
    <xf numFmtId="0" fontId="35" fillId="18" borderId="0" applyNumberFormat="0" applyBorder="0" applyAlignment="0" applyProtection="0"/>
    <xf numFmtId="0" fontId="36" fillId="74" borderId="0" applyNumberFormat="0" applyBorder="0" applyAlignment="0" applyProtection="0"/>
    <xf numFmtId="0" fontId="36" fillId="73" borderId="0" applyNumberFormat="0" applyBorder="0" applyAlignment="0" applyProtection="0"/>
    <xf numFmtId="0" fontId="36" fillId="17"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5" fillId="12"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5" fillId="15" borderId="0" applyNumberFormat="0" applyBorder="0" applyAlignment="0" applyProtection="0"/>
    <xf numFmtId="0" fontId="36" fillId="66" borderId="0" applyNumberFormat="0" applyBorder="0" applyAlignment="0" applyProtection="0"/>
    <xf numFmtId="0" fontId="36" fillId="65" borderId="0" applyNumberFormat="0" applyBorder="0" applyAlignment="0" applyProtection="0"/>
    <xf numFmtId="0" fontId="36" fillId="13"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5" fillId="19" borderId="0" applyNumberFormat="0" applyBorder="0" applyAlignment="0" applyProtection="0"/>
    <xf numFmtId="0" fontId="36" fillId="75" borderId="0" applyNumberFormat="0" applyBorder="0" applyAlignment="0" applyProtection="0"/>
    <xf numFmtId="0" fontId="36" fillId="61" borderId="0" applyNumberFormat="0" applyBorder="0" applyAlignment="0" applyProtection="0"/>
    <xf numFmtId="0" fontId="36" fillId="11" borderId="0" applyNumberFormat="0" applyBorder="0" applyAlignment="0" applyProtection="0"/>
    <xf numFmtId="0" fontId="36" fillId="61"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5" fillId="17"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5" fillId="20" borderId="0" applyNumberFormat="0" applyBorder="0" applyAlignment="0" applyProtection="0"/>
    <xf numFmtId="0" fontId="36" fillId="76" borderId="0" applyNumberFormat="0" applyBorder="0" applyAlignment="0" applyProtection="0"/>
    <xf numFmtId="0" fontId="36" fillId="46" borderId="0" applyNumberFormat="0" applyBorder="0" applyAlignment="0" applyProtection="0"/>
    <xf numFmtId="0" fontId="36" fillId="4" borderId="0" applyNumberFormat="0" applyBorder="0" applyAlignment="0" applyProtection="0"/>
    <xf numFmtId="0" fontId="36" fillId="4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18" borderId="0" applyNumberFormat="0" applyBorder="0" applyAlignment="0" applyProtection="0"/>
    <xf numFmtId="0" fontId="36" fillId="58" borderId="0" applyNumberFormat="0" applyBorder="0" applyProtection="0">
      <alignment horizontal="left"/>
    </xf>
    <xf numFmtId="0" fontId="36" fillId="58" borderId="0" applyNumberFormat="0" applyBorder="0" applyProtection="0">
      <alignment horizontal="left"/>
    </xf>
    <xf numFmtId="0" fontId="36" fillId="58" borderId="0" applyNumberFormat="0" applyBorder="0" applyProtection="0">
      <alignment horizontal="left"/>
    </xf>
    <xf numFmtId="0" fontId="36" fillId="58" borderId="0" applyNumberFormat="0" applyBorder="0" applyProtection="0">
      <alignment horizontal="left"/>
    </xf>
    <xf numFmtId="0" fontId="36" fillId="77" borderId="0" applyNumberFormat="0" applyBorder="0" applyProtection="0">
      <alignment horizontal="left"/>
    </xf>
    <xf numFmtId="0" fontId="36" fillId="12" borderId="0" applyNumberFormat="0" applyBorder="0" applyAlignment="0" applyProtection="0"/>
    <xf numFmtId="0" fontId="36" fillId="70" borderId="0" applyNumberFormat="0" applyBorder="0" applyProtection="0">
      <alignment horizontal="left"/>
    </xf>
    <xf numFmtId="0" fontId="36" fillId="70" borderId="0" applyNumberFormat="0" applyBorder="0" applyProtection="0">
      <alignment horizontal="left"/>
    </xf>
    <xf numFmtId="0" fontId="36" fillId="70" borderId="0" applyNumberFormat="0" applyBorder="0" applyProtection="0">
      <alignment horizontal="left"/>
    </xf>
    <xf numFmtId="0" fontId="36" fillId="70" borderId="0" applyNumberFormat="0" applyBorder="0" applyProtection="0">
      <alignment horizontal="left"/>
    </xf>
    <xf numFmtId="0" fontId="36" fillId="53" borderId="0" applyNumberFormat="0" applyBorder="0" applyProtection="0">
      <alignment horizontal="left"/>
    </xf>
    <xf numFmtId="0" fontId="36" fillId="15" borderId="0" applyNumberFormat="0" applyBorder="0" applyAlignment="0" applyProtection="0"/>
    <xf numFmtId="0" fontId="36" fillId="55" borderId="0" applyNumberFormat="0" applyBorder="0" applyProtection="0">
      <alignment horizontal="left"/>
    </xf>
    <xf numFmtId="0" fontId="36" fillId="55" borderId="0" applyNumberFormat="0" applyBorder="0" applyProtection="0">
      <alignment horizontal="left"/>
    </xf>
    <xf numFmtId="0" fontId="36" fillId="55" borderId="0" applyNumberFormat="0" applyBorder="0" applyProtection="0">
      <alignment horizontal="left"/>
    </xf>
    <xf numFmtId="0" fontId="36" fillId="55" borderId="0" applyNumberFormat="0" applyBorder="0" applyProtection="0">
      <alignment horizontal="left"/>
    </xf>
    <xf numFmtId="0" fontId="36" fillId="66" borderId="0" applyNumberFormat="0" applyBorder="0" applyProtection="0">
      <alignment horizontal="left"/>
    </xf>
    <xf numFmtId="0" fontId="36" fillId="19" borderId="0" applyNumberFormat="0" applyBorder="0" applyAlignment="0" applyProtection="0"/>
    <xf numFmtId="0" fontId="36" fillId="78" borderId="0" applyNumberFormat="0" applyBorder="0" applyProtection="0">
      <alignment horizontal="left"/>
    </xf>
    <xf numFmtId="0" fontId="36" fillId="78" borderId="0" applyNumberFormat="0" applyBorder="0" applyProtection="0">
      <alignment horizontal="left"/>
    </xf>
    <xf numFmtId="0" fontId="36" fillId="78" borderId="0" applyNumberFormat="0" applyBorder="0" applyProtection="0">
      <alignment horizontal="left"/>
    </xf>
    <xf numFmtId="0" fontId="36" fillId="78" borderId="0" applyNumberFormat="0" applyBorder="0" applyProtection="0">
      <alignment horizontal="left"/>
    </xf>
    <xf numFmtId="0" fontId="36" fillId="75" borderId="0" applyNumberFormat="0" applyBorder="0" applyProtection="0">
      <alignment horizontal="left"/>
    </xf>
    <xf numFmtId="0" fontId="36" fillId="17" borderId="0" applyNumberFormat="0" applyBorder="0" applyAlignment="0" applyProtection="0"/>
    <xf numFmtId="0" fontId="36" fillId="58" borderId="0" applyNumberFormat="0" applyBorder="0" applyProtection="0">
      <alignment horizontal="left"/>
    </xf>
    <xf numFmtId="0" fontId="36" fillId="58" borderId="0" applyNumberFormat="0" applyBorder="0" applyProtection="0">
      <alignment horizontal="left"/>
    </xf>
    <xf numFmtId="0" fontId="36" fillId="58" borderId="0" applyNumberFormat="0" applyBorder="0" applyProtection="0">
      <alignment horizontal="left"/>
    </xf>
    <xf numFmtId="0" fontId="36" fillId="58" borderId="0" applyNumberFormat="0" applyBorder="0" applyProtection="0">
      <alignment horizontal="left"/>
    </xf>
    <xf numFmtId="0" fontId="36" fillId="73" borderId="0" applyNumberFormat="0" applyBorder="0" applyProtection="0">
      <alignment horizontal="left"/>
    </xf>
    <xf numFmtId="0" fontId="36" fillId="20" borderId="0" applyNumberFormat="0" applyBorder="0" applyAlignment="0" applyProtection="0"/>
    <xf numFmtId="0" fontId="36" fillId="53" borderId="0" applyNumberFormat="0" applyBorder="0" applyProtection="0">
      <alignment horizontal="left"/>
    </xf>
    <xf numFmtId="0" fontId="36" fillId="53" borderId="0" applyNumberFormat="0" applyBorder="0" applyProtection="0">
      <alignment horizontal="left"/>
    </xf>
    <xf numFmtId="0" fontId="36" fillId="53" borderId="0" applyNumberFormat="0" applyBorder="0" applyProtection="0">
      <alignment horizontal="left"/>
    </xf>
    <xf numFmtId="0" fontId="36" fillId="53" borderId="0" applyNumberFormat="0" applyBorder="0" applyProtection="0">
      <alignment horizontal="left"/>
    </xf>
    <xf numFmtId="0" fontId="36" fillId="79" borderId="0" applyNumberFormat="0" applyBorder="0" applyProtection="0">
      <alignment horizontal="left"/>
    </xf>
    <xf numFmtId="0" fontId="94" fillId="34" borderId="0" applyNumberFormat="0" applyBorder="0" applyAlignment="0" applyProtection="0"/>
    <xf numFmtId="0" fontId="94" fillId="35" borderId="0" applyNumberFormat="0" applyBorder="0" applyAlignment="0" applyProtection="0"/>
    <xf numFmtId="0" fontId="93" fillId="36" borderId="0" applyNumberFormat="0" applyBorder="0" applyAlignment="0" applyProtection="0"/>
    <xf numFmtId="0" fontId="93" fillId="0" borderId="0" applyNumberFormat="0" applyFill="0" applyBorder="0" applyAlignment="0" applyProtection="0"/>
    <xf numFmtId="0" fontId="91" fillId="37" borderId="0" applyNumberFormat="0" applyBorder="0" applyAlignment="0" applyProtection="0"/>
    <xf numFmtId="0" fontId="37" fillId="8" borderId="0" applyNumberFormat="0" applyBorder="0" applyAlignment="0" applyProtection="0"/>
    <xf numFmtId="187" fontId="131" fillId="0" borderId="13" applyAlignment="0" applyProtection="0"/>
    <xf numFmtId="188" fontId="132" fillId="0" borderId="0" applyFill="0" applyBorder="0" applyAlignment="0"/>
    <xf numFmtId="189" fontId="132" fillId="0" borderId="0" applyFill="0" applyBorder="0" applyAlignment="0"/>
    <xf numFmtId="190" fontId="132" fillId="0" borderId="0" applyFill="0" applyBorder="0" applyAlignment="0"/>
    <xf numFmtId="191" fontId="132" fillId="0" borderId="0" applyFill="0" applyBorder="0" applyAlignment="0"/>
    <xf numFmtId="192" fontId="132" fillId="0" borderId="0" applyFill="0" applyBorder="0" applyAlignment="0"/>
    <xf numFmtId="188" fontId="132" fillId="0" borderId="0" applyFill="0" applyBorder="0" applyAlignment="0"/>
    <xf numFmtId="193" fontId="132" fillId="0" borderId="0" applyFill="0" applyBorder="0" applyAlignment="0"/>
    <xf numFmtId="189" fontId="132" fillId="0" borderId="0" applyFill="0" applyBorder="0" applyAlignment="0"/>
    <xf numFmtId="49" fontId="120" fillId="0" borderId="1">
      <alignment horizontal="center" vertical="center"/>
      <protection locked="0"/>
    </xf>
    <xf numFmtId="185" fontId="30" fillId="0" borderId="30" applyBorder="0" applyAlignment="0">
      <alignment horizontal="right" wrapText="1"/>
    </xf>
    <xf numFmtId="0" fontId="118" fillId="0" borderId="0" applyFont="0" applyFill="0" applyBorder="0" applyAlignment="0" applyProtection="0"/>
    <xf numFmtId="188" fontId="118" fillId="0" borderId="0" applyFont="0" applyFill="0" applyBorder="0" applyAlignment="0" applyProtection="0"/>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71" fontId="25" fillId="0" borderId="0" applyFont="0" applyFill="0" applyBorder="0" applyAlignment="0" applyProtection="0"/>
    <xf numFmtId="186" fontId="53" fillId="0" borderId="0" applyFill="0" applyBorder="0" applyAlignment="0" applyProtection="0"/>
    <xf numFmtId="210" fontId="53" fillId="0" borderId="0" applyFill="0" applyBorder="0" applyAlignment="0" applyProtection="0"/>
    <xf numFmtId="186" fontId="53" fillId="0" borderId="0" applyFill="0" applyBorder="0" applyAlignment="0" applyProtection="0"/>
    <xf numFmtId="186" fontId="24" fillId="0" borderId="0" applyFill="0" applyBorder="0" applyAlignment="0" applyProtection="0"/>
    <xf numFmtId="171" fontId="25" fillId="0" borderId="0" applyFont="0" applyFill="0" applyBorder="0" applyAlignment="0" applyProtection="0"/>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85" fontId="30" fillId="0" borderId="30" applyBorder="0" applyAlignment="0">
      <alignment horizontal="right" wrapText="1"/>
    </xf>
    <xf numFmtId="194" fontId="118" fillId="0" borderId="0" applyFont="0" applyFill="0" applyBorder="0" applyAlignment="0" applyProtection="0"/>
    <xf numFmtId="0" fontId="133" fillId="0" borderId="0" applyNumberFormat="0" applyFill="0" applyBorder="0" applyAlignment="0" applyProtection="0"/>
    <xf numFmtId="0" fontId="118" fillId="0" borderId="0" applyFont="0" applyFill="0" applyBorder="0" applyAlignment="0" applyProtection="0"/>
    <xf numFmtId="189" fontId="118" fillId="0" borderId="0" applyFont="0" applyFill="0" applyBorder="0" applyAlignment="0" applyProtection="0"/>
    <xf numFmtId="193" fontId="118" fillId="0" borderId="0" applyFont="0" applyFill="0" applyBorder="0" applyAlignment="0" applyProtection="0"/>
    <xf numFmtId="0" fontId="133" fillId="0" borderId="0" applyNumberFormat="0" applyFill="0" applyBorder="0" applyAlignment="0" applyProtection="0"/>
    <xf numFmtId="195" fontId="118" fillId="0" borderId="0" applyFont="0" applyFill="0" applyBorder="0" applyAlignment="0" applyProtection="0"/>
    <xf numFmtId="14" fontId="132" fillId="0" borderId="0" applyFill="0" applyBorder="0" applyAlignment="0"/>
    <xf numFmtId="49" fontId="24" fillId="0" borderId="1">
      <alignment horizontal="left" vertical="center"/>
      <protection locked="0"/>
    </xf>
    <xf numFmtId="196" fontId="78" fillId="0" borderId="0" applyFont="0" applyFill="0" applyBorder="0" applyAlignment="0" applyProtection="0"/>
    <xf numFmtId="197" fontId="78" fillId="0" borderId="0" applyFont="0" applyFill="0" applyBorder="0" applyAlignment="0" applyProtection="0"/>
    <xf numFmtId="188" fontId="134" fillId="0" borderId="0" applyFill="0" applyBorder="0" applyAlignment="0"/>
    <xf numFmtId="189" fontId="134" fillId="0" borderId="0" applyFill="0" applyBorder="0" applyAlignment="0"/>
    <xf numFmtId="188" fontId="134" fillId="0" borderId="0" applyFill="0" applyBorder="0" applyAlignment="0"/>
    <xf numFmtId="193" fontId="134" fillId="0" borderId="0" applyFill="0" applyBorder="0" applyAlignment="0"/>
    <xf numFmtId="189" fontId="134" fillId="0" borderId="0" applyFill="0" applyBorder="0" applyAlignment="0"/>
    <xf numFmtId="0" fontId="92" fillId="38" borderId="0" applyNumberFormat="0" applyBorder="0" applyAlignment="0" applyProtection="0"/>
    <xf numFmtId="198" fontId="24" fillId="0" borderId="0" applyFont="0" applyFill="0" applyBorder="0" applyAlignment="0" applyProtection="0"/>
    <xf numFmtId="0" fontId="33" fillId="0" borderId="0"/>
    <xf numFmtId="0" fontId="88" fillId="0" borderId="0" applyNumberFormat="0" applyFill="0" applyBorder="0" applyAlignment="0" applyProtection="0"/>
    <xf numFmtId="199" fontId="134" fillId="0" borderId="0" applyNumberFormat="0" applyFill="0" applyBorder="0" applyAlignment="0" applyProtection="0"/>
    <xf numFmtId="200" fontId="135" fillId="0" borderId="0" applyAlignment="0">
      <alignment wrapText="1"/>
    </xf>
    <xf numFmtId="0" fontId="89" fillId="39" borderId="0" applyNumberFormat="0" applyBorder="0" applyAlignment="0" applyProtection="0"/>
    <xf numFmtId="0" fontId="41" fillId="9" borderId="0" applyNumberFormat="0" applyBorder="0" applyAlignment="0" applyProtection="0"/>
    <xf numFmtId="38" fontId="136" fillId="80" borderId="0" applyNumberFormat="0" applyBorder="0" applyAlignment="0" applyProtection="0"/>
    <xf numFmtId="0" fontId="137" fillId="0" borderId="41" applyNumberFormat="0" applyAlignment="0" applyProtection="0">
      <alignment horizontal="left" vertical="center"/>
    </xf>
    <xf numFmtId="0" fontId="137" fillId="0" borderId="41" applyNumberFormat="0" applyAlignment="0" applyProtection="0">
      <alignment horizontal="left" vertical="center"/>
    </xf>
    <xf numFmtId="0" fontId="137" fillId="0" borderId="41" applyNumberFormat="0" applyAlignment="0" applyProtection="0">
      <alignment horizontal="left" vertical="center"/>
    </xf>
    <xf numFmtId="0" fontId="137" fillId="0" borderId="41" applyNumberFormat="0" applyAlignment="0" applyProtection="0">
      <alignment horizontal="left" vertical="center"/>
    </xf>
    <xf numFmtId="0" fontId="137" fillId="0" borderId="41" applyNumberFormat="0" applyAlignment="0" applyProtection="0">
      <alignment horizontal="left" vertical="center"/>
    </xf>
    <xf numFmtId="0" fontId="137" fillId="0" borderId="41" applyNumberFormat="0" applyAlignment="0" applyProtection="0">
      <alignment horizontal="left" vertical="center"/>
    </xf>
    <xf numFmtId="0" fontId="137" fillId="0" borderId="8">
      <alignment horizontal="left" vertical="center"/>
    </xf>
    <xf numFmtId="0" fontId="85" fillId="0" borderId="0" applyNumberFormat="0" applyFill="0" applyBorder="0" applyAlignment="0" applyProtection="0"/>
    <xf numFmtId="0" fontId="42" fillId="0" borderId="16" applyNumberFormat="0" applyFill="0" applyAlignment="0" applyProtection="0"/>
    <xf numFmtId="0" fontId="86" fillId="0" borderId="0" applyNumberFormat="0" applyFill="0" applyBorder="0" applyAlignment="0" applyProtection="0"/>
    <xf numFmtId="0" fontId="43" fillId="0" borderId="17" applyNumberFormat="0" applyFill="0" applyAlignment="0" applyProtection="0"/>
    <xf numFmtId="0" fontId="44" fillId="0" borderId="18" applyNumberFormat="0" applyFill="0" applyAlignment="0" applyProtection="0"/>
    <xf numFmtId="201" fontId="138" fillId="0" borderId="0" applyNumberFormat="0"/>
    <xf numFmtId="0" fontId="121" fillId="0" borderId="0" applyNumberFormat="0" applyFill="0" applyBorder="0" applyAlignment="0" applyProtection="0">
      <alignment vertical="top"/>
      <protection locked="0"/>
    </xf>
    <xf numFmtId="0" fontId="139" fillId="0" borderId="0"/>
    <xf numFmtId="10" fontId="136" fillId="81" borderId="1" applyNumberFormat="0" applyBorder="0" applyAlignment="0" applyProtection="0"/>
    <xf numFmtId="49" fontId="24" fillId="0" borderId="0" applyNumberFormat="0" applyFont="0" applyAlignment="0">
      <alignment vertical="top" wrapText="1"/>
      <protection locked="0"/>
    </xf>
    <xf numFmtId="49" fontId="24" fillId="0" borderId="0" applyNumberFormat="0" applyFont="0" applyAlignment="0">
      <alignment vertical="top" wrapText="1"/>
    </xf>
    <xf numFmtId="49" fontId="24" fillId="0" borderId="0" applyNumberFormat="0" applyFont="0" applyAlignment="0">
      <alignment vertical="top" wrapText="1"/>
    </xf>
    <xf numFmtId="49" fontId="24" fillId="0" borderId="0" applyNumberFormat="0" applyFont="0" applyAlignment="0">
      <alignment vertical="top" wrapText="1"/>
    </xf>
    <xf numFmtId="0" fontId="24" fillId="0" borderId="0" applyNumberFormat="0" applyAlignment="0">
      <protection locked="0"/>
    </xf>
    <xf numFmtId="49" fontId="125" fillId="44" borderId="48">
      <alignment horizontal="left" vertical="center"/>
      <protection locked="0"/>
    </xf>
    <xf numFmtId="4" fontId="125" fillId="44" borderId="48">
      <alignment horizontal="right" vertical="center"/>
      <protection locked="0"/>
    </xf>
    <xf numFmtId="4" fontId="140" fillId="44" borderId="48">
      <alignment horizontal="right" vertical="center"/>
      <protection locked="0"/>
    </xf>
    <xf numFmtId="49" fontId="141" fillId="44" borderId="1">
      <alignment horizontal="left" vertical="center"/>
      <protection locked="0"/>
    </xf>
    <xf numFmtId="49" fontId="142" fillId="44" borderId="1">
      <alignment horizontal="left" vertical="center"/>
      <protection locked="0"/>
    </xf>
    <xf numFmtId="4" fontId="141" fillId="44" borderId="1">
      <alignment horizontal="right" vertical="center"/>
      <protection locked="0"/>
    </xf>
    <xf numFmtId="4" fontId="143" fillId="44" borderId="1">
      <alignment horizontal="right" vertical="center"/>
      <protection locked="0"/>
    </xf>
    <xf numFmtId="49" fontId="120" fillId="44" borderId="1">
      <alignment horizontal="left" vertical="center"/>
      <protection locked="0"/>
    </xf>
    <xf numFmtId="49" fontId="140" fillId="44" borderId="1">
      <alignment horizontal="left" vertical="center"/>
      <protection locked="0"/>
    </xf>
    <xf numFmtId="4" fontId="120" fillId="44" borderId="1">
      <alignment horizontal="right" vertical="center"/>
      <protection locked="0"/>
    </xf>
    <xf numFmtId="4" fontId="140" fillId="44" borderId="1">
      <alignment horizontal="right" vertical="center"/>
      <protection locked="0"/>
    </xf>
    <xf numFmtId="49" fontId="126" fillId="44" borderId="1">
      <alignment horizontal="left" vertical="center"/>
      <protection locked="0"/>
    </xf>
    <xf numFmtId="49" fontId="144" fillId="44" borderId="1">
      <alignment horizontal="left" vertical="center"/>
      <protection locked="0"/>
    </xf>
    <xf numFmtId="4" fontId="126" fillId="44" borderId="1">
      <alignment horizontal="right" vertical="center"/>
      <protection locked="0"/>
    </xf>
    <xf numFmtId="4" fontId="145" fillId="44" borderId="1">
      <alignment horizontal="right" vertical="center"/>
      <protection locked="0"/>
    </xf>
    <xf numFmtId="49" fontId="124" fillId="0" borderId="1">
      <alignment horizontal="left" vertical="center"/>
      <protection locked="0"/>
    </xf>
    <xf numFmtId="49" fontId="146" fillId="0" borderId="1">
      <alignment horizontal="left" vertical="center"/>
      <protection locked="0"/>
    </xf>
    <xf numFmtId="4" fontId="124" fillId="0" borderId="1">
      <alignment horizontal="right" vertical="center"/>
      <protection locked="0"/>
    </xf>
    <xf numFmtId="4" fontId="146" fillId="0" borderId="1">
      <alignment horizontal="right" vertical="center"/>
      <protection locked="0"/>
    </xf>
    <xf numFmtId="49" fontId="127" fillId="0" borderId="1">
      <alignment horizontal="left" vertical="center"/>
      <protection locked="0"/>
    </xf>
    <xf numFmtId="49" fontId="147" fillId="0" borderId="1">
      <alignment horizontal="left" vertical="center"/>
      <protection locked="0"/>
    </xf>
    <xf numFmtId="4" fontId="127" fillId="0" borderId="1">
      <alignment horizontal="right" vertical="center"/>
      <protection locked="0"/>
    </xf>
    <xf numFmtId="49" fontId="124" fillId="0" borderId="1">
      <alignment horizontal="left" vertical="center"/>
      <protection locked="0"/>
    </xf>
    <xf numFmtId="49" fontId="146" fillId="0" borderId="1">
      <alignment horizontal="left" vertical="center"/>
      <protection locked="0"/>
    </xf>
    <xf numFmtId="4" fontId="124" fillId="0" borderId="1">
      <alignment horizontal="right" vertical="center"/>
      <protection locked="0"/>
    </xf>
    <xf numFmtId="188" fontId="148" fillId="0" borderId="0" applyFill="0" applyBorder="0" applyAlignment="0"/>
    <xf numFmtId="189" fontId="148" fillId="0" borderId="0" applyFill="0" applyBorder="0" applyAlignment="0"/>
    <xf numFmtId="188" fontId="148" fillId="0" borderId="0" applyFill="0" applyBorder="0" applyAlignment="0"/>
    <xf numFmtId="193" fontId="148" fillId="0" borderId="0" applyFill="0" applyBorder="0" applyAlignment="0"/>
    <xf numFmtId="189" fontId="148" fillId="0" borderId="0" applyFill="0" applyBorder="0" applyAlignment="0"/>
    <xf numFmtId="202" fontId="78" fillId="0" borderId="0" applyFont="0" applyFill="0" applyBorder="0" applyAlignment="0" applyProtection="0"/>
    <xf numFmtId="203" fontId="78" fillId="0" borderId="0" applyFont="0" applyFill="0" applyBorder="0" applyAlignment="0" applyProtection="0"/>
    <xf numFmtId="0" fontId="90" fillId="40" borderId="0" applyNumberFormat="0" applyBorder="0" applyAlignment="0" applyProtection="0"/>
    <xf numFmtId="0" fontId="47" fillId="13" borderId="0" applyNumberFormat="0" applyBorder="0" applyAlignment="0" applyProtection="0"/>
    <xf numFmtId="0" fontId="122" fillId="0" borderId="0" applyNumberFormat="0" applyFill="0" applyBorder="0" applyAlignment="0" applyProtection="0"/>
    <xf numFmtId="0" fontId="78" fillId="0" borderId="0"/>
    <xf numFmtId="0" fontId="24" fillId="0" borderId="0"/>
    <xf numFmtId="0" fontId="24" fillId="0" borderId="0"/>
    <xf numFmtId="9" fontId="149" fillId="0" borderId="0"/>
    <xf numFmtId="9" fontId="149" fillId="0" borderId="0"/>
    <xf numFmtId="0" fontId="25" fillId="5" borderId="20" applyNumberFormat="0" applyFont="0" applyAlignment="0" applyProtection="0"/>
    <xf numFmtId="0" fontId="25" fillId="5" borderId="20" applyNumberFormat="0" applyFont="0" applyAlignment="0" applyProtection="0"/>
    <xf numFmtId="4" fontId="108" fillId="82" borderId="1">
      <alignment horizontal="right" vertical="center"/>
      <protection locked="0"/>
    </xf>
    <xf numFmtId="4" fontId="108" fillId="83" borderId="1">
      <alignment horizontal="right" vertical="center"/>
      <protection locked="0"/>
    </xf>
    <xf numFmtId="4" fontId="108" fillId="80" borderId="1">
      <alignment horizontal="right" vertical="center"/>
      <protection locked="0"/>
    </xf>
    <xf numFmtId="192" fontId="118" fillId="0" borderId="0" applyFont="0" applyFill="0" applyBorder="0" applyAlignment="0" applyProtection="0"/>
    <xf numFmtId="194" fontId="118" fillId="0" borderId="0" applyFont="0" applyFill="0" applyBorder="0" applyAlignment="0" applyProtection="0"/>
    <xf numFmtId="10" fontId="24" fillId="0" borderId="0" applyFont="0" applyFill="0" applyBorder="0" applyAlignment="0" applyProtection="0"/>
    <xf numFmtId="204" fontId="118" fillId="0" borderId="0" applyFont="0" applyFill="0" applyBorder="0" applyAlignment="0" applyProtection="0"/>
    <xf numFmtId="188" fontId="150" fillId="0" borderId="0" applyFill="0" applyBorder="0" applyAlignment="0"/>
    <xf numFmtId="189" fontId="150" fillId="0" borderId="0" applyFill="0" applyBorder="0" applyAlignment="0"/>
    <xf numFmtId="188" fontId="150" fillId="0" borderId="0" applyFill="0" applyBorder="0" applyAlignment="0"/>
    <xf numFmtId="193" fontId="150" fillId="0" borderId="0" applyFill="0" applyBorder="0" applyAlignment="0"/>
    <xf numFmtId="189" fontId="150" fillId="0" borderId="0" applyFill="0" applyBorder="0" applyAlignment="0"/>
    <xf numFmtId="49" fontId="120" fillId="0" borderId="1">
      <alignment horizontal="left" vertical="center" wrapText="1"/>
      <protection locked="0"/>
    </xf>
    <xf numFmtId="0" fontId="151" fillId="3" borderId="0">
      <alignment horizontal="center" vertical="center"/>
    </xf>
    <xf numFmtId="0" fontId="151" fillId="45" borderId="0">
      <alignment horizontal="center" vertical="center"/>
    </xf>
    <xf numFmtId="0" fontId="151" fillId="3" borderId="0">
      <alignment horizontal="center" vertical="center"/>
    </xf>
    <xf numFmtId="0" fontId="152" fillId="3" borderId="0">
      <alignment horizontal="left" vertical="center"/>
    </xf>
    <xf numFmtId="0" fontId="152" fillId="45" borderId="0">
      <alignment horizontal="left" vertical="center"/>
    </xf>
    <xf numFmtId="0" fontId="152" fillId="3" borderId="0">
      <alignment horizontal="left" vertical="center"/>
    </xf>
    <xf numFmtId="0" fontId="24" fillId="0" borderId="0" applyNumberFormat="0" applyFill="0" applyBorder="0" applyAlignment="0" applyProtection="0"/>
    <xf numFmtId="0" fontId="53" fillId="0" borderId="0"/>
    <xf numFmtId="0" fontId="100" fillId="0" borderId="0"/>
    <xf numFmtId="1" fontId="153" fillId="0" borderId="0"/>
    <xf numFmtId="0" fontId="24" fillId="0" borderId="0" applyNumberFormat="0" applyFill="0" applyBorder="0" applyAlignment="0" applyProtection="0"/>
    <xf numFmtId="1" fontId="153" fillId="0" borderId="0"/>
    <xf numFmtId="49" fontId="132" fillId="0" borderId="0" applyFill="0" applyBorder="0" applyAlignment="0"/>
    <xf numFmtId="204" fontId="132" fillId="0" borderId="0" applyFill="0" applyBorder="0" applyAlignment="0"/>
    <xf numFmtId="205" fontId="132" fillId="0" borderId="0" applyFill="0" applyBorder="0" applyAlignment="0"/>
    <xf numFmtId="0" fontId="24" fillId="0" borderId="0" applyNumberFormat="0" applyFill="0" applyBorder="0" applyAlignment="0" applyProtection="0"/>
    <xf numFmtId="0" fontId="117" fillId="0" borderId="0">
      <alignment horizontal="centerContinuous"/>
    </xf>
    <xf numFmtId="0" fontId="117" fillId="0" borderId="0">
      <alignment horizontal="centerContinuous"/>
    </xf>
    <xf numFmtId="0" fontId="169" fillId="0" borderId="0">
      <alignment horizontal="center"/>
    </xf>
    <xf numFmtId="0" fontId="153" fillId="0" borderId="0"/>
    <xf numFmtId="206" fontId="24" fillId="0" borderId="0" applyFont="0" applyFill="0" applyBorder="0" applyAlignment="0" applyProtection="0"/>
    <xf numFmtId="207" fontId="24" fillId="0" borderId="0" applyFont="0" applyFill="0" applyBorder="0" applyAlignment="0" applyProtection="0"/>
    <xf numFmtId="0" fontId="91" fillId="0" borderId="0" applyNumberFormat="0" applyFill="0" applyBorder="0" applyAlignment="0" applyProtection="0"/>
    <xf numFmtId="0" fontId="36" fillId="73" borderId="0" applyNumberFormat="0" applyBorder="0" applyAlignment="0" applyProtection="0"/>
    <xf numFmtId="0" fontId="35" fillId="25" borderId="0" applyNumberFormat="0" applyBorder="0" applyAlignment="0" applyProtection="0"/>
    <xf numFmtId="0" fontId="36" fillId="84" borderId="0" applyNumberFormat="0" applyBorder="0" applyAlignment="0" applyProtection="0"/>
    <xf numFmtId="0" fontId="36" fillId="25" borderId="0" applyNumberFormat="0" applyBorder="0" applyAlignment="0" applyProtection="0"/>
    <xf numFmtId="0" fontId="36" fillId="17"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85" borderId="0" applyNumberFormat="0" applyBorder="0" applyAlignment="0" applyProtection="0"/>
    <xf numFmtId="0" fontId="35" fillId="26" borderId="0" applyNumberFormat="0" applyBorder="0" applyAlignment="0" applyProtection="0"/>
    <xf numFmtId="0" fontId="36" fillId="86" borderId="0" applyNumberFormat="0" applyBorder="0" applyAlignment="0" applyProtection="0"/>
    <xf numFmtId="0" fontId="36" fillId="26"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7" borderId="0" applyNumberFormat="0" applyBorder="0" applyAlignment="0" applyProtection="0"/>
    <xf numFmtId="0" fontId="35" fillId="27" borderId="0" applyNumberFormat="0" applyBorder="0" applyAlignment="0" applyProtection="0"/>
    <xf numFmtId="0" fontId="36" fillId="2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36" fillId="88" borderId="0" applyNumberFormat="0" applyBorder="0" applyAlignment="0" applyProtection="0"/>
    <xf numFmtId="0" fontId="35" fillId="19" borderId="0" applyNumberFormat="0" applyBorder="0" applyAlignment="0" applyProtection="0"/>
    <xf numFmtId="0" fontId="36" fillId="75"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88" borderId="0" applyNumberFormat="0" applyBorder="0" applyAlignment="0" applyProtection="0"/>
    <xf numFmtId="0" fontId="36" fillId="88" borderId="0" applyNumberFormat="0" applyBorder="0" applyAlignment="0" applyProtection="0"/>
    <xf numFmtId="0" fontId="36" fillId="88" borderId="0" applyNumberFormat="0" applyBorder="0" applyAlignment="0" applyProtection="0"/>
    <xf numFmtId="0" fontId="36" fillId="73"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89"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0" fontId="36" fillId="89" borderId="0" applyNumberFormat="0" applyBorder="0" applyAlignment="0" applyProtection="0"/>
    <xf numFmtId="0" fontId="36" fillId="89" borderId="0" applyNumberFormat="0" applyBorder="0" applyAlignment="0" applyProtection="0"/>
    <xf numFmtId="0" fontId="36" fillId="89" borderId="0" applyNumberFormat="0" applyBorder="0" applyAlignment="0" applyProtection="0"/>
    <xf numFmtId="0" fontId="36" fillId="25" borderId="0" applyNumberFormat="0" applyBorder="0" applyAlignment="0" applyProtection="0"/>
    <xf numFmtId="0" fontId="36" fillId="90" borderId="0" applyNumberFormat="0" applyBorder="0" applyProtection="0">
      <alignment horizontal="left"/>
    </xf>
    <xf numFmtId="0" fontId="36" fillId="90" borderId="0" applyNumberFormat="0" applyBorder="0" applyProtection="0">
      <alignment horizontal="left"/>
    </xf>
    <xf numFmtId="0" fontId="36" fillId="90" borderId="0" applyNumberFormat="0" applyBorder="0" applyProtection="0">
      <alignment horizontal="left"/>
    </xf>
    <xf numFmtId="0" fontId="36" fillId="90" borderId="0" applyNumberFormat="0" applyBorder="0" applyProtection="0">
      <alignment horizontal="left"/>
    </xf>
    <xf numFmtId="0" fontId="36" fillId="91" borderId="0" applyNumberFormat="0" applyBorder="0" applyProtection="0">
      <alignment horizontal="left"/>
    </xf>
    <xf numFmtId="0" fontId="36" fillId="26" borderId="0" applyNumberFormat="0" applyBorder="0" applyAlignment="0" applyProtection="0"/>
    <xf numFmtId="0" fontId="36" fillId="70" borderId="0" applyNumberFormat="0" applyBorder="0" applyProtection="0">
      <alignment horizontal="left"/>
    </xf>
    <xf numFmtId="0" fontId="36" fillId="70" borderId="0" applyNumberFormat="0" applyBorder="0" applyProtection="0">
      <alignment horizontal="left"/>
    </xf>
    <xf numFmtId="0" fontId="36" fillId="70" borderId="0" applyNumberFormat="0" applyBorder="0" applyProtection="0">
      <alignment horizontal="left"/>
    </xf>
    <xf numFmtId="0" fontId="36" fillId="70" borderId="0" applyNumberFormat="0" applyBorder="0" applyProtection="0">
      <alignment horizontal="left"/>
    </xf>
    <xf numFmtId="0" fontId="36" fillId="85" borderId="0" applyNumberFormat="0" applyBorder="0" applyProtection="0">
      <alignment horizontal="left"/>
    </xf>
    <xf numFmtId="0" fontId="36" fillId="27" borderId="0" applyNumberFormat="0" applyBorder="0" applyAlignment="0" applyProtection="0"/>
    <xf numFmtId="0" fontId="36" fillId="92" borderId="0" applyNumberFormat="0" applyBorder="0" applyProtection="0">
      <alignment horizontal="left"/>
    </xf>
    <xf numFmtId="0" fontId="36" fillId="92" borderId="0" applyNumberFormat="0" applyBorder="0" applyProtection="0">
      <alignment horizontal="left"/>
    </xf>
    <xf numFmtId="0" fontId="36" fillId="92" borderId="0" applyNumberFormat="0" applyBorder="0" applyProtection="0">
      <alignment horizontal="left"/>
    </xf>
    <xf numFmtId="0" fontId="36" fillId="92" borderId="0" applyNumberFormat="0" applyBorder="0" applyProtection="0">
      <alignment horizontal="left"/>
    </xf>
    <xf numFmtId="0" fontId="36" fillId="93" borderId="0" applyNumberFormat="0" applyBorder="0" applyProtection="0">
      <alignment horizontal="left"/>
    </xf>
    <xf numFmtId="0" fontId="36" fillId="19" borderId="0" applyNumberFormat="0" applyBorder="0" applyAlignment="0" applyProtection="0"/>
    <xf numFmtId="0" fontId="36" fillId="94" borderId="0" applyNumberFormat="0" applyBorder="0" applyProtection="0">
      <alignment horizontal="left"/>
    </xf>
    <xf numFmtId="0" fontId="36" fillId="94" borderId="0" applyNumberFormat="0" applyBorder="0" applyProtection="0">
      <alignment horizontal="left"/>
    </xf>
    <xf numFmtId="0" fontId="36" fillId="94" borderId="0" applyNumberFormat="0" applyBorder="0" applyProtection="0">
      <alignment horizontal="left"/>
    </xf>
    <xf numFmtId="0" fontId="36" fillId="94" borderId="0" applyNumberFormat="0" applyBorder="0" applyProtection="0">
      <alignment horizontal="left"/>
    </xf>
    <xf numFmtId="0" fontId="36" fillId="75" borderId="0" applyNumberFormat="0" applyBorder="0" applyProtection="0">
      <alignment horizontal="left"/>
    </xf>
    <xf numFmtId="0" fontId="36" fillId="17" borderId="0" applyNumberFormat="0" applyBorder="0" applyAlignment="0" applyProtection="0"/>
    <xf numFmtId="0" fontId="36" fillId="90" borderId="0" applyNumberFormat="0" applyBorder="0" applyProtection="0">
      <alignment horizontal="left"/>
    </xf>
    <xf numFmtId="0" fontId="36" fillId="90" borderId="0" applyNumberFormat="0" applyBorder="0" applyProtection="0">
      <alignment horizontal="left"/>
    </xf>
    <xf numFmtId="0" fontId="36" fillId="90" borderId="0" applyNumberFormat="0" applyBorder="0" applyProtection="0">
      <alignment horizontal="left"/>
    </xf>
    <xf numFmtId="0" fontId="36" fillId="90" borderId="0" applyNumberFormat="0" applyBorder="0" applyProtection="0">
      <alignment horizontal="left"/>
    </xf>
    <xf numFmtId="0" fontId="36" fillId="73" borderId="0" applyNumberFormat="0" applyBorder="0" applyProtection="0">
      <alignment horizontal="left"/>
    </xf>
    <xf numFmtId="0" fontId="36" fillId="23" borderId="0" applyNumberFormat="0" applyBorder="0" applyAlignment="0" applyProtection="0"/>
    <xf numFmtId="0" fontId="36" fillId="70" borderId="0" applyNumberFormat="0" applyBorder="0" applyProtection="0">
      <alignment horizontal="left"/>
    </xf>
    <xf numFmtId="0" fontId="36" fillId="70" borderId="0" applyNumberFormat="0" applyBorder="0" applyProtection="0">
      <alignment horizontal="left"/>
    </xf>
    <xf numFmtId="0" fontId="36" fillId="70" borderId="0" applyNumberFormat="0" applyBorder="0" applyProtection="0">
      <alignment horizontal="left"/>
    </xf>
    <xf numFmtId="0" fontId="36" fillId="70" borderId="0" applyNumberFormat="0" applyBorder="0" applyProtection="0">
      <alignment horizontal="left"/>
    </xf>
    <xf numFmtId="0" fontId="36" fillId="95" borderId="0" applyNumberFormat="0" applyBorder="0" applyProtection="0">
      <alignment horizontal="left"/>
    </xf>
    <xf numFmtId="0" fontId="52" fillId="4" borderId="14" applyNumberFormat="0" applyAlignment="0" applyProtection="0"/>
    <xf numFmtId="0" fontId="154" fillId="53" borderId="14" applyNumberFormat="0" applyProtection="0">
      <alignment horizontal="left"/>
    </xf>
    <xf numFmtId="0" fontId="154" fillId="53" borderId="14" applyNumberFormat="0" applyProtection="0">
      <alignment horizontal="left"/>
    </xf>
    <xf numFmtId="0" fontId="154" fillId="53" borderId="14" applyNumberFormat="0" applyProtection="0">
      <alignment horizontal="left"/>
    </xf>
    <xf numFmtId="0" fontId="154" fillId="53" borderId="14" applyNumberFormat="0" applyProtection="0">
      <alignment horizontal="left"/>
    </xf>
    <xf numFmtId="0" fontId="52" fillId="60" borderId="14" applyNumberFormat="0" applyProtection="0">
      <alignment horizontal="left"/>
    </xf>
    <xf numFmtId="0" fontId="45" fillId="4" borderId="14" applyNumberFormat="0" applyAlignment="0" applyProtection="0"/>
    <xf numFmtId="0" fontId="52" fillId="37" borderId="14" applyNumberFormat="0" applyAlignment="0" applyProtection="0"/>
    <xf numFmtId="0" fontId="52" fillId="4" borderId="14" applyNumberFormat="0" applyAlignment="0" applyProtection="0"/>
    <xf numFmtId="0" fontId="52" fillId="65" borderId="14" applyNumberFormat="0" applyAlignment="0" applyProtection="0"/>
    <xf numFmtId="0" fontId="52" fillId="65" borderId="14" applyNumberFormat="0" applyAlignment="0" applyProtection="0"/>
    <xf numFmtId="9" fontId="53" fillId="0" borderId="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53" fillId="0" borderId="0"/>
    <xf numFmtId="0" fontId="54" fillId="45" borderId="21" applyNumberFormat="0" applyAlignment="0" applyProtection="0"/>
    <xf numFmtId="0" fontId="48" fillId="11" borderId="21" applyNumberFormat="0" applyAlignment="0" applyProtection="0"/>
    <xf numFmtId="0" fontId="54" fillId="63" borderId="21" applyNumberFormat="0" applyAlignment="0" applyProtection="0"/>
    <xf numFmtId="0" fontId="54" fillId="11" borderId="21" applyNumberFormat="0" applyAlignment="0" applyProtection="0"/>
    <xf numFmtId="0" fontId="54" fillId="3" borderId="21" applyNumberFormat="0" applyAlignment="0" applyProtection="0"/>
    <xf numFmtId="0" fontId="54" fillId="45" borderId="21" applyNumberFormat="0" applyAlignment="0" applyProtection="0"/>
    <xf numFmtId="0" fontId="54" fillId="45" borderId="21" applyNumberFormat="0" applyAlignment="0" applyProtection="0"/>
    <xf numFmtId="0" fontId="54" fillId="45" borderId="21" applyNumberFormat="0" applyAlignment="0" applyProtection="0"/>
    <xf numFmtId="0" fontId="55" fillId="45" borderId="14" applyNumberFormat="0" applyAlignment="0" applyProtection="0"/>
    <xf numFmtId="0" fontId="38" fillId="11" borderId="14" applyNumberFormat="0" applyAlignment="0" applyProtection="0"/>
    <xf numFmtId="0" fontId="55" fillId="63" borderId="14" applyNumberFormat="0" applyAlignment="0" applyProtection="0"/>
    <xf numFmtId="0" fontId="55" fillId="11" borderId="14" applyNumberFormat="0" applyAlignment="0" applyProtection="0"/>
    <xf numFmtId="0" fontId="55" fillId="3" borderId="14" applyNumberFormat="0" applyAlignment="0" applyProtection="0"/>
    <xf numFmtId="0"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0" fontId="123" fillId="0" borderId="0" applyNumberFormat="0" applyFill="0" applyBorder="0" applyAlignment="0" applyProtection="0"/>
    <xf numFmtId="184" fontId="24" fillId="0" borderId="0" applyFont="0" applyFill="0" applyBorder="0" applyAlignment="0" applyProtection="0"/>
    <xf numFmtId="212" fontId="24" fillId="0" borderId="0" applyFill="0" applyBorder="0" applyAlignment="0" applyProtection="0"/>
    <xf numFmtId="184" fontId="24" fillId="0" borderId="0" applyFont="0" applyFill="0" applyBorder="0" applyAlignment="0" applyProtection="0"/>
    <xf numFmtId="184" fontId="118" fillId="0" borderId="0" applyFont="0" applyFill="0" applyBorder="0" applyAlignment="0" applyProtection="0"/>
    <xf numFmtId="169" fontId="23" fillId="0" borderId="0" applyFont="0" applyFill="0" applyBorder="0" applyAlignment="0" applyProtection="0"/>
    <xf numFmtId="0" fontId="68" fillId="9" borderId="0" applyNumberFormat="0" applyBorder="0" applyAlignment="0" applyProtection="0"/>
    <xf numFmtId="0" fontId="155" fillId="55" borderId="0" applyNumberFormat="0" applyBorder="0" applyProtection="0">
      <alignment horizontal="left"/>
    </xf>
    <xf numFmtId="0" fontId="155" fillId="55" borderId="0" applyNumberFormat="0" applyBorder="0" applyProtection="0">
      <alignment horizontal="left"/>
    </xf>
    <xf numFmtId="0" fontId="155" fillId="55" borderId="0" applyNumberFormat="0" applyBorder="0" applyProtection="0">
      <alignment horizontal="left"/>
    </xf>
    <xf numFmtId="0" fontId="155" fillId="55" borderId="0" applyNumberFormat="0" applyBorder="0" applyProtection="0">
      <alignment horizontal="left"/>
    </xf>
    <xf numFmtId="0" fontId="68" fillId="39" borderId="0" applyNumberFormat="0" applyBorder="0" applyProtection="0">
      <alignment horizontal="left"/>
    </xf>
    <xf numFmtId="0" fontId="156" fillId="0" borderId="49" applyNumberFormat="0" applyFill="0" applyProtection="0">
      <alignment horizontal="left"/>
    </xf>
    <xf numFmtId="0" fontId="156" fillId="0" borderId="49" applyNumberFormat="0" applyFill="0" applyProtection="0">
      <alignment horizontal="left"/>
    </xf>
    <xf numFmtId="0" fontId="156" fillId="0" borderId="49" applyNumberFormat="0" applyFill="0" applyProtection="0">
      <alignment horizontal="left"/>
    </xf>
    <xf numFmtId="0" fontId="156" fillId="0" borderId="49" applyNumberFormat="0" applyFill="0" applyProtection="0">
      <alignment horizontal="left"/>
    </xf>
    <xf numFmtId="0" fontId="170" fillId="0" borderId="16" applyNumberFormat="0" applyFill="0" applyAlignment="0" applyProtection="0"/>
    <xf numFmtId="0" fontId="170" fillId="0" borderId="16" applyNumberFormat="0" applyFill="0" applyAlignment="0" applyProtection="0"/>
    <xf numFmtId="0" fontId="157" fillId="0" borderId="50" applyNumberFormat="0" applyFill="0" applyProtection="0">
      <alignment horizontal="left"/>
    </xf>
    <xf numFmtId="0" fontId="157" fillId="0" borderId="50" applyNumberFormat="0" applyFill="0" applyProtection="0">
      <alignment horizontal="left"/>
    </xf>
    <xf numFmtId="0" fontId="157" fillId="0" borderId="50" applyNumberFormat="0" applyFill="0" applyProtection="0">
      <alignment horizontal="left"/>
    </xf>
    <xf numFmtId="0" fontId="157" fillId="0" borderId="50" applyNumberFormat="0" applyFill="0" applyProtection="0">
      <alignment horizontal="left"/>
    </xf>
    <xf numFmtId="0" fontId="171" fillId="0" borderId="17" applyNumberFormat="0" applyFill="0" applyAlignment="0" applyProtection="0"/>
    <xf numFmtId="0" fontId="171" fillId="0" borderId="17" applyNumberFormat="0" applyFill="0" applyAlignment="0" applyProtection="0"/>
    <xf numFmtId="0" fontId="158" fillId="0" borderId="51" applyNumberFormat="0" applyFill="0" applyProtection="0">
      <alignment horizontal="left"/>
    </xf>
    <xf numFmtId="0" fontId="158" fillId="0" borderId="51" applyNumberFormat="0" applyFill="0" applyProtection="0">
      <alignment horizontal="left"/>
    </xf>
    <xf numFmtId="0" fontId="158" fillId="0" borderId="51" applyNumberFormat="0" applyFill="0" applyProtection="0">
      <alignment horizontal="left"/>
    </xf>
    <xf numFmtId="0" fontId="158" fillId="0" borderId="51" applyNumberFormat="0" applyFill="0" applyProtection="0">
      <alignment horizontal="left"/>
    </xf>
    <xf numFmtId="0" fontId="172" fillId="0" borderId="18" applyNumberFormat="0" applyFill="0" applyAlignment="0" applyProtection="0"/>
    <xf numFmtId="0" fontId="172" fillId="0" borderId="18" applyNumberFormat="0" applyFill="0" applyAlignment="0" applyProtection="0"/>
    <xf numFmtId="0" fontId="158" fillId="0" borderId="0" applyNumberFormat="0" applyFill="0" applyBorder="0" applyProtection="0">
      <alignment horizontal="left"/>
    </xf>
    <xf numFmtId="0" fontId="158" fillId="0" borderId="0" applyNumberFormat="0" applyFill="0" applyBorder="0" applyProtection="0">
      <alignment horizontal="left"/>
    </xf>
    <xf numFmtId="0" fontId="158" fillId="0" borderId="0" applyNumberFormat="0" applyFill="0" applyBorder="0" applyProtection="0">
      <alignment horizontal="left"/>
    </xf>
    <xf numFmtId="0" fontId="158" fillId="0" borderId="0" applyNumberFormat="0" applyFill="0" applyBorder="0" applyProtection="0">
      <alignment horizontal="left"/>
    </xf>
    <xf numFmtId="0" fontId="172" fillId="0" borderId="0" applyNumberFormat="0" applyFill="0" applyBorder="0" applyAlignment="0" applyProtection="0"/>
    <xf numFmtId="0" fontId="172" fillId="0" borderId="0" applyNumberFormat="0" applyFill="0" applyBorder="0" applyAlignment="0" applyProtection="0"/>
    <xf numFmtId="0" fontId="13" fillId="0" borderId="0"/>
    <xf numFmtId="0" fontId="13" fillId="0" borderId="0"/>
    <xf numFmtId="0" fontId="13" fillId="0" borderId="0"/>
    <xf numFmtId="0" fontId="13" fillId="0" borderId="0"/>
    <xf numFmtId="0" fontId="34" fillId="0" borderId="0"/>
    <xf numFmtId="0" fontId="66" fillId="0" borderId="19" applyNumberFormat="0" applyFill="0" applyAlignment="0" applyProtection="0"/>
    <xf numFmtId="0" fontId="67" fillId="0" borderId="52" applyNumberFormat="0" applyFill="0" applyProtection="0">
      <alignment horizontal="left"/>
    </xf>
    <xf numFmtId="0" fontId="67" fillId="0" borderId="52" applyNumberFormat="0" applyFill="0" applyProtection="0">
      <alignment horizontal="left"/>
    </xf>
    <xf numFmtId="0" fontId="67" fillId="0" borderId="52" applyNumberFormat="0" applyFill="0" applyProtection="0">
      <alignment horizontal="left"/>
    </xf>
    <xf numFmtId="0" fontId="67" fillId="0" borderId="52" applyNumberFormat="0" applyFill="0" applyProtection="0">
      <alignment horizontal="left"/>
    </xf>
    <xf numFmtId="0" fontId="66" fillId="0" borderId="19" applyNumberFormat="0" applyFill="0" applyProtection="0">
      <alignment horizontal="left"/>
    </xf>
    <xf numFmtId="0" fontId="59" fillId="0" borderId="22" applyNumberFormat="0" applyFill="0" applyAlignment="0" applyProtection="0"/>
    <xf numFmtId="0" fontId="50" fillId="0" borderId="25"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0" fontId="60" fillId="24" borderId="15" applyNumberFormat="0" applyAlignment="0" applyProtection="0"/>
    <xf numFmtId="0" fontId="60" fillId="78" borderId="53" applyNumberFormat="0" applyProtection="0">
      <alignment horizontal="left"/>
    </xf>
    <xf numFmtId="0" fontId="60" fillId="78" borderId="53" applyNumberFormat="0" applyProtection="0">
      <alignment horizontal="left"/>
    </xf>
    <xf numFmtId="0" fontId="60" fillId="78" borderId="53" applyNumberFormat="0" applyProtection="0">
      <alignment horizontal="left"/>
    </xf>
    <xf numFmtId="0" fontId="60" fillId="78" borderId="53" applyNumberFormat="0" applyProtection="0">
      <alignment horizontal="left"/>
    </xf>
    <xf numFmtId="0" fontId="60" fillId="96" borderId="15" applyNumberFormat="0" applyProtection="0">
      <alignment horizontal="left"/>
    </xf>
    <xf numFmtId="0" fontId="39" fillId="24" borderId="15" applyNumberFormat="0" applyAlignment="0" applyProtection="0"/>
    <xf numFmtId="0" fontId="60" fillId="97" borderId="15" applyNumberFormat="0" applyAlignment="0" applyProtection="0"/>
    <xf numFmtId="0" fontId="60" fillId="24" borderId="15" applyNumberFormat="0" applyAlignment="0" applyProtection="0"/>
    <xf numFmtId="0" fontId="60" fillId="97" borderId="15" applyNumberFormat="0" applyAlignment="0" applyProtection="0"/>
    <xf numFmtId="0" fontId="60" fillId="97" borderId="15" applyNumberFormat="0" applyAlignment="0" applyProtection="0"/>
    <xf numFmtId="0" fontId="61" fillId="0" borderId="0" applyNumberFormat="0" applyFill="0" applyBorder="0" applyAlignment="0" applyProtection="0"/>
    <xf numFmtId="0" fontId="159" fillId="0" borderId="0" applyNumberFormat="0" applyFill="0" applyBorder="0" applyProtection="0">
      <alignment horizontal="left"/>
    </xf>
    <xf numFmtId="0" fontId="159" fillId="0" borderId="0" applyNumberFormat="0" applyFill="0" applyBorder="0" applyProtection="0">
      <alignment horizontal="left"/>
    </xf>
    <xf numFmtId="0" fontId="159" fillId="0" borderId="0" applyNumberFormat="0" applyFill="0" applyBorder="0" applyProtection="0">
      <alignment horizontal="left"/>
    </xf>
    <xf numFmtId="0" fontId="159" fillId="0" borderId="0" applyNumberFormat="0" applyFill="0" applyBorder="0" applyProtection="0">
      <alignment horizontal="left"/>
    </xf>
    <xf numFmtId="0" fontId="61" fillId="0" borderId="0" applyNumberFormat="0" applyFill="0" applyBorder="0" applyProtection="0">
      <alignment horizontal="left"/>
    </xf>
    <xf numFmtId="0" fontId="1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62" fillId="65" borderId="0" applyNumberFormat="0" applyBorder="0" applyAlignment="0" applyProtection="0"/>
    <xf numFmtId="0" fontId="47" fillId="13" borderId="0" applyNumberFormat="0" applyBorder="0" applyAlignment="0" applyProtection="0"/>
    <xf numFmtId="0" fontId="62" fillId="13"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164" fillId="65" borderId="0" applyNumberFormat="0" applyBorder="0" applyAlignment="0" applyProtection="0"/>
    <xf numFmtId="0" fontId="164" fillId="65" borderId="0" applyNumberFormat="0" applyBorder="0" applyAlignment="0" applyProtection="0"/>
    <xf numFmtId="0" fontId="55" fillId="11" borderId="14" applyNumberFormat="0" applyAlignment="0" applyProtection="0"/>
    <xf numFmtId="0" fontId="162" fillId="56" borderId="14" applyNumberFormat="0" applyProtection="0">
      <alignment horizontal="left"/>
    </xf>
    <xf numFmtId="0" fontId="162" fillId="56" borderId="14" applyNumberFormat="0" applyProtection="0">
      <alignment horizontal="left"/>
    </xf>
    <xf numFmtId="0" fontId="162" fillId="56" borderId="14" applyNumberFormat="0" applyProtection="0">
      <alignment horizontal="left"/>
    </xf>
    <xf numFmtId="0" fontId="162" fillId="56" borderId="14" applyNumberFormat="0" applyProtection="0">
      <alignment horizontal="left"/>
    </xf>
    <xf numFmtId="0" fontId="55" fillId="71" borderId="14" applyNumberFormat="0" applyProtection="0">
      <alignment horizontal="left"/>
    </xf>
    <xf numFmtId="0" fontId="17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5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5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6" fillId="0" borderId="0"/>
    <xf numFmtId="0" fontId="32" fillId="0" borderId="0"/>
    <xf numFmtId="0" fontId="24" fillId="0" borderId="0"/>
    <xf numFmtId="0" fontId="23" fillId="0" borderId="0"/>
    <xf numFmtId="0" fontId="33" fillId="0" borderId="0"/>
    <xf numFmtId="0" fontId="24" fillId="0" borderId="0"/>
    <xf numFmtId="0" fontId="24"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4" fillId="0" borderId="0"/>
    <xf numFmtId="0" fontId="98" fillId="0" borderId="0"/>
    <xf numFmtId="0" fontId="9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53" fillId="0" borderId="0"/>
    <xf numFmtId="0" fontId="23" fillId="0" borderId="0"/>
    <xf numFmtId="0" fontId="33" fillId="0" borderId="0"/>
    <xf numFmtId="0" fontId="33" fillId="0" borderId="0"/>
    <xf numFmtId="0" fontId="33" fillId="0" borderId="0"/>
    <xf numFmtId="0" fontId="33" fillId="0" borderId="0"/>
    <xf numFmtId="0" fontId="33" fillId="0" borderId="0"/>
    <xf numFmtId="0" fontId="23" fillId="0" borderId="0"/>
    <xf numFmtId="0" fontId="32" fillId="0" borderId="0"/>
    <xf numFmtId="0" fontId="23" fillId="0" borderId="0"/>
    <xf numFmtId="0" fontId="33" fillId="0" borderId="0"/>
    <xf numFmtId="0" fontId="33" fillId="0" borderId="0"/>
    <xf numFmtId="0" fontId="33" fillId="0" borderId="0"/>
    <xf numFmtId="0" fontId="2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33" fillId="0" borderId="0"/>
    <xf numFmtId="0" fontId="23" fillId="0" borderId="0"/>
    <xf numFmtId="0" fontId="13" fillId="0" borderId="0"/>
    <xf numFmtId="0" fontId="13" fillId="0" borderId="0"/>
    <xf numFmtId="0" fontId="13" fillId="0" borderId="0"/>
    <xf numFmtId="0" fontId="13" fillId="0" borderId="0"/>
    <xf numFmtId="0" fontId="128" fillId="0" borderId="0">
      <alignment horizontal="left"/>
    </xf>
    <xf numFmtId="0" fontId="24" fillId="0" borderId="0"/>
    <xf numFmtId="0" fontId="53" fillId="0" borderId="0"/>
    <xf numFmtId="0" fontId="33" fillId="0" borderId="0"/>
    <xf numFmtId="0" fontId="118"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applyNumberFormat="0" applyFont="0" applyFill="0" applyBorder="0" applyAlignment="0" applyProtection="0">
      <alignment vertical="top"/>
    </xf>
    <xf numFmtId="0" fontId="13" fillId="0" borderId="0"/>
    <xf numFmtId="0" fontId="24" fillId="0" borderId="0" applyNumberFormat="0" applyFont="0" applyFill="0" applyBorder="0" applyAlignment="0" applyProtection="0">
      <alignment vertical="top"/>
    </xf>
    <xf numFmtId="0" fontId="23" fillId="0" borderId="0"/>
    <xf numFmtId="0" fontId="24" fillId="0" borderId="0"/>
    <xf numFmtId="0" fontId="13" fillId="0" borderId="0"/>
    <xf numFmtId="0" fontId="32" fillId="0" borderId="0"/>
    <xf numFmtId="0" fontId="33" fillId="0" borderId="0"/>
    <xf numFmtId="0" fontId="174" fillId="0" borderId="0"/>
    <xf numFmtId="0" fontId="13" fillId="0" borderId="0"/>
    <xf numFmtId="0" fontId="13" fillId="0" borderId="0"/>
    <xf numFmtId="0" fontId="13" fillId="0" borderId="0"/>
    <xf numFmtId="0" fontId="13" fillId="0" borderId="0"/>
    <xf numFmtId="0" fontId="24" fillId="0" borderId="0"/>
    <xf numFmtId="0" fontId="136" fillId="0" borderId="0"/>
    <xf numFmtId="0" fontId="13" fillId="0" borderId="0"/>
    <xf numFmtId="0" fontId="23" fillId="0" borderId="0"/>
    <xf numFmtId="0" fontId="13" fillId="0" borderId="0"/>
    <xf numFmtId="0" fontId="24" fillId="0" borderId="0"/>
    <xf numFmtId="0" fontId="23" fillId="0" borderId="0"/>
    <xf numFmtId="0" fontId="59" fillId="0" borderId="25" applyNumberFormat="0" applyFill="0" applyAlignment="0" applyProtection="0"/>
    <xf numFmtId="0" fontId="59" fillId="0" borderId="54" applyNumberFormat="0" applyFill="0" applyProtection="0">
      <alignment horizontal="left"/>
    </xf>
    <xf numFmtId="0" fontId="59" fillId="0" borderId="54" applyNumberFormat="0" applyFill="0" applyProtection="0">
      <alignment horizontal="left"/>
    </xf>
    <xf numFmtId="0" fontId="59" fillId="0" borderId="54" applyNumberFormat="0" applyFill="0" applyProtection="0">
      <alignment horizontal="left"/>
    </xf>
    <xf numFmtId="0" fontId="59" fillId="0" borderId="54" applyNumberFormat="0" applyFill="0" applyProtection="0">
      <alignment horizontal="left"/>
    </xf>
    <xf numFmtId="0" fontId="59" fillId="0" borderId="25" applyNumberFormat="0" applyFill="0" applyProtection="0">
      <alignment horizontal="left"/>
    </xf>
    <xf numFmtId="0" fontId="64" fillId="47" borderId="0" applyNumberFormat="0" applyBorder="0" applyAlignment="0" applyProtection="0"/>
    <xf numFmtId="0" fontId="163" fillId="8" borderId="0" applyNumberFormat="0" applyBorder="0" applyAlignment="0" applyProtection="0"/>
    <xf numFmtId="0" fontId="64" fillId="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8" borderId="0" applyNumberFormat="0" applyBorder="0" applyAlignment="0" applyProtection="0"/>
    <xf numFmtId="0" fontId="64" fillId="98" borderId="0" applyNumberFormat="0" applyBorder="0" applyProtection="0">
      <alignment horizontal="left"/>
    </xf>
    <xf numFmtId="0" fontId="64" fillId="98" borderId="0" applyNumberFormat="0" applyBorder="0" applyProtection="0">
      <alignment horizontal="left"/>
    </xf>
    <xf numFmtId="0" fontId="64" fillId="98" borderId="0" applyNumberFormat="0" applyBorder="0" applyProtection="0">
      <alignment horizontal="left"/>
    </xf>
    <xf numFmtId="0" fontId="64" fillId="98" borderId="0" applyNumberFormat="0" applyBorder="0" applyProtection="0">
      <alignment horizontal="left"/>
    </xf>
    <xf numFmtId="0" fontId="64" fillId="54" borderId="0" applyNumberFormat="0" applyBorder="0" applyProtection="0">
      <alignment horizontal="left"/>
    </xf>
    <xf numFmtId="0" fontId="65" fillId="0" borderId="0" applyNumberFormat="0" applyFill="0" applyBorder="0" applyAlignment="0" applyProtection="0"/>
    <xf numFmtId="0" fontId="40" fillId="0" borderId="0" applyNumberFormat="0" applyFill="0" applyBorder="0" applyAlignment="0" applyProtection="0"/>
    <xf numFmtId="0" fontId="11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09" fontId="167" fillId="0" borderId="0" applyBorder="0">
      <alignment horizontal="center" vertical="center" wrapText="1"/>
      <protection locked="0"/>
    </xf>
    <xf numFmtId="0" fontId="23" fillId="5" borderId="20" applyNumberFormat="0" applyFont="0" applyAlignment="0" applyProtection="0"/>
    <xf numFmtId="0" fontId="23" fillId="5" borderId="20" applyNumberFormat="0" applyFont="0" applyAlignment="0" applyProtection="0"/>
    <xf numFmtId="0" fontId="53" fillId="40" borderId="20" applyNumberFormat="0" applyAlignment="0" applyProtection="0"/>
    <xf numFmtId="0" fontId="34" fillId="5" borderId="20" applyNumberFormat="0" applyFont="0" applyAlignment="0" applyProtection="0"/>
    <xf numFmtId="0" fontId="33" fillId="40" borderId="20" applyNumberFormat="0" applyAlignment="0" applyProtection="0"/>
    <xf numFmtId="0" fontId="23" fillId="5" borderId="20" applyNumberFormat="0" applyFont="0" applyAlignment="0" applyProtection="0"/>
    <xf numFmtId="0" fontId="33" fillId="5" borderId="20" applyNumberFormat="0" applyFont="0" applyAlignment="0" applyProtection="0"/>
    <xf numFmtId="0" fontId="53" fillId="40" borderId="20" applyNumberFormat="0" applyAlignment="0" applyProtection="0"/>
    <xf numFmtId="0" fontId="53" fillId="40" borderId="20" applyNumberFormat="0" applyAlignment="0" applyProtection="0"/>
    <xf numFmtId="0" fontId="24" fillId="40" borderId="20" applyNumberFormat="0" applyAlignment="0" applyProtection="0"/>
    <xf numFmtId="0" fontId="24" fillId="40" borderId="20" applyNumberFormat="0" applyAlignment="0" applyProtection="0"/>
    <xf numFmtId="0" fontId="23" fillId="5" borderId="20" applyNumberFormat="0" applyFont="0" applyAlignment="0" applyProtection="0"/>
    <xf numFmtId="0" fontId="128" fillId="72" borderId="20" applyNumberFormat="0" applyProtection="0">
      <alignment horizontal="left"/>
    </xf>
    <xf numFmtId="0" fontId="128" fillId="72" borderId="20" applyNumberFormat="0" applyProtection="0">
      <alignment horizontal="left"/>
    </xf>
    <xf numFmtId="0" fontId="128" fillId="72" borderId="20" applyNumberFormat="0" applyProtection="0">
      <alignment horizontal="left"/>
    </xf>
    <xf numFmtId="0" fontId="128" fillId="72" borderId="20" applyNumberFormat="0" applyProtection="0">
      <alignment horizontal="left"/>
    </xf>
    <xf numFmtId="0" fontId="128" fillId="99" borderId="20" applyNumberFormat="0" applyProtection="0">
      <alignment horizontal="left"/>
    </xf>
    <xf numFmtId="9" fontId="33" fillId="0" borderId="0" applyFont="0" applyFill="0" applyBorder="0" applyAlignment="0" applyProtection="0"/>
    <xf numFmtId="9" fontId="33" fillId="0" borderId="0" applyFont="0" applyFill="0" applyBorder="0" applyAlignment="0" applyProtection="0"/>
    <xf numFmtId="9" fontId="24" fillId="0" borderId="0" applyFill="0" applyBorder="0" applyAlignment="0" applyProtection="0"/>
    <xf numFmtId="9" fontId="119" fillId="0" borderId="0" applyFont="0" applyFill="0" applyBorder="0" applyAlignment="0" applyProtection="0"/>
    <xf numFmtId="9" fontId="100" fillId="0" borderId="0"/>
    <xf numFmtId="9" fontId="24" fillId="0" borderId="0" applyBorder="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ill="0" applyBorder="0" applyAlignment="0" applyProtection="0"/>
    <xf numFmtId="9" fontId="1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3" fillId="0" borderId="0" applyFill="0" applyBorder="0" applyAlignment="0" applyProtection="0"/>
    <xf numFmtId="9" fontId="23" fillId="0" borderId="0" applyFont="0" applyFill="0" applyBorder="0" applyAlignment="0" applyProtection="0"/>
    <xf numFmtId="9" fontId="24" fillId="0" borderId="0" applyFill="0" applyBorder="0" applyAlignment="0" applyProtection="0"/>
    <xf numFmtId="0" fontId="54" fillId="11" borderId="21" applyNumberFormat="0" applyAlignment="0" applyProtection="0"/>
    <xf numFmtId="0" fontId="54" fillId="71" borderId="21" applyNumberFormat="0" applyProtection="0">
      <alignment horizontal="left"/>
    </xf>
    <xf numFmtId="0" fontId="54" fillId="71" borderId="21" applyNumberFormat="0" applyProtection="0">
      <alignment horizontal="left"/>
    </xf>
    <xf numFmtId="0" fontId="54" fillId="63" borderId="21" applyNumberFormat="0" applyAlignment="0" applyProtection="0"/>
    <xf numFmtId="0" fontId="59" fillId="56" borderId="55" applyNumberFormat="0" applyProtection="0">
      <alignment horizontal="left"/>
    </xf>
    <xf numFmtId="0" fontId="59" fillId="56" borderId="55" applyNumberFormat="0" applyProtection="0">
      <alignment horizontal="left"/>
    </xf>
    <xf numFmtId="0" fontId="59" fillId="56" borderId="55" applyNumberFormat="0" applyProtection="0">
      <alignment horizontal="left"/>
    </xf>
    <xf numFmtId="0" fontId="59" fillId="56" borderId="55" applyNumberFormat="0" applyProtection="0">
      <alignment horizontal="left"/>
    </xf>
    <xf numFmtId="0" fontId="46" fillId="0" borderId="19" applyNumberFormat="0" applyFill="0" applyAlignment="0" applyProtection="0"/>
    <xf numFmtId="0" fontId="66" fillId="0" borderId="19" applyNumberFormat="0" applyFill="0" applyAlignment="0" applyProtection="0"/>
    <xf numFmtId="0" fontId="62" fillId="13" borderId="0" applyNumberFormat="0" applyBorder="0" applyAlignment="0" applyProtection="0"/>
    <xf numFmtId="0" fontId="164" fillId="72" borderId="0" applyNumberFormat="0" applyBorder="0" applyProtection="0">
      <alignment horizontal="left"/>
    </xf>
    <xf numFmtId="0" fontId="164" fillId="72" borderId="0" applyNumberFormat="0" applyBorder="0" applyProtection="0">
      <alignment horizontal="left"/>
    </xf>
    <xf numFmtId="0" fontId="164" fillId="72" borderId="0" applyNumberFormat="0" applyBorder="0" applyProtection="0">
      <alignment horizontal="left"/>
    </xf>
    <xf numFmtId="0" fontId="164" fillId="72" borderId="0" applyNumberFormat="0" applyBorder="0" applyProtection="0">
      <alignment horizontal="left"/>
    </xf>
    <xf numFmtId="0" fontId="62" fillId="100" borderId="0" applyNumberFormat="0" applyBorder="0" applyProtection="0">
      <alignment horizontal="left"/>
    </xf>
    <xf numFmtId="0" fontId="130" fillId="0" borderId="0"/>
    <xf numFmtId="0" fontId="130" fillId="0" borderId="0"/>
    <xf numFmtId="0" fontId="24" fillId="0" borderId="0"/>
    <xf numFmtId="0" fontId="165" fillId="0" borderId="1">
      <alignment vertical="center" wrapText="1"/>
    </xf>
    <xf numFmtId="0" fontId="23" fillId="0" borderId="0">
      <alignment vertical="justify"/>
    </xf>
    <xf numFmtId="0" fontId="67" fillId="0" borderId="0" applyNumberFormat="0" applyFill="0" applyBorder="0" applyAlignment="0" applyProtection="0"/>
    <xf numFmtId="0" fontId="67" fillId="0" borderId="0" applyNumberFormat="0" applyFill="0" applyBorder="0" applyProtection="0">
      <alignment horizontal="left"/>
    </xf>
    <xf numFmtId="0" fontId="67" fillId="0" borderId="0" applyNumberFormat="0" applyFill="0" applyBorder="0" applyProtection="0">
      <alignment horizontal="left"/>
    </xf>
    <xf numFmtId="0" fontId="67" fillId="0" borderId="0" applyNumberFormat="0" applyFill="0" applyBorder="0" applyProtection="0">
      <alignment horizontal="left"/>
    </xf>
    <xf numFmtId="0" fontId="67" fillId="0" borderId="0" applyNumberFormat="0" applyFill="0" applyBorder="0" applyProtection="0">
      <alignment horizontal="left"/>
    </xf>
    <xf numFmtId="0" fontId="67" fillId="0" borderId="0" applyNumberFormat="0" applyFill="0" applyBorder="0" applyProtection="0">
      <alignment horizontal="left"/>
    </xf>
    <xf numFmtId="0" fontId="65" fillId="0" borderId="0" applyNumberFormat="0" applyFill="0" applyBorder="0" applyAlignment="0" applyProtection="0"/>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51" fillId="0" borderId="0" applyNumberFormat="0" applyFill="0" applyBorder="0" applyAlignment="0" applyProtection="0"/>
    <xf numFmtId="0" fontId="67" fillId="0" borderId="0" applyNumberFormat="0" applyFill="0" applyBorder="0" applyAlignment="0" applyProtection="0"/>
    <xf numFmtId="164" fontId="166" fillId="0" borderId="0" applyFont="0" applyFill="0" applyBorder="0" applyAlignment="0" applyProtection="0"/>
    <xf numFmtId="165" fontId="166"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8" fontId="33" fillId="0" borderId="0" applyFont="0" applyFill="0" applyBorder="0" applyAlignment="0" applyProtection="0"/>
    <xf numFmtId="165" fontId="24" fillId="0" borderId="0" applyFont="0" applyFill="0" applyBorder="0" applyAlignment="0" applyProtection="0"/>
    <xf numFmtId="211" fontId="53" fillId="0" borderId="0" applyFill="0" applyBorder="0" applyAlignment="0" applyProtection="0"/>
    <xf numFmtId="177" fontId="53" fillId="0" borderId="0" applyFill="0" applyBorder="0" applyAlignment="0" applyProtection="0"/>
    <xf numFmtId="165" fontId="33" fillId="0" borderId="0" applyFont="0" applyFill="0" applyBorder="0" applyAlignment="0" applyProtection="0"/>
    <xf numFmtId="165" fontId="24" fillId="0" borderId="0" applyFont="0" applyFill="0" applyBorder="0" applyAlignment="0" applyProtection="0"/>
    <xf numFmtId="177" fontId="24" fillId="0" borderId="0" applyFill="0" applyBorder="0" applyAlignment="0" applyProtection="0"/>
    <xf numFmtId="177" fontId="53"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08" fontId="24" fillId="0" borderId="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86" fontId="53" fillId="0" borderId="0" applyFill="0" applyBorder="0" applyAlignment="0" applyProtection="0"/>
    <xf numFmtId="171" fontId="23" fillId="0" borderId="0" applyFont="0" applyFill="0" applyBorder="0" applyAlignment="0" applyProtection="0"/>
    <xf numFmtId="210" fontId="53" fillId="0" borderId="0" applyFill="0" applyBorder="0" applyAlignment="0" applyProtection="0"/>
    <xf numFmtId="186" fontId="53" fillId="0" borderId="0" applyFill="0" applyBorder="0" applyAlignment="0" applyProtection="0"/>
    <xf numFmtId="186" fontId="24" fillId="0" borderId="0" applyFill="0" applyBorder="0" applyAlignment="0" applyProtection="0"/>
    <xf numFmtId="171" fontId="2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213" fontId="24" fillId="0" borderId="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167" fontId="23" fillId="0" borderId="0" applyFont="0" applyFill="0" applyBorder="0" applyAlignment="0" applyProtection="0"/>
    <xf numFmtId="171" fontId="23" fillId="0" borderId="0" applyFont="0" applyFill="0" applyBorder="0" applyAlignment="0" applyProtection="0"/>
    <xf numFmtId="165" fontId="118" fillId="0" borderId="0" applyFill="0" applyBorder="0" applyAlignment="0" applyProtection="0"/>
    <xf numFmtId="166" fontId="23" fillId="0" borderId="0" applyFont="0" applyFill="0" applyBorder="0" applyAlignment="0" applyProtection="0"/>
    <xf numFmtId="0" fontId="41" fillId="9" borderId="0" applyNumberFormat="0" applyBorder="0" applyAlignment="0" applyProtection="0"/>
    <xf numFmtId="0" fontId="68" fillId="39" borderId="0" applyNumberFormat="0" applyBorder="0" applyAlignment="0" applyProtection="0"/>
    <xf numFmtId="0" fontId="68" fillId="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209" fontId="167" fillId="44" borderId="38" applyFill="0" applyBorder="0">
      <alignment horizontal="center" vertical="center" wrapText="1"/>
      <protection locked="0"/>
    </xf>
    <xf numFmtId="200" fontId="168" fillId="0" borderId="0">
      <alignment wrapText="1"/>
    </xf>
    <xf numFmtId="200" fontId="135" fillId="0" borderId="0">
      <alignment wrapText="1"/>
    </xf>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33" fillId="0" borderId="0"/>
    <xf numFmtId="0" fontId="33" fillId="45" borderId="0" applyNumberFormat="0" applyBorder="0" applyAlignment="0" applyProtection="0"/>
    <xf numFmtId="0" fontId="33" fillId="7" borderId="0" applyNumberFormat="0" applyBorder="0" applyAlignment="0" applyProtection="0"/>
    <xf numFmtId="0" fontId="33" fillId="45" borderId="0" applyNumberFormat="0" applyBorder="0" applyAlignment="0" applyProtection="0"/>
    <xf numFmtId="0" fontId="33" fillId="36" borderId="0" applyNumberFormat="0" applyBorder="0" applyAlignment="0" applyProtection="0"/>
    <xf numFmtId="0" fontId="33" fillId="45" borderId="0" applyNumberFormat="0" applyBorder="0" applyAlignment="0" applyProtection="0"/>
    <xf numFmtId="0" fontId="33" fillId="3" borderId="0" applyNumberFormat="0" applyBorder="0" applyAlignment="0" applyProtection="0"/>
    <xf numFmtId="0" fontId="33" fillId="4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6" borderId="0" applyNumberFormat="0" applyBorder="0" applyAlignment="0" applyProtection="0"/>
    <xf numFmtId="0" fontId="33" fillId="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6" borderId="0" applyNumberFormat="0" applyBorder="0" applyAlignment="0" applyProtection="0"/>
    <xf numFmtId="0" fontId="33" fillId="4" borderId="0" applyNumberFormat="0" applyBorder="0" applyAlignment="0" applyProtection="0"/>
    <xf numFmtId="0" fontId="33" fillId="4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5" borderId="0" applyNumberFormat="0" applyBorder="0" applyAlignment="0" applyProtection="0"/>
    <xf numFmtId="0" fontId="33" fillId="10" borderId="0" applyNumberFormat="0" applyBorder="0" applyAlignment="0" applyProtection="0"/>
    <xf numFmtId="0" fontId="33" fillId="45" borderId="0" applyNumberFormat="0" applyBorder="0" applyAlignment="0" applyProtection="0"/>
    <xf numFmtId="0" fontId="33" fillId="48" borderId="0" applyNumberFormat="0" applyBorder="0" applyAlignment="0" applyProtection="0"/>
    <xf numFmtId="0" fontId="33" fillId="45" borderId="0" applyNumberFormat="0" applyBorder="0" applyAlignment="0" applyProtection="0"/>
    <xf numFmtId="0" fontId="33" fillId="3" borderId="0" applyNumberFormat="0" applyBorder="0" applyAlignment="0" applyProtection="0"/>
    <xf numFmtId="0" fontId="33" fillId="4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9" borderId="0" applyNumberFormat="0" applyBorder="0" applyAlignment="0" applyProtection="0"/>
    <xf numFmtId="0" fontId="33" fillId="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46" borderId="0" applyNumberFormat="0" applyBorder="0" applyAlignment="0" applyProtection="0"/>
    <xf numFmtId="0" fontId="33" fillId="4" borderId="0" applyNumberFormat="0" applyBorder="0" applyAlignment="0" applyProtection="0"/>
    <xf numFmtId="0" fontId="33" fillId="46" borderId="0" applyNumberFormat="0" applyBorder="0" applyAlignment="0" applyProtection="0"/>
    <xf numFmtId="0" fontId="33" fillId="3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7" borderId="0" applyNumberFormat="0" applyBorder="0" applyAlignment="0" applyProtection="0"/>
    <xf numFmtId="0" fontId="33" fillId="51" borderId="0" applyNumberFormat="0" applyBorder="0" applyProtection="0">
      <alignment horizontal="left"/>
    </xf>
    <xf numFmtId="0" fontId="33" fillId="51" borderId="0" applyNumberFormat="0" applyBorder="0" applyProtection="0">
      <alignment horizontal="left"/>
    </xf>
    <xf numFmtId="0" fontId="33" fillId="51" borderId="0" applyNumberFormat="0" applyBorder="0" applyProtection="0">
      <alignment horizontal="left"/>
    </xf>
    <xf numFmtId="0" fontId="33" fillId="51" borderId="0" applyNumberFormat="0" applyBorder="0" applyProtection="0">
      <alignment horizontal="left"/>
    </xf>
    <xf numFmtId="0" fontId="33" fillId="8" borderId="0" applyNumberFormat="0" applyBorder="0" applyAlignment="0" applyProtection="0"/>
    <xf numFmtId="0" fontId="33" fillId="53" borderId="0" applyNumberFormat="0" applyBorder="0" applyProtection="0">
      <alignment horizontal="left"/>
    </xf>
    <xf numFmtId="0" fontId="33" fillId="53" borderId="0" applyNumberFormat="0" applyBorder="0" applyProtection="0">
      <alignment horizontal="left"/>
    </xf>
    <xf numFmtId="0" fontId="33" fillId="53" borderId="0" applyNumberFormat="0" applyBorder="0" applyProtection="0">
      <alignment horizontal="left"/>
    </xf>
    <xf numFmtId="0" fontId="33" fillId="53" borderId="0" applyNumberFormat="0" applyBorder="0" applyProtection="0">
      <alignment horizontal="left"/>
    </xf>
    <xf numFmtId="0" fontId="33" fillId="9" borderId="0" applyNumberFormat="0" applyBorder="0" applyAlignment="0" applyProtection="0"/>
    <xf numFmtId="0" fontId="33" fillId="55" borderId="0" applyNumberFormat="0" applyBorder="0" applyProtection="0">
      <alignment horizontal="left"/>
    </xf>
    <xf numFmtId="0" fontId="33" fillId="55" borderId="0" applyNumberFormat="0" applyBorder="0" applyProtection="0">
      <alignment horizontal="left"/>
    </xf>
    <xf numFmtId="0" fontId="33" fillId="55" borderId="0" applyNumberFormat="0" applyBorder="0" applyProtection="0">
      <alignment horizontal="left"/>
    </xf>
    <xf numFmtId="0" fontId="33" fillId="55" borderId="0" applyNumberFormat="0" applyBorder="0" applyProtection="0">
      <alignment horizontal="left"/>
    </xf>
    <xf numFmtId="0" fontId="33" fillId="10" borderId="0" applyNumberFormat="0" applyBorder="0" applyAlignment="0" applyProtection="0"/>
    <xf numFmtId="0" fontId="33" fillId="56" borderId="0" applyNumberFormat="0" applyBorder="0" applyProtection="0">
      <alignment horizontal="left"/>
    </xf>
    <xf numFmtId="0" fontId="33" fillId="56" borderId="0" applyNumberFormat="0" applyBorder="0" applyProtection="0">
      <alignment horizontal="left"/>
    </xf>
    <xf numFmtId="0" fontId="33" fillId="56" borderId="0" applyNumberFormat="0" applyBorder="0" applyProtection="0">
      <alignment horizontal="left"/>
    </xf>
    <xf numFmtId="0" fontId="33" fillId="56" borderId="0" applyNumberFormat="0" applyBorder="0" applyProtection="0">
      <alignment horizontal="left"/>
    </xf>
    <xf numFmtId="0" fontId="33" fillId="6" borderId="0" applyNumberFormat="0" applyBorder="0" applyAlignment="0" applyProtection="0"/>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4" borderId="0" applyNumberFormat="0" applyBorder="0" applyAlignment="0" applyProtection="0"/>
    <xf numFmtId="0" fontId="33" fillId="59" borderId="0" applyNumberFormat="0" applyBorder="0" applyProtection="0">
      <alignment horizontal="left"/>
    </xf>
    <xf numFmtId="0" fontId="33" fillId="59" borderId="0" applyNumberFormat="0" applyBorder="0" applyProtection="0">
      <alignment horizontal="left"/>
    </xf>
    <xf numFmtId="0" fontId="33" fillId="59" borderId="0" applyNumberFormat="0" applyBorder="0" applyProtection="0">
      <alignment horizontal="left"/>
    </xf>
    <xf numFmtId="0" fontId="33" fillId="59" borderId="0" applyNumberFormat="0" applyBorder="0" applyProtection="0">
      <alignment horizontal="left"/>
    </xf>
    <xf numFmtId="0" fontId="33" fillId="61" borderId="0" applyNumberFormat="0" applyBorder="0" applyAlignment="0" applyProtection="0"/>
    <xf numFmtId="0" fontId="33" fillId="14" borderId="0" applyNumberFormat="0" applyBorder="0" applyAlignment="0" applyProtection="0"/>
    <xf numFmtId="0" fontId="33" fillId="61" borderId="0" applyNumberFormat="0" applyBorder="0" applyAlignment="0" applyProtection="0"/>
    <xf numFmtId="0" fontId="33" fillId="62" borderId="0" applyNumberFormat="0" applyBorder="0" applyAlignment="0" applyProtection="0"/>
    <xf numFmtId="0" fontId="33" fillId="61" borderId="0" applyNumberFormat="0" applyBorder="0" applyAlignment="0" applyProtection="0"/>
    <xf numFmtId="0" fontId="33" fillId="11" borderId="0" applyNumberFormat="0" applyBorder="0" applyAlignment="0" applyProtection="0"/>
    <xf numFmtId="0" fontId="33" fillId="61"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12"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15" borderId="0" applyNumberFormat="0" applyBorder="0" applyAlignment="0" applyProtection="0"/>
    <xf numFmtId="0" fontId="33" fillId="65" borderId="0" applyNumberFormat="0" applyBorder="0" applyAlignment="0" applyProtection="0"/>
    <xf numFmtId="0" fontId="33" fillId="66" borderId="0" applyNumberFormat="0" applyBorder="0" applyAlignment="0" applyProtection="0"/>
    <xf numFmtId="0" fontId="33" fillId="65" borderId="0" applyNumberFormat="0" applyBorder="0" applyAlignment="0" applyProtection="0"/>
    <xf numFmtId="0" fontId="33" fillId="13"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1" borderId="0" applyNumberFormat="0" applyBorder="0" applyAlignment="0" applyProtection="0"/>
    <xf numFmtId="0" fontId="33" fillId="10" borderId="0" applyNumberFormat="0" applyBorder="0" applyAlignment="0" applyProtection="0"/>
    <xf numFmtId="0" fontId="33" fillId="61" borderId="0" applyNumberFormat="0" applyBorder="0" applyAlignment="0" applyProtection="0"/>
    <xf numFmtId="0" fontId="33" fillId="48" borderId="0" applyNumberFormat="0" applyBorder="0" applyAlignment="0" applyProtection="0"/>
    <xf numFmtId="0" fontId="33" fillId="61" borderId="0" applyNumberFormat="0" applyBorder="0" applyAlignment="0" applyProtection="0"/>
    <xf numFmtId="0" fontId="33" fillId="11" borderId="0" applyNumberFormat="0" applyBorder="0" applyAlignment="0" applyProtection="0"/>
    <xf numFmtId="0" fontId="33" fillId="61"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7" borderId="0" applyNumberFormat="0" applyBorder="0" applyAlignment="0" applyProtection="0"/>
    <xf numFmtId="0" fontId="33" fillId="14" borderId="0" applyNumberFormat="0" applyBorder="0" applyAlignment="0" applyProtection="0"/>
    <xf numFmtId="0" fontId="33" fillId="67" borderId="0" applyNumberFormat="0" applyBorder="0" applyAlignment="0" applyProtection="0"/>
    <xf numFmtId="0" fontId="33" fillId="62"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46" borderId="0" applyNumberFormat="0" applyBorder="0" applyAlignment="0" applyProtection="0"/>
    <xf numFmtId="0" fontId="33" fillId="16" borderId="0" applyNumberFormat="0" applyBorder="0" applyAlignment="0" applyProtection="0"/>
    <xf numFmtId="0" fontId="33" fillId="46" borderId="0" applyNumberFormat="0" applyBorder="0" applyAlignment="0" applyProtection="0"/>
    <xf numFmtId="0" fontId="33" fillId="68" borderId="0" applyNumberFormat="0" applyBorder="0" applyAlignment="0" applyProtection="0"/>
    <xf numFmtId="0" fontId="33" fillId="46" borderId="0" applyNumberFormat="0" applyBorder="0" applyAlignment="0" applyProtection="0"/>
    <xf numFmtId="0" fontId="33" fillId="4" borderId="0" applyNumberFormat="0" applyBorder="0" applyAlignment="0" applyProtection="0"/>
    <xf numFmtId="0" fontId="33" fillId="4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14" borderId="0" applyNumberFormat="0" applyBorder="0" applyAlignment="0" applyProtection="0"/>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12" borderId="0" applyNumberFormat="0" applyBorder="0" applyAlignment="0" applyProtection="0"/>
    <xf numFmtId="0" fontId="33" fillId="70" borderId="0" applyNumberFormat="0" applyBorder="0" applyProtection="0">
      <alignment horizontal="left"/>
    </xf>
    <xf numFmtId="0" fontId="33" fillId="70" borderId="0" applyNumberFormat="0" applyBorder="0" applyProtection="0">
      <alignment horizontal="left"/>
    </xf>
    <xf numFmtId="0" fontId="33" fillId="70" borderId="0" applyNumberFormat="0" applyBorder="0" applyProtection="0">
      <alignment horizontal="left"/>
    </xf>
    <xf numFmtId="0" fontId="33" fillId="70" borderId="0" applyNumberFormat="0" applyBorder="0" applyProtection="0">
      <alignment horizontal="left"/>
    </xf>
    <xf numFmtId="0" fontId="33" fillId="15" borderId="0" applyNumberFormat="0" applyBorder="0" applyAlignment="0" applyProtection="0"/>
    <xf numFmtId="0" fontId="33" fillId="55" borderId="0" applyNumberFormat="0" applyBorder="0" applyProtection="0">
      <alignment horizontal="left"/>
    </xf>
    <xf numFmtId="0" fontId="33" fillId="55" borderId="0" applyNumberFormat="0" applyBorder="0" applyProtection="0">
      <alignment horizontal="left"/>
    </xf>
    <xf numFmtId="0" fontId="33" fillId="55" borderId="0" applyNumberFormat="0" applyBorder="0" applyProtection="0">
      <alignment horizontal="left"/>
    </xf>
    <xf numFmtId="0" fontId="33" fillId="55" borderId="0" applyNumberFormat="0" applyBorder="0" applyProtection="0">
      <alignment horizontal="left"/>
    </xf>
    <xf numFmtId="0" fontId="33" fillId="10" borderId="0" applyNumberFormat="0" applyBorder="0" applyAlignment="0" applyProtection="0"/>
    <xf numFmtId="0" fontId="33" fillId="71" borderId="0" applyNumberFormat="0" applyBorder="0" applyProtection="0">
      <alignment horizontal="left"/>
    </xf>
    <xf numFmtId="0" fontId="33" fillId="71" borderId="0" applyNumberFormat="0" applyBorder="0" applyProtection="0">
      <alignment horizontal="left"/>
    </xf>
    <xf numFmtId="0" fontId="33" fillId="71" borderId="0" applyNumberFormat="0" applyBorder="0" applyProtection="0">
      <alignment horizontal="left"/>
    </xf>
    <xf numFmtId="0" fontId="33" fillId="71" borderId="0" applyNumberFormat="0" applyBorder="0" applyProtection="0">
      <alignment horizontal="left"/>
    </xf>
    <xf numFmtId="0" fontId="33" fillId="14" borderId="0" applyNumberFormat="0" applyBorder="0" applyAlignment="0" applyProtection="0"/>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58" borderId="0" applyNumberFormat="0" applyBorder="0" applyProtection="0">
      <alignment horizontal="left"/>
    </xf>
    <xf numFmtId="0" fontId="33" fillId="16" borderId="0" applyNumberFormat="0" applyBorder="0" applyAlignment="0" applyProtection="0"/>
    <xf numFmtId="0" fontId="33" fillId="72" borderId="0" applyNumberFormat="0" applyBorder="0" applyProtection="0">
      <alignment horizontal="left"/>
    </xf>
    <xf numFmtId="0" fontId="33" fillId="72" borderId="0" applyNumberFormat="0" applyBorder="0" applyProtection="0">
      <alignment horizontal="left"/>
    </xf>
    <xf numFmtId="0" fontId="33" fillId="72" borderId="0" applyNumberFormat="0" applyBorder="0" applyProtection="0">
      <alignment horizontal="left"/>
    </xf>
    <xf numFmtId="0" fontId="33" fillId="72" borderId="0" applyNumberFormat="0" applyBorder="0" applyProtection="0">
      <alignment horizontal="left"/>
    </xf>
    <xf numFmtId="209" fontId="167" fillId="0" borderId="0" applyBorder="0">
      <alignment horizontal="center" vertical="center" wrapText="1"/>
      <protection locked="0"/>
    </xf>
    <xf numFmtId="9" fontId="24" fillId="0" borderId="0" applyBorder="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40" borderId="20" applyNumberFormat="0" applyAlignment="0" applyProtection="0"/>
    <xf numFmtId="0" fontId="33" fillId="5" borderId="20" applyNumberFormat="0" applyFon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8"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33"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9" fillId="56" borderId="55" applyNumberFormat="0" applyProtection="0">
      <alignment horizontal="left"/>
    </xf>
    <xf numFmtId="0" fontId="59" fillId="56" borderId="55" applyNumberFormat="0" applyProtection="0">
      <alignment horizontal="left"/>
    </xf>
    <xf numFmtId="0" fontId="59" fillId="56" borderId="55" applyNumberFormat="0" applyProtection="0">
      <alignment horizontal="left"/>
    </xf>
    <xf numFmtId="0" fontId="59" fillId="56" borderId="55" applyNumberFormat="0" applyProtection="0">
      <alignment horizontal="left"/>
    </xf>
    <xf numFmtId="0" fontId="54" fillId="71" borderId="21" applyNumberFormat="0" applyProtection="0">
      <alignment horizontal="left"/>
    </xf>
    <xf numFmtId="0" fontId="54" fillId="71" borderId="21" applyNumberFormat="0" applyProtection="0">
      <alignment horizontal="left"/>
    </xf>
    <xf numFmtId="0" fontId="54" fillId="11" borderId="21" applyNumberFormat="0" applyAlignment="0" applyProtection="0"/>
    <xf numFmtId="0" fontId="59" fillId="0" borderId="54" applyNumberFormat="0" applyFill="0" applyProtection="0">
      <alignment horizontal="left"/>
    </xf>
    <xf numFmtId="0" fontId="59" fillId="0" borderId="54" applyNumberFormat="0" applyFill="0" applyProtection="0">
      <alignment horizontal="left"/>
    </xf>
    <xf numFmtId="0" fontId="59" fillId="0" borderId="54" applyNumberFormat="0" applyFill="0" applyProtection="0">
      <alignment horizontal="left"/>
    </xf>
    <xf numFmtId="0" fontId="59" fillId="0" borderId="54" applyNumberFormat="0" applyFill="0" applyProtection="0">
      <alignment horizontal="left"/>
    </xf>
    <xf numFmtId="0" fontId="59" fillId="0" borderId="25"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0" fontId="50" fillId="0" borderId="25" applyNumberFormat="0" applyFill="0" applyAlignment="0" applyProtection="0"/>
    <xf numFmtId="0" fontId="59" fillId="0" borderId="22" applyNumberFormat="0" applyFill="0" applyAlignment="0" applyProtection="0"/>
    <xf numFmtId="0" fontId="59" fillId="0" borderId="25" applyNumberFormat="0" applyFill="0" applyAlignment="0" applyProtection="0"/>
    <xf numFmtId="0" fontId="54" fillId="45" borderId="21" applyNumberFormat="0" applyAlignment="0" applyProtection="0"/>
    <xf numFmtId="0" fontId="54" fillId="45" borderId="21" applyNumberFormat="0" applyAlignment="0" applyProtection="0"/>
    <xf numFmtId="0" fontId="54" fillId="45" borderId="21" applyNumberFormat="0" applyAlignment="0" applyProtection="0"/>
    <xf numFmtId="0" fontId="54" fillId="3" borderId="21" applyNumberFormat="0" applyAlignment="0" applyProtection="0"/>
    <xf numFmtId="0" fontId="54" fillId="11" borderId="21" applyNumberFormat="0" applyAlignment="0" applyProtection="0"/>
    <xf numFmtId="0" fontId="54" fillId="63" borderId="21" applyNumberFormat="0" applyAlignment="0" applyProtection="0"/>
    <xf numFmtId="0" fontId="48" fillId="11" borderId="21" applyNumberFormat="0" applyAlignment="0" applyProtection="0"/>
    <xf numFmtId="0" fontId="54" fillId="45" borderId="21" applyNumberFormat="0" applyAlignment="0" applyProtection="0"/>
    <xf numFmtId="0" fontId="54" fillId="11" borderId="21" applyNumberFormat="0" applyAlignment="0" applyProtection="0"/>
    <xf numFmtId="0" fontId="50" fillId="0" borderId="22" applyNumberFormat="0" applyFill="0" applyAlignment="0" applyProtection="0"/>
    <xf numFmtId="0" fontId="50" fillId="0" borderId="22" applyNumberFormat="0" applyFill="0" applyAlignment="0" applyProtection="0"/>
    <xf numFmtId="0" fontId="48" fillId="3" borderId="21" applyNumberFormat="0" applyAlignment="0" applyProtection="0"/>
    <xf numFmtId="0" fontId="48" fillId="3" borderId="21" applyNumberFormat="0" applyAlignment="0" applyProtection="0"/>
    <xf numFmtId="187" fontId="131" fillId="0" borderId="13" applyAlignment="0" applyProtection="0"/>
    <xf numFmtId="0" fontId="38" fillId="3" borderId="14" applyNumberFormat="0" applyAlignment="0" applyProtection="0"/>
    <xf numFmtId="0" fontId="38" fillId="3" borderId="14" applyNumberFormat="0" applyAlignment="0" applyProtection="0"/>
    <xf numFmtId="0" fontId="45" fillId="4" borderId="14" applyNumberFormat="0" applyAlignment="0" applyProtection="0"/>
    <xf numFmtId="0" fontId="45" fillId="4" borderId="14" applyNumberFormat="0" applyAlignment="0" applyProtection="0"/>
    <xf numFmtId="0" fontId="25" fillId="5" borderId="20" applyNumberFormat="0" applyFont="0" applyAlignment="0" applyProtection="0"/>
    <xf numFmtId="0" fontId="25" fillId="5" borderId="20" applyNumberFormat="0" applyFont="0" applyAlignment="0" applyProtection="0"/>
    <xf numFmtId="0" fontId="87" fillId="40" borderId="14" applyNumberFormat="0" applyAlignment="0" applyProtection="0"/>
    <xf numFmtId="0" fontId="25" fillId="5" borderId="20" applyNumberFormat="0" applyFont="0" applyAlignment="0" applyProtection="0"/>
    <xf numFmtId="0" fontId="87" fillId="40" borderId="14" applyNumberFormat="0" applyAlignment="0" applyProtection="0"/>
    <xf numFmtId="0" fontId="25" fillId="5" borderId="20" applyNumberFormat="0" applyFont="0" applyAlignment="0" applyProtection="0"/>
    <xf numFmtId="0" fontId="52" fillId="4" borderId="14" applyNumberFormat="0" applyAlignment="0" applyProtection="0"/>
    <xf numFmtId="0" fontId="154" fillId="53" borderId="14" applyNumberFormat="0" applyProtection="0">
      <alignment horizontal="left"/>
    </xf>
    <xf numFmtId="0" fontId="154" fillId="53" borderId="14" applyNumberFormat="0" applyProtection="0">
      <alignment horizontal="left"/>
    </xf>
    <xf numFmtId="0" fontId="154" fillId="53" borderId="14" applyNumberFormat="0" applyProtection="0">
      <alignment horizontal="left"/>
    </xf>
    <xf numFmtId="0" fontId="154" fillId="53" borderId="14" applyNumberFormat="0" applyProtection="0">
      <alignment horizontal="left"/>
    </xf>
    <xf numFmtId="0" fontId="52" fillId="4" borderId="14" applyNumberFormat="0" applyAlignment="0" applyProtection="0"/>
    <xf numFmtId="0" fontId="45" fillId="4" borderId="14" applyNumberFormat="0" applyAlignment="0" applyProtection="0"/>
    <xf numFmtId="0" fontId="52" fillId="37" borderId="14" applyNumberFormat="0" applyAlignment="0" applyProtection="0"/>
    <xf numFmtId="0" fontId="52" fillId="4" borderId="14" applyNumberFormat="0" applyAlignment="0" applyProtection="0"/>
    <xf numFmtId="0" fontId="52" fillId="65" borderId="14" applyNumberFormat="0" applyAlignment="0" applyProtection="0"/>
    <xf numFmtId="0" fontId="52" fillId="65" borderId="14" applyNumberFormat="0" applyAlignment="0" applyProtection="0"/>
    <xf numFmtId="0" fontId="55" fillId="11" borderId="14" applyNumberFormat="0" applyAlignment="0" applyProtection="0"/>
    <xf numFmtId="0" fontId="55" fillId="45" borderId="14" applyNumberFormat="0" applyAlignment="0" applyProtection="0"/>
    <xf numFmtId="0" fontId="38" fillId="11" borderId="14" applyNumberFormat="0" applyAlignment="0" applyProtection="0"/>
    <xf numFmtId="0" fontId="55" fillId="63" borderId="14" applyNumberFormat="0" applyAlignment="0" applyProtection="0"/>
    <xf numFmtId="0" fontId="55" fillId="11" borderId="14" applyNumberFormat="0" applyAlignment="0" applyProtection="0"/>
    <xf numFmtId="0" fontId="55" fillId="3" borderId="14" applyNumberFormat="0" applyAlignment="0" applyProtection="0"/>
    <xf numFmtId="0"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0" fontId="55" fillId="11" borderId="14" applyNumberFormat="0" applyAlignment="0" applyProtection="0"/>
    <xf numFmtId="0" fontId="162" fillId="56" borderId="14" applyNumberFormat="0" applyProtection="0">
      <alignment horizontal="left"/>
    </xf>
    <xf numFmtId="0" fontId="162" fillId="56" borderId="14" applyNumberFormat="0" applyProtection="0">
      <alignment horizontal="left"/>
    </xf>
    <xf numFmtId="0" fontId="162" fillId="56" borderId="14" applyNumberFormat="0" applyProtection="0">
      <alignment horizontal="left"/>
    </xf>
    <xf numFmtId="0" fontId="162" fillId="56" borderId="14" applyNumberFormat="0" applyProtection="0">
      <alignment horizontal="left"/>
    </xf>
    <xf numFmtId="0" fontId="23" fillId="5" borderId="20" applyNumberFormat="0" applyFont="0" applyAlignment="0" applyProtection="0"/>
    <xf numFmtId="0" fontId="23" fillId="5" borderId="20" applyNumberFormat="0" applyFont="0" applyAlignment="0" applyProtection="0"/>
    <xf numFmtId="0" fontId="53" fillId="40" borderId="20" applyNumberFormat="0" applyAlignment="0" applyProtection="0"/>
    <xf numFmtId="0" fontId="34" fillId="5" borderId="20" applyNumberFormat="0" applyFont="0" applyAlignment="0" applyProtection="0"/>
    <xf numFmtId="0" fontId="33" fillId="40" borderId="20" applyNumberFormat="0" applyAlignment="0" applyProtection="0"/>
    <xf numFmtId="0" fontId="33" fillId="40" borderId="20" applyNumberFormat="0" applyAlignment="0" applyProtection="0"/>
    <xf numFmtId="0" fontId="23" fillId="5" borderId="20" applyNumberFormat="0" applyFont="0" applyAlignment="0" applyProtection="0"/>
    <xf numFmtId="0" fontId="33" fillId="5" borderId="20" applyNumberFormat="0" applyFont="0" applyAlignment="0" applyProtection="0"/>
    <xf numFmtId="0" fontId="33" fillId="5" borderId="20" applyNumberFormat="0" applyFont="0" applyAlignment="0" applyProtection="0"/>
    <xf numFmtId="0" fontId="53" fillId="40" borderId="20" applyNumberFormat="0" applyAlignment="0" applyProtection="0"/>
    <xf numFmtId="0" fontId="53" fillId="40" borderId="20" applyNumberFormat="0" applyAlignment="0" applyProtection="0"/>
    <xf numFmtId="0" fontId="24" fillId="40" borderId="20" applyNumberFormat="0" applyAlignment="0" applyProtection="0"/>
    <xf numFmtId="0" fontId="24" fillId="40" borderId="20" applyNumberFormat="0" applyAlignment="0" applyProtection="0"/>
    <xf numFmtId="0" fontId="23" fillId="5" borderId="20" applyNumberFormat="0" applyFont="0" applyAlignment="0" applyProtection="0"/>
    <xf numFmtId="0" fontId="128" fillId="72" borderId="20" applyNumberFormat="0" applyProtection="0">
      <alignment horizontal="left"/>
    </xf>
    <xf numFmtId="0" fontId="128" fillId="72" borderId="20" applyNumberFormat="0" applyProtection="0">
      <alignment horizontal="left"/>
    </xf>
    <xf numFmtId="0" fontId="128" fillId="72" borderId="20" applyNumberFormat="0" applyProtection="0">
      <alignment horizontal="left"/>
    </xf>
    <xf numFmtId="0" fontId="128" fillId="72" borderId="20" applyNumberFormat="0" applyProtection="0">
      <alignment horizontal="left"/>
    </xf>
    <xf numFmtId="0" fontId="54" fillId="11"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54" fillId="11"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32" fillId="0" borderId="0" applyFont="0" applyFill="0" applyBorder="0" applyAlignment="0" applyProtection="0"/>
    <xf numFmtId="177" fontId="24" fillId="0" borderId="0" applyFill="0" applyBorder="0" applyAlignment="0" applyProtection="0"/>
    <xf numFmtId="0" fontId="12" fillId="0" borderId="0"/>
    <xf numFmtId="9" fontId="32" fillId="0" borderId="0" applyFont="0" applyFill="0" applyBorder="0" applyAlignment="0" applyProtection="0"/>
    <xf numFmtId="0" fontId="32" fillId="0" borderId="0"/>
    <xf numFmtId="0" fontId="12" fillId="0" borderId="0"/>
    <xf numFmtId="0" fontId="12" fillId="0" borderId="0"/>
    <xf numFmtId="176"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0" fontId="33" fillId="0" borderId="0" applyFont="0" applyFill="0" applyBorder="0" applyAlignment="0" applyProtection="0"/>
    <xf numFmtId="165" fontId="24" fillId="0" borderId="0" applyFont="0" applyFill="0" applyBorder="0" applyAlignment="0" applyProtection="0"/>
    <xf numFmtId="9" fontId="33" fillId="0" borderId="0" applyFill="0" applyBorder="0" applyAlignment="0" applyProtection="0"/>
    <xf numFmtId="9" fontId="25" fillId="0" borderId="0" applyFont="0" applyFill="0" applyBorder="0" applyAlignment="0" applyProtection="0"/>
    <xf numFmtId="9" fontId="53" fillId="0" borderId="0" applyFill="0" applyBorder="0" applyAlignment="0" applyProtection="0"/>
    <xf numFmtId="9" fontId="24" fillId="0" borderId="0" applyFont="0" applyFill="0" applyBorder="0" applyAlignment="0" applyProtection="0"/>
    <xf numFmtId="0" fontId="33" fillId="5" borderId="20" applyNumberFormat="0" applyFont="0" applyAlignment="0" applyProtection="0"/>
    <xf numFmtId="0" fontId="53" fillId="0" borderId="0"/>
    <xf numFmtId="0" fontId="34" fillId="0" borderId="0"/>
    <xf numFmtId="0" fontId="24" fillId="0" borderId="0"/>
    <xf numFmtId="0" fontId="32" fillId="0" borderId="0"/>
    <xf numFmtId="0" fontId="34" fillId="0" borderId="0"/>
    <xf numFmtId="0" fontId="63" fillId="0" borderId="0"/>
    <xf numFmtId="0" fontId="34" fillId="0" borderId="0"/>
    <xf numFmtId="0" fontId="25" fillId="0" borderId="0"/>
    <xf numFmtId="0" fontId="34" fillId="0" borderId="0"/>
    <xf numFmtId="0" fontId="23" fillId="0" borderId="0"/>
    <xf numFmtId="0" fontId="12" fillId="0" borderId="0"/>
    <xf numFmtId="0" fontId="12" fillId="0" borderId="0"/>
    <xf numFmtId="0" fontId="3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53" fillId="0" borderId="0"/>
    <xf numFmtId="0" fontId="24" fillId="0" borderId="0"/>
    <xf numFmtId="0" fontId="23" fillId="0" borderId="0"/>
    <xf numFmtId="0" fontId="23" fillId="0" borderId="0"/>
    <xf numFmtId="0" fontId="12" fillId="0" borderId="0"/>
    <xf numFmtId="0" fontId="25" fillId="0" borderId="0"/>
    <xf numFmtId="0" fontId="32" fillId="0" borderId="0"/>
    <xf numFmtId="0" fontId="12" fillId="0" borderId="0"/>
    <xf numFmtId="0" fontId="32"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32" fillId="0" borderId="0"/>
    <xf numFmtId="0" fontId="63" fillId="0" borderId="0"/>
    <xf numFmtId="0" fontId="33" fillId="0" borderId="0"/>
    <xf numFmtId="0" fontId="12" fillId="0" borderId="0"/>
    <xf numFmtId="0" fontId="12" fillId="0" borderId="0"/>
    <xf numFmtId="0" fontId="12" fillId="0" borderId="0"/>
    <xf numFmtId="0" fontId="12" fillId="0" borderId="0"/>
    <xf numFmtId="0" fontId="24" fillId="0" borderId="0"/>
    <xf numFmtId="0" fontId="24" fillId="0" borderId="0"/>
    <xf numFmtId="0" fontId="53" fillId="0" borderId="0"/>
    <xf numFmtId="0" fontId="58" fillId="0" borderId="0" applyNumberFormat="0" applyFill="0" applyBorder="0" applyAlignment="0" applyProtection="0"/>
    <xf numFmtId="0" fontId="58" fillId="0" borderId="24" applyNumberFormat="0" applyFill="0" applyAlignment="0" applyProtection="0"/>
    <xf numFmtId="0" fontId="57" fillId="0" borderId="17" applyNumberFormat="0" applyFill="0" applyAlignment="0" applyProtection="0"/>
    <xf numFmtId="0" fontId="56" fillId="0" borderId="23" applyNumberFormat="0" applyFill="0" applyAlignment="0" applyProtection="0"/>
    <xf numFmtId="169" fontId="23" fillId="0" borderId="0" applyFont="0" applyFill="0" applyBorder="0" applyAlignment="0" applyProtection="0"/>
    <xf numFmtId="9" fontId="53" fillId="0" borderId="0" applyFont="0" applyFill="0" applyBorder="0" applyAlignment="0" applyProtection="0"/>
    <xf numFmtId="0" fontId="45" fillId="4" borderId="14" applyNumberFormat="0" applyAlignment="0" applyProtection="0"/>
    <xf numFmtId="0" fontId="36" fillId="20"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8" borderId="0" applyNumberFormat="0" applyBorder="0" applyAlignment="0" applyProtection="0"/>
    <xf numFmtId="9" fontId="32" fillId="0" borderId="0" applyFont="0" applyFill="0" applyBorder="0" applyAlignment="0" applyProtection="0"/>
    <xf numFmtId="0" fontId="24" fillId="0" borderId="0"/>
    <xf numFmtId="0" fontId="12" fillId="0" borderId="0"/>
    <xf numFmtId="172" fontId="24" fillId="0" borderId="0" applyFont="0" applyFill="0" applyBorder="0" applyAlignment="0" applyProtection="0"/>
    <xf numFmtId="0" fontId="32" fillId="0" borderId="0"/>
    <xf numFmtId="0" fontId="45" fillId="4" borderId="14" applyNumberFormat="0" applyAlignment="0" applyProtection="0"/>
    <xf numFmtId="0" fontId="54" fillId="11" borderId="21" applyNumberFormat="0" applyAlignment="0" applyProtection="0"/>
    <xf numFmtId="0" fontId="45" fillId="4" borderId="14" applyNumberFormat="0" applyAlignment="0" applyProtection="0"/>
    <xf numFmtId="0" fontId="54" fillId="11" borderId="21" applyNumberFormat="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23" fillId="0" borderId="0"/>
    <xf numFmtId="0" fontId="32" fillId="0" borderId="0"/>
    <xf numFmtId="165" fontId="32" fillId="0" borderId="0" applyFont="0" applyFill="0" applyBorder="0" applyAlignment="0" applyProtection="0"/>
    <xf numFmtId="0" fontId="1" fillId="0" borderId="0"/>
    <xf numFmtId="0" fontId="1" fillId="0" borderId="0"/>
    <xf numFmtId="0" fontId="1" fillId="0" borderId="0"/>
    <xf numFmtId="0" fontId="1" fillId="0" borderId="0"/>
    <xf numFmtId="9" fontId="32" fillId="0" borderId="0" applyFont="0" applyFill="0" applyBorder="0" applyAlignment="0" applyProtection="0"/>
  </cellStyleXfs>
  <cellXfs count="733">
    <xf numFmtId="0" fontId="0" fillId="0" borderId="0" xfId="0"/>
    <xf numFmtId="0" fontId="26" fillId="0" borderId="0" xfId="5" applyFont="1" applyAlignment="1">
      <alignment horizontal="center" vertical="top" wrapText="1"/>
    </xf>
    <xf numFmtId="0" fontId="27" fillId="0" borderId="1" xfId="5" applyFont="1" applyBorder="1" applyAlignment="1" applyProtection="1">
      <alignment horizontal="center" vertical="center" wrapText="1"/>
    </xf>
    <xf numFmtId="0" fontId="22" fillId="0" borderId="0" xfId="5" applyFont="1" applyFill="1" applyAlignment="1" applyProtection="1">
      <alignment horizontal="center"/>
    </xf>
    <xf numFmtId="0" fontId="0" fillId="0" borderId="0" xfId="0" applyAlignment="1">
      <alignment horizont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textRotation="90" wrapText="1"/>
    </xf>
    <xf numFmtId="0" fontId="27" fillId="0" borderId="1" xfId="0" applyFont="1" applyBorder="1" applyAlignment="1">
      <alignment vertical="top" wrapText="1"/>
    </xf>
    <xf numFmtId="0" fontId="27" fillId="0" borderId="0" xfId="0" applyFont="1"/>
    <xf numFmtId="0" fontId="27" fillId="0" borderId="1" xfId="0" applyFont="1" applyBorder="1" applyAlignment="1">
      <alignment vertical="top" textRotation="90" wrapText="1"/>
    </xf>
    <xf numFmtId="0" fontId="27" fillId="0" borderId="1" xfId="0" applyFont="1" applyBorder="1" applyAlignment="1">
      <alignment vertical="center" wrapText="1"/>
    </xf>
    <xf numFmtId="0" fontId="0" fillId="0" borderId="0" xfId="0" applyFont="1"/>
    <xf numFmtId="0" fontId="27" fillId="0" borderId="1" xfId="0" applyFont="1" applyBorder="1"/>
    <xf numFmtId="0" fontId="71" fillId="0" borderId="0" xfId="0" applyFont="1" applyAlignment="1">
      <alignment horizontal="left" vertical="center"/>
    </xf>
    <xf numFmtId="0" fontId="71" fillId="0" borderId="0" xfId="0" applyFont="1" applyAlignment="1">
      <alignment vertical="center"/>
    </xf>
    <xf numFmtId="0" fontId="31" fillId="0" borderId="0" xfId="0" applyFont="1"/>
    <xf numFmtId="0" fontId="27" fillId="0" borderId="5" xfId="0" applyFont="1" applyBorder="1"/>
    <xf numFmtId="49" fontId="0" fillId="0" borderId="0" xfId="0" applyNumberFormat="1" applyFont="1"/>
    <xf numFmtId="49" fontId="0" fillId="0" borderId="0" xfId="0" applyNumberFormat="1"/>
    <xf numFmtId="49" fontId="27" fillId="0" borderId="0" xfId="0" applyNumberFormat="1" applyFont="1"/>
    <xf numFmtId="0" fontId="27" fillId="0" borderId="26" xfId="0" applyFont="1" applyFill="1" applyBorder="1" applyAlignment="1">
      <alignment vertical="center" wrapText="1"/>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49" fontId="28" fillId="0" borderId="1" xfId="0" applyNumberFormat="1" applyFont="1" applyBorder="1" applyAlignment="1">
      <alignment horizontal="center" vertical="center" wrapText="1"/>
    </xf>
    <xf numFmtId="49" fontId="0" fillId="0" borderId="1" xfId="0" applyNumberFormat="1" applyFont="1" applyBorder="1"/>
    <xf numFmtId="0" fontId="27" fillId="0" borderId="1" xfId="0" applyFont="1" applyFill="1" applyBorder="1" applyAlignment="1">
      <alignment wrapText="1"/>
    </xf>
    <xf numFmtId="0" fontId="0" fillId="0" borderId="1" xfId="0" applyFont="1" applyBorder="1"/>
    <xf numFmtId="0" fontId="18" fillId="0" borderId="1" xfId="0" applyFont="1" applyBorder="1" applyAlignment="1">
      <alignment vertical="top" wrapText="1"/>
    </xf>
    <xf numFmtId="0" fontId="74" fillId="0" borderId="1" xfId="0" applyFont="1" applyBorder="1" applyAlignment="1">
      <alignment horizontal="center" vertical="center" wrapText="1"/>
    </xf>
    <xf numFmtId="0" fontId="74" fillId="0" borderId="1" xfId="0" applyFont="1" applyBorder="1" applyAlignment="1">
      <alignment vertical="center" wrapText="1"/>
    </xf>
    <xf numFmtId="0" fontId="74" fillId="0" borderId="4" xfId="0" applyFont="1" applyFill="1" applyBorder="1" applyAlignment="1">
      <alignment vertical="center" wrapText="1"/>
    </xf>
    <xf numFmtId="0" fontId="74" fillId="0" borderId="0" xfId="0" applyFont="1" applyFill="1" applyBorder="1" applyAlignment="1">
      <alignment vertical="center" wrapText="1"/>
    </xf>
    <xf numFmtId="0" fontId="74" fillId="0" borderId="0" xfId="0" applyFont="1" applyFill="1" applyBorder="1" applyAlignment="1">
      <alignment vertical="top" wrapText="1"/>
    </xf>
    <xf numFmtId="0" fontId="31" fillId="0" borderId="0" xfId="0" applyFont="1" applyAlignment="1">
      <alignment horizontal="center"/>
    </xf>
    <xf numFmtId="0" fontId="28" fillId="28" borderId="1" xfId="0" applyFont="1" applyFill="1" applyBorder="1" applyAlignment="1">
      <alignment horizontal="center" vertical="center" wrapText="1"/>
    </xf>
    <xf numFmtId="0" fontId="28" fillId="28" borderId="1" xfId="0" applyFont="1" applyFill="1" applyBorder="1" applyAlignment="1">
      <alignment vertical="center" wrapText="1"/>
    </xf>
    <xf numFmtId="0" fontId="28" fillId="28" borderId="1" xfId="0" applyFont="1" applyFill="1" applyBorder="1" applyAlignment="1">
      <alignment horizontal="justify" vertical="center" wrapText="1"/>
    </xf>
    <xf numFmtId="0" fontId="0" fillId="0" borderId="0" xfId="0" applyAlignment="1">
      <alignment vertical="top"/>
    </xf>
    <xf numFmtId="0" fontId="28" fillId="28" borderId="1" xfId="0" applyFont="1" applyFill="1" applyBorder="1" applyAlignment="1">
      <alignment horizontal="center" vertical="top" wrapText="1"/>
    </xf>
    <xf numFmtId="0" fontId="0" fillId="0" borderId="1" xfId="0" applyFont="1" applyBorder="1" applyAlignment="1">
      <alignment vertical="top"/>
    </xf>
    <xf numFmtId="49" fontId="74" fillId="0" borderId="1" xfId="0" applyNumberFormat="1" applyFont="1" applyBorder="1" applyAlignment="1">
      <alignment horizontal="center" vertical="top" wrapText="1"/>
    </xf>
    <xf numFmtId="49" fontId="27" fillId="0" borderId="1" xfId="0" applyNumberFormat="1" applyFont="1" applyBorder="1" applyAlignment="1">
      <alignment horizontal="center" vertical="top" wrapText="1"/>
    </xf>
    <xf numFmtId="0" fontId="27" fillId="0" borderId="0" xfId="0" applyFont="1" applyAlignment="1">
      <alignment vertical="top"/>
    </xf>
    <xf numFmtId="0" fontId="27" fillId="0" borderId="0" xfId="0" applyFont="1" applyAlignment="1"/>
    <xf numFmtId="0" fontId="0" fillId="0" borderId="0" xfId="0" applyAlignment="1">
      <alignment horizontal="right"/>
    </xf>
    <xf numFmtId="0" fontId="27" fillId="0" borderId="0" xfId="0" applyFont="1" applyFill="1" applyAlignment="1">
      <alignment horizontal="center" vertical="center" wrapText="1"/>
    </xf>
    <xf numFmtId="0" fontId="31" fillId="0" borderId="0" xfId="5" applyFont="1" applyFill="1" applyAlignment="1" applyProtection="1">
      <alignment horizontal="centerContinuous"/>
    </xf>
    <xf numFmtId="0" fontId="70" fillId="0" borderId="0" xfId="0" applyFont="1"/>
    <xf numFmtId="0" fontId="31" fillId="0" borderId="0" xfId="0" applyFont="1" applyAlignment="1">
      <alignment horizontal="left" vertical="top" wrapText="1"/>
    </xf>
    <xf numFmtId="0" fontId="26" fillId="0" borderId="0" xfId="5" applyFont="1" applyAlignment="1">
      <alignment horizontal="center" vertical="top" wrapText="1"/>
    </xf>
    <xf numFmtId="0" fontId="31" fillId="0" borderId="0" xfId="0" applyFont="1" applyAlignment="1">
      <alignment horizontal="right" vertical="top" wrapText="1"/>
    </xf>
    <xf numFmtId="0" fontId="80" fillId="0" borderId="0" xfId="5" applyFont="1" applyAlignment="1" applyProtection="1">
      <alignment horizontal="center" vertical="center"/>
      <protection locked="0"/>
    </xf>
    <xf numFmtId="0" fontId="80" fillId="0" borderId="0" xfId="5" applyFont="1" applyAlignment="1" applyProtection="1">
      <alignment horizontal="left"/>
    </xf>
    <xf numFmtId="0" fontId="31" fillId="0" borderId="0" xfId="0" applyFont="1" applyFill="1" applyAlignment="1" applyProtection="1">
      <alignment horizontal="center" vertical="center" wrapText="1"/>
      <protection locked="0"/>
    </xf>
    <xf numFmtId="165" fontId="31" fillId="0" borderId="0" xfId="261" applyFont="1" applyFill="1" applyAlignment="1" applyProtection="1">
      <alignment horizontal="left" vertical="center" wrapText="1"/>
      <protection locked="0"/>
    </xf>
    <xf numFmtId="0" fontId="31" fillId="0" borderId="0" xfId="0" applyFont="1" applyFill="1" applyAlignment="1">
      <alignment horizontal="center" vertical="center" wrapText="1"/>
    </xf>
    <xf numFmtId="0" fontId="27" fillId="0" borderId="37" xfId="0" applyFont="1" applyFill="1" applyBorder="1" applyAlignment="1" applyProtection="1">
      <alignment horizontal="center" vertical="center" wrapText="1"/>
      <protection locked="0"/>
    </xf>
    <xf numFmtId="0" fontId="27" fillId="0" borderId="0" xfId="0" applyFont="1" applyFill="1" applyAlignment="1">
      <alignment horizontal="left" vertical="center" wrapText="1"/>
    </xf>
    <xf numFmtId="165" fontId="27" fillId="0" borderId="0" xfId="261" applyFont="1" applyFill="1" applyAlignment="1">
      <alignment horizontal="left" vertical="center" wrapText="1"/>
    </xf>
    <xf numFmtId="0" fontId="96" fillId="0" borderId="0" xfId="0" applyFont="1" applyFill="1" applyAlignment="1" applyProtection="1">
      <alignment horizontal="centerContinuous" vertical="center"/>
      <protection locked="0"/>
    </xf>
    <xf numFmtId="0" fontId="0" fillId="42" borderId="0" xfId="0" applyFill="1"/>
    <xf numFmtId="0" fontId="97" fillId="0" borderId="0" xfId="0" applyFont="1"/>
    <xf numFmtId="0" fontId="22" fillId="0" borderId="0" xfId="0" applyFont="1"/>
    <xf numFmtId="0" fontId="97" fillId="2" borderId="0" xfId="0" applyFont="1" applyFill="1"/>
    <xf numFmtId="0" fontId="27" fillId="0" borderId="43" xfId="0" applyFont="1" applyFill="1" applyBorder="1" applyAlignment="1" applyProtection="1">
      <alignment horizontal="center" vertical="center" wrapText="1"/>
    </xf>
    <xf numFmtId="0" fontId="31" fillId="0" borderId="44" xfId="0" applyFont="1" applyFill="1" applyBorder="1" applyAlignment="1" applyProtection="1">
      <alignment horizontal="left" vertical="center" wrapText="1"/>
    </xf>
    <xf numFmtId="0" fontId="27" fillId="0" borderId="44"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31" fillId="0" borderId="30" xfId="0" applyFont="1" applyFill="1" applyBorder="1" applyAlignment="1" applyProtection="1">
      <alignment horizontal="left" vertical="center" wrapText="1"/>
    </xf>
    <xf numFmtId="0" fontId="27" fillId="0" borderId="37" xfId="0" applyFont="1" applyFill="1" applyBorder="1" applyAlignment="1" applyProtection="1">
      <alignment horizontal="center" vertical="center" wrapText="1"/>
    </xf>
    <xf numFmtId="0" fontId="27"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center" vertical="center" wrapText="1"/>
    </xf>
    <xf numFmtId="0" fontId="27" fillId="0" borderId="46" xfId="0" applyFont="1" applyFill="1" applyBorder="1" applyAlignment="1" applyProtection="1">
      <alignment horizontal="center" vertical="center" wrapText="1"/>
    </xf>
    <xf numFmtId="0" fontId="27" fillId="0" borderId="34"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protection locked="0"/>
    </xf>
    <xf numFmtId="0" fontId="27" fillId="0" borderId="0" xfId="0" applyFont="1" applyFill="1"/>
    <xf numFmtId="0" fontId="27" fillId="0" borderId="0" xfId="0" applyFont="1" applyFill="1" applyAlignment="1" applyProtection="1">
      <alignment horizontal="center" vertical="center" wrapText="1"/>
      <protection locked="0"/>
    </xf>
    <xf numFmtId="0" fontId="28" fillId="0" borderId="0" xfId="0" applyFont="1" applyFill="1" applyAlignment="1" applyProtection="1">
      <alignment horizontal="center" vertical="center" wrapText="1"/>
      <protection locked="0"/>
    </xf>
    <xf numFmtId="165" fontId="28" fillId="0" borderId="0" xfId="261" applyFont="1" applyFill="1" applyAlignment="1" applyProtection="1">
      <alignment horizontal="left" vertical="center" wrapText="1"/>
      <protection locked="0"/>
    </xf>
    <xf numFmtId="0" fontId="27" fillId="0" borderId="0" xfId="0" applyFont="1" applyFill="1" applyAlignment="1" applyProtection="1">
      <alignment horizontal="left" vertical="center" wrapText="1"/>
      <protection locked="0"/>
    </xf>
    <xf numFmtId="165" fontId="27" fillId="0" borderId="0" xfId="261" applyFont="1" applyFill="1" applyAlignment="1" applyProtection="1">
      <alignment horizontal="left" vertical="center" wrapText="1"/>
      <protection locked="0"/>
    </xf>
    <xf numFmtId="0" fontId="78" fillId="0" borderId="0" xfId="0" applyFont="1" applyFill="1" applyAlignment="1">
      <alignment horizontal="center" vertical="center" wrapText="1"/>
    </xf>
    <xf numFmtId="0" fontId="81" fillId="0" borderId="0" xfId="0" applyFont="1" applyFill="1" applyAlignment="1">
      <alignment horizontal="centerContinuous" vertical="center"/>
    </xf>
    <xf numFmtId="0" fontId="27" fillId="0" borderId="0" xfId="0" applyFont="1" applyFill="1" applyBorder="1" applyAlignment="1" applyProtection="1">
      <alignment horizontal="center" vertical="center" wrapText="1"/>
      <protection locked="0"/>
    </xf>
    <xf numFmtId="4" fontId="110" fillId="0" borderId="1" xfId="5" applyNumberFormat="1" applyFont="1" applyFill="1" applyBorder="1" applyAlignment="1" applyProtection="1">
      <alignment horizontal="center" vertical="center" wrapText="1"/>
      <protection locked="0"/>
    </xf>
    <xf numFmtId="0" fontId="109" fillId="0" borderId="1" xfId="0" applyFont="1" applyFill="1" applyBorder="1" applyAlignment="1">
      <alignment vertical="center" wrapText="1"/>
    </xf>
    <xf numFmtId="0" fontId="99" fillId="0" borderId="0" xfId="0" applyFont="1"/>
    <xf numFmtId="49" fontId="105" fillId="0" borderId="0" xfId="2580" applyNumberFormat="1" applyFont="1" applyAlignment="1">
      <alignment horizontal="center" vertical="center"/>
    </xf>
    <xf numFmtId="0" fontId="102" fillId="0" borderId="0" xfId="2580" applyFont="1"/>
    <xf numFmtId="0" fontId="27" fillId="0" borderId="0" xfId="2581" applyFont="1" applyFill="1" applyAlignment="1" applyProtection="1">
      <alignment vertical="top" wrapText="1"/>
    </xf>
    <xf numFmtId="0" fontId="9" fillId="0" borderId="0" xfId="2580"/>
    <xf numFmtId="0" fontId="9" fillId="0" borderId="0" xfId="2580" applyFill="1"/>
    <xf numFmtId="0" fontId="102" fillId="31" borderId="0" xfId="2580" applyFont="1" applyFill="1"/>
    <xf numFmtId="0" fontId="104" fillId="0" borderId="1" xfId="2580" applyFont="1" applyFill="1" applyBorder="1" applyAlignment="1">
      <alignment horizontal="center" vertical="center" wrapText="1"/>
    </xf>
    <xf numFmtId="0" fontId="104" fillId="43" borderId="1" xfId="2580" applyFont="1" applyFill="1" applyBorder="1" applyAlignment="1">
      <alignment horizontal="center" vertical="center" wrapText="1"/>
    </xf>
    <xf numFmtId="0" fontId="104" fillId="0" borderId="38" xfId="2580" applyFont="1" applyFill="1" applyBorder="1" applyAlignment="1">
      <alignment horizontal="center" vertical="center" wrapText="1"/>
    </xf>
    <xf numFmtId="49" fontId="105" fillId="0" borderId="37" xfId="2580" applyNumberFormat="1" applyFont="1" applyFill="1" applyBorder="1" applyAlignment="1">
      <alignment horizontal="center" vertical="center" wrapText="1"/>
    </xf>
    <xf numFmtId="0" fontId="30" fillId="0" borderId="1" xfId="2580" applyFont="1" applyFill="1" applyBorder="1" applyAlignment="1">
      <alignment horizontal="center" vertical="center" wrapText="1"/>
    </xf>
    <xf numFmtId="0" fontId="30" fillId="31" borderId="1" xfId="2580" applyFont="1" applyFill="1" applyBorder="1" applyAlignment="1">
      <alignment horizontal="center" vertical="center" wrapText="1"/>
    </xf>
    <xf numFmtId="0" fontId="30" fillId="0" borderId="38" xfId="2580" applyFont="1" applyFill="1" applyBorder="1" applyAlignment="1">
      <alignment horizontal="center" vertical="center" wrapText="1"/>
    </xf>
    <xf numFmtId="49" fontId="104" fillId="0" borderId="37" xfId="2580" applyNumberFormat="1" applyFont="1" applyBorder="1" applyAlignment="1">
      <alignment horizontal="center" vertical="center"/>
    </xf>
    <xf numFmtId="0" fontId="104" fillId="0" borderId="1" xfId="2580" applyFont="1" applyBorder="1" applyAlignment="1">
      <alignment vertical="center" wrapText="1"/>
    </xf>
    <xf numFmtId="0" fontId="105" fillId="0" borderId="1" xfId="2580" applyFont="1" applyBorder="1" applyAlignment="1">
      <alignment horizontal="center" vertical="center" wrapText="1"/>
    </xf>
    <xf numFmtId="179" fontId="105" fillId="0" borderId="1" xfId="2580" applyNumberFormat="1" applyFont="1" applyBorder="1" applyAlignment="1">
      <alignment horizontal="center" vertical="center" wrapText="1"/>
    </xf>
    <xf numFmtId="179" fontId="105" fillId="0" borderId="38" xfId="2580" applyNumberFormat="1" applyFont="1" applyBorder="1" applyAlignment="1">
      <alignment horizontal="center" vertical="center" wrapText="1"/>
    </xf>
    <xf numFmtId="49" fontId="105" fillId="0" borderId="37" xfId="2580" applyNumberFormat="1" applyFont="1" applyBorder="1" applyAlignment="1">
      <alignment horizontal="center" vertical="center"/>
    </xf>
    <xf numFmtId="0" fontId="105" fillId="0" borderId="1" xfId="2580" applyFont="1" applyBorder="1" applyAlignment="1">
      <alignment horizontal="left" vertical="center" wrapText="1"/>
    </xf>
    <xf numFmtId="0" fontId="9" fillId="0" borderId="0" xfId="2580" applyFont="1" applyFill="1"/>
    <xf numFmtId="179" fontId="105" fillId="0" borderId="1" xfId="2580" applyNumberFormat="1" applyFont="1" applyFill="1" applyBorder="1" applyAlignment="1">
      <alignment horizontal="center" vertical="center" wrapText="1"/>
    </xf>
    <xf numFmtId="179" fontId="105" fillId="0" borderId="38" xfId="2580" applyNumberFormat="1" applyFont="1" applyFill="1" applyBorder="1" applyAlignment="1">
      <alignment horizontal="center" vertical="center" wrapText="1"/>
    </xf>
    <xf numFmtId="2" fontId="105" fillId="0" borderId="1" xfId="2580" applyNumberFormat="1" applyFont="1" applyBorder="1" applyAlignment="1">
      <alignment horizontal="center" vertical="center" wrapText="1"/>
    </xf>
    <xf numFmtId="2" fontId="105" fillId="0" borderId="38" xfId="2580" applyNumberFormat="1" applyFont="1" applyBorder="1" applyAlignment="1">
      <alignment horizontal="center" vertical="center" wrapText="1"/>
    </xf>
    <xf numFmtId="0" fontId="28" fillId="0" borderId="0" xfId="2580" applyFont="1" applyBorder="1" applyAlignment="1">
      <alignment horizontal="center" vertical="center" wrapText="1"/>
    </xf>
    <xf numFmtId="2" fontId="105" fillId="0" borderId="1" xfId="2580" applyNumberFormat="1" applyFont="1" applyFill="1" applyBorder="1" applyAlignment="1">
      <alignment horizontal="center" vertical="center" wrapText="1"/>
    </xf>
    <xf numFmtId="2" fontId="105" fillId="0" borderId="38" xfId="2580" applyNumberFormat="1" applyFont="1" applyFill="1" applyBorder="1" applyAlignment="1">
      <alignment horizontal="center" vertical="center" wrapText="1"/>
    </xf>
    <xf numFmtId="2" fontId="9" fillId="0" borderId="0" xfId="2580" applyNumberFormat="1"/>
    <xf numFmtId="2" fontId="105" fillId="31" borderId="1" xfId="2580" applyNumberFormat="1" applyFont="1" applyFill="1" applyBorder="1" applyAlignment="1">
      <alignment horizontal="center" vertical="center" wrapText="1"/>
    </xf>
    <xf numFmtId="0" fontId="104" fillId="31" borderId="1" xfId="2580" applyFont="1" applyFill="1" applyBorder="1" applyAlignment="1">
      <alignment vertical="center" wrapText="1"/>
    </xf>
    <xf numFmtId="0" fontId="105" fillId="31" borderId="1" xfId="2580" applyFont="1" applyFill="1" applyBorder="1" applyAlignment="1">
      <alignment vertical="center" wrapText="1"/>
    </xf>
    <xf numFmtId="0" fontId="105" fillId="31" borderId="1" xfId="2580" applyFont="1" applyFill="1" applyBorder="1" applyAlignment="1">
      <alignment horizontal="center" vertical="center" wrapText="1"/>
    </xf>
    <xf numFmtId="2" fontId="105" fillId="101" borderId="1" xfId="2580" applyNumberFormat="1" applyFont="1" applyFill="1" applyBorder="1" applyAlignment="1">
      <alignment horizontal="center" vertical="center" wrapText="1"/>
    </xf>
    <xf numFmtId="2" fontId="105" fillId="31" borderId="38" xfId="2580" applyNumberFormat="1" applyFont="1" applyFill="1" applyBorder="1" applyAlignment="1">
      <alignment horizontal="center" vertical="center" wrapText="1"/>
    </xf>
    <xf numFmtId="0" fontId="105" fillId="0" borderId="1" xfId="2580" applyFont="1" applyBorder="1" applyAlignment="1">
      <alignment vertical="center" wrapText="1"/>
    </xf>
    <xf numFmtId="0" fontId="105" fillId="101" borderId="1" xfId="2580" applyFont="1" applyFill="1" applyBorder="1" applyAlignment="1">
      <alignment horizontal="center" vertical="center" wrapText="1"/>
    </xf>
    <xf numFmtId="0" fontId="105" fillId="0" borderId="38" xfId="2580" applyFont="1" applyBorder="1" applyAlignment="1">
      <alignment horizontal="center" vertical="center" wrapText="1"/>
    </xf>
    <xf numFmtId="0" fontId="104" fillId="0" borderId="2" xfId="2580" applyFont="1" applyBorder="1" applyAlignment="1">
      <alignment vertical="center" wrapText="1"/>
    </xf>
    <xf numFmtId="49" fontId="104" fillId="31" borderId="37" xfId="2580" applyNumberFormat="1" applyFont="1" applyFill="1" applyBorder="1" applyAlignment="1">
      <alignment horizontal="center" vertical="center"/>
    </xf>
    <xf numFmtId="0" fontId="9" fillId="31" borderId="0" xfId="2580" applyFill="1"/>
    <xf numFmtId="1" fontId="105" fillId="0" borderId="1" xfId="2580" applyNumberFormat="1" applyFont="1" applyBorder="1" applyAlignment="1">
      <alignment horizontal="center" vertical="center" wrapText="1"/>
    </xf>
    <xf numFmtId="0" fontId="105" fillId="31" borderId="38" xfId="2580" applyFont="1" applyFill="1" applyBorder="1" applyAlignment="1">
      <alignment horizontal="center" vertical="center" wrapText="1"/>
    </xf>
    <xf numFmtId="0" fontId="9" fillId="0" borderId="0" xfId="2580" applyBorder="1"/>
    <xf numFmtId="49" fontId="104" fillId="0" borderId="46" xfId="2580" applyNumberFormat="1" applyFont="1" applyBorder="1" applyAlignment="1">
      <alignment horizontal="center" vertical="center"/>
    </xf>
    <xf numFmtId="0" fontId="104" fillId="0" borderId="34" xfId="2580" applyFont="1" applyBorder="1" applyAlignment="1">
      <alignment horizontal="left" vertical="center" wrapText="1"/>
    </xf>
    <xf numFmtId="0" fontId="105" fillId="0" borderId="34" xfId="2580" applyFont="1" applyBorder="1" applyAlignment="1">
      <alignment horizontal="center" vertical="center" wrapText="1"/>
    </xf>
    <xf numFmtId="2" fontId="105" fillId="0" borderId="34" xfId="2580" applyNumberFormat="1" applyFont="1" applyFill="1" applyBorder="1" applyAlignment="1">
      <alignment horizontal="center" vertical="center" wrapText="1"/>
    </xf>
    <xf numFmtId="2" fontId="105" fillId="31" borderId="34" xfId="2580" applyNumberFormat="1" applyFont="1" applyFill="1" applyBorder="1" applyAlignment="1">
      <alignment horizontal="center" vertical="center" wrapText="1"/>
    </xf>
    <xf numFmtId="0" fontId="105" fillId="31" borderId="34" xfId="2580" applyFont="1" applyFill="1" applyBorder="1" applyAlignment="1">
      <alignment horizontal="center" vertical="center" wrapText="1"/>
    </xf>
    <xf numFmtId="0" fontId="105" fillId="31" borderId="36" xfId="2580" applyFont="1" applyFill="1" applyBorder="1" applyAlignment="1">
      <alignment horizontal="center" vertical="center" wrapText="1"/>
    </xf>
    <xf numFmtId="49" fontId="104" fillId="0" borderId="3" xfId="2580" applyNumberFormat="1" applyFont="1" applyBorder="1" applyAlignment="1">
      <alignment horizontal="center" vertical="center"/>
    </xf>
    <xf numFmtId="0" fontId="104" fillId="0" borderId="3" xfId="2580" applyFont="1" applyBorder="1" applyAlignment="1">
      <alignment vertical="center" wrapText="1"/>
    </xf>
    <xf numFmtId="0" fontId="105" fillId="0" borderId="3" xfId="2580" applyFont="1" applyBorder="1" applyAlignment="1">
      <alignment horizontal="center" vertical="center" wrapText="1"/>
    </xf>
    <xf numFmtId="0" fontId="105" fillId="0" borderId="3" xfId="2580" applyFont="1" applyFill="1" applyBorder="1" applyAlignment="1">
      <alignment horizontal="center" vertical="center" wrapText="1"/>
    </xf>
    <xf numFmtId="0" fontId="105" fillId="31" borderId="3" xfId="2580" applyFont="1" applyFill="1" applyBorder="1" applyAlignment="1">
      <alignment horizontal="center" vertical="center" wrapText="1"/>
    </xf>
    <xf numFmtId="49" fontId="104" fillId="0" borderId="1" xfId="2580" applyNumberFormat="1" applyFont="1" applyBorder="1" applyAlignment="1">
      <alignment horizontal="center" vertical="center"/>
    </xf>
    <xf numFmtId="0" fontId="104" fillId="0" borderId="1" xfId="2580" applyFont="1" applyBorder="1" applyAlignment="1">
      <alignment horizontal="left" vertical="center" wrapText="1"/>
    </xf>
    <xf numFmtId="0" fontId="105" fillId="0" borderId="0" xfId="2580" applyFont="1" applyBorder="1" applyAlignment="1">
      <alignment vertical="center" wrapText="1"/>
    </xf>
    <xf numFmtId="0" fontId="105" fillId="0" borderId="0" xfId="2580" applyFont="1" applyBorder="1" applyAlignment="1">
      <alignment horizontal="center" vertical="center" wrapText="1"/>
    </xf>
    <xf numFmtId="0" fontId="105" fillId="31" borderId="0" xfId="2580" applyFont="1" applyFill="1" applyBorder="1" applyAlignment="1">
      <alignment horizontal="center" vertical="center" wrapText="1"/>
    </xf>
    <xf numFmtId="0" fontId="105" fillId="31" borderId="0" xfId="2580" applyFont="1" applyFill="1" applyAlignment="1">
      <alignment vertical="center"/>
    </xf>
    <xf numFmtId="0" fontId="30" fillId="0" borderId="0" xfId="2580" applyFont="1" applyAlignment="1">
      <alignment vertical="center"/>
    </xf>
    <xf numFmtId="0" fontId="110" fillId="0" borderId="0" xfId="2580" applyFont="1" applyAlignment="1">
      <alignment vertical="center"/>
    </xf>
    <xf numFmtId="0" fontId="105" fillId="0" borderId="0" xfId="2580" applyFont="1" applyAlignment="1">
      <alignment vertical="center"/>
    </xf>
    <xf numFmtId="0" fontId="106" fillId="31" borderId="0" xfId="2580" applyFont="1" applyFill="1" applyAlignment="1">
      <alignment vertical="center"/>
    </xf>
    <xf numFmtId="0" fontId="104" fillId="31" borderId="0" xfId="2580" applyFont="1" applyFill="1" applyAlignment="1">
      <alignment vertical="center"/>
    </xf>
    <xf numFmtId="0" fontId="105" fillId="0" borderId="0" xfId="2580" applyFont="1" applyFill="1" applyAlignment="1">
      <alignment horizontal="left" vertical="center"/>
    </xf>
    <xf numFmtId="0" fontId="105" fillId="31" borderId="0" xfId="2580" applyFont="1" applyFill="1" applyAlignment="1">
      <alignment horizontal="left" vertical="center"/>
    </xf>
    <xf numFmtId="0" fontId="178" fillId="0" borderId="0" xfId="2580" applyFont="1" applyAlignment="1">
      <alignment vertical="center"/>
    </xf>
    <xf numFmtId="0" fontId="104" fillId="0" borderId="0" xfId="2580" applyFont="1" applyAlignment="1">
      <alignment vertical="center"/>
    </xf>
    <xf numFmtId="49" fontId="28" fillId="0" borderId="0" xfId="2580" applyNumberFormat="1" applyFont="1" applyAlignment="1">
      <alignment horizontal="center" vertical="center"/>
    </xf>
    <xf numFmtId="0" fontId="69" fillId="0" borderId="0" xfId="2580" applyFont="1" applyFill="1"/>
    <xf numFmtId="179" fontId="181" fillId="0" borderId="1" xfId="2580" applyNumberFormat="1" applyFont="1" applyBorder="1" applyAlignment="1">
      <alignment horizontal="center" vertical="center" wrapText="1"/>
    </xf>
    <xf numFmtId="0" fontId="182" fillId="0" borderId="1" xfId="2580" applyFont="1" applyFill="1" applyBorder="1" applyAlignment="1">
      <alignment horizontal="center" vertical="center" wrapText="1"/>
    </xf>
    <xf numFmtId="179" fontId="181" fillId="31" borderId="1" xfId="2580" applyNumberFormat="1" applyFont="1" applyFill="1" applyBorder="1" applyAlignment="1">
      <alignment horizontal="center" vertical="center" wrapText="1"/>
    </xf>
    <xf numFmtId="179" fontId="182" fillId="0" borderId="1" xfId="2580" applyNumberFormat="1" applyFont="1" applyBorder="1" applyAlignment="1">
      <alignment horizontal="center" vertical="center" wrapText="1"/>
    </xf>
    <xf numFmtId="179" fontId="182" fillId="0" borderId="38" xfId="2580" applyNumberFormat="1" applyFont="1" applyBorder="1" applyAlignment="1">
      <alignment horizontal="center" vertical="center" wrapText="1"/>
    </xf>
    <xf numFmtId="179" fontId="181" fillId="0" borderId="38" xfId="2580" applyNumberFormat="1" applyFont="1" applyBorder="1" applyAlignment="1">
      <alignment horizontal="center" vertical="center" wrapText="1"/>
    </xf>
    <xf numFmtId="0" fontId="69" fillId="0" borderId="0" xfId="2580" applyFont="1"/>
    <xf numFmtId="0" fontId="183" fillId="0" borderId="0" xfId="5" applyFont="1" applyFill="1" applyAlignment="1" applyProtection="1">
      <alignment horizontal="centerContinuous"/>
    </xf>
    <xf numFmtId="0" fontId="184" fillId="0" borderId="0" xfId="2580" applyFont="1" applyAlignment="1">
      <alignment horizontal="centerContinuous"/>
    </xf>
    <xf numFmtId="0" fontId="184" fillId="31" borderId="0" xfId="2580" applyFont="1" applyFill="1" applyAlignment="1">
      <alignment horizontal="centerContinuous"/>
    </xf>
    <xf numFmtId="0" fontId="177" fillId="0" borderId="0" xfId="2580" applyFont="1" applyFill="1" applyAlignment="1">
      <alignment horizontal="centerContinuous" vertical="center" wrapText="1"/>
    </xf>
    <xf numFmtId="0" fontId="104" fillId="29" borderId="30" xfId="2580" applyFont="1" applyFill="1" applyBorder="1" applyAlignment="1">
      <alignment horizontal="center" vertical="center" wrapText="1"/>
    </xf>
    <xf numFmtId="2" fontId="77" fillId="0" borderId="1" xfId="2580" applyNumberFormat="1" applyFont="1" applyBorder="1" applyAlignment="1">
      <alignment horizontal="center" vertical="center" wrapText="1"/>
    </xf>
    <xf numFmtId="2" fontId="181" fillId="0" borderId="1" xfId="2580" applyNumberFormat="1" applyFont="1" applyBorder="1" applyAlignment="1">
      <alignment horizontal="center" vertical="center" wrapText="1"/>
    </xf>
    <xf numFmtId="2" fontId="182" fillId="0" borderId="1" xfId="2580" applyNumberFormat="1" applyFont="1" applyBorder="1" applyAlignment="1">
      <alignment horizontal="center" vertical="center" wrapText="1"/>
    </xf>
    <xf numFmtId="2" fontId="105" fillId="29" borderId="1" xfId="2580" applyNumberFormat="1" applyFont="1" applyFill="1" applyBorder="1" applyAlignment="1">
      <alignment horizontal="center" vertical="center" wrapText="1"/>
    </xf>
    <xf numFmtId="2" fontId="105" fillId="29" borderId="38" xfId="2580" applyNumberFormat="1" applyFont="1" applyFill="1" applyBorder="1" applyAlignment="1">
      <alignment horizontal="center" vertical="center" wrapText="1"/>
    </xf>
    <xf numFmtId="2" fontId="181" fillId="0" borderId="38" xfId="2580" applyNumberFormat="1" applyFont="1" applyBorder="1" applyAlignment="1">
      <alignment horizontal="center" vertical="center" wrapText="1"/>
    </xf>
    <xf numFmtId="2" fontId="77" fillId="0" borderId="38" xfId="2580" applyNumberFormat="1" applyFont="1" applyBorder="1" applyAlignment="1">
      <alignment horizontal="center" vertical="center" wrapText="1"/>
    </xf>
    <xf numFmtId="0" fontId="28" fillId="42" borderId="28" xfId="0" applyFont="1" applyFill="1" applyBorder="1" applyAlignment="1">
      <alignment horizontal="center" vertical="center" wrapText="1"/>
    </xf>
    <xf numFmtId="2" fontId="105" fillId="42" borderId="1" xfId="2580" applyNumberFormat="1" applyFont="1" applyFill="1" applyBorder="1" applyAlignment="1">
      <alignment horizontal="center" vertical="center" wrapText="1"/>
    </xf>
    <xf numFmtId="4" fontId="105" fillId="42" borderId="1" xfId="2580" applyNumberFormat="1" applyFont="1" applyFill="1" applyBorder="1" applyAlignment="1">
      <alignment horizontal="center" vertical="center" wrapText="1"/>
    </xf>
    <xf numFmtId="1" fontId="105" fillId="32" borderId="1" xfId="2580" applyNumberFormat="1" applyFont="1" applyFill="1" applyBorder="1" applyAlignment="1">
      <alignment horizontal="center" vertical="center" wrapText="1"/>
    </xf>
    <xf numFmtId="1" fontId="77" fillId="2" borderId="1" xfId="2580" applyNumberFormat="1" applyFont="1" applyFill="1" applyBorder="1" applyAlignment="1">
      <alignment horizontal="center" vertical="center" wrapText="1"/>
    </xf>
    <xf numFmtId="1" fontId="181" fillId="0" borderId="1" xfId="2580" applyNumberFormat="1" applyFont="1" applyBorder="1" applyAlignment="1">
      <alignment horizontal="center" vertical="center" wrapText="1"/>
    </xf>
    <xf numFmtId="1" fontId="181" fillId="0" borderId="38" xfId="2580" applyNumberFormat="1" applyFont="1" applyBorder="1" applyAlignment="1">
      <alignment horizontal="center" vertical="center" wrapText="1"/>
    </xf>
    <xf numFmtId="1" fontId="181" fillId="31" borderId="1" xfId="2580" applyNumberFormat="1" applyFont="1" applyFill="1" applyBorder="1" applyAlignment="1">
      <alignment horizontal="center" vertical="center" wrapText="1"/>
    </xf>
    <xf numFmtId="1" fontId="181" fillId="31" borderId="38" xfId="2580" applyNumberFormat="1" applyFont="1" applyFill="1" applyBorder="1" applyAlignment="1">
      <alignment horizontal="center" vertical="center" wrapText="1"/>
    </xf>
    <xf numFmtId="2" fontId="105" fillId="2" borderId="1" xfId="2580" applyNumberFormat="1" applyFont="1" applyFill="1" applyBorder="1" applyAlignment="1">
      <alignment horizontal="center" vertical="center" wrapText="1"/>
    </xf>
    <xf numFmtId="2" fontId="77" fillId="41" borderId="1" xfId="2580" applyNumberFormat="1" applyFont="1" applyFill="1" applyBorder="1" applyAlignment="1">
      <alignment horizontal="center" vertical="center" wrapText="1"/>
    </xf>
    <xf numFmtId="0" fontId="99" fillId="0" borderId="0" xfId="2580" applyFont="1"/>
    <xf numFmtId="0" fontId="185" fillId="0" borderId="0" xfId="2580" applyFont="1" applyFill="1" applyAlignment="1">
      <alignment horizontal="center" vertical="center"/>
    </xf>
    <xf numFmtId="0" fontId="9" fillId="42" borderId="0" xfId="2580" applyFill="1"/>
    <xf numFmtId="2" fontId="181" fillId="42" borderId="1" xfId="2580" applyNumberFormat="1" applyFont="1" applyFill="1" applyBorder="1" applyAlignment="1">
      <alignment horizontal="center" vertical="center" wrapText="1"/>
    </xf>
    <xf numFmtId="0" fontId="77" fillId="31" borderId="1" xfId="2580" applyFont="1" applyFill="1" applyBorder="1" applyAlignment="1">
      <alignment horizontal="center" vertical="center" wrapText="1"/>
    </xf>
    <xf numFmtId="0" fontId="69" fillId="2" borderId="0" xfId="2580" applyFont="1" applyFill="1"/>
    <xf numFmtId="179" fontId="105" fillId="2" borderId="1" xfId="2580" applyNumberFormat="1" applyFont="1" applyFill="1" applyBorder="1" applyAlignment="1">
      <alignment horizontal="center" vertical="center" wrapText="1"/>
    </xf>
    <xf numFmtId="0" fontId="102" fillId="0" borderId="0" xfId="2582" applyFont="1"/>
    <xf numFmtId="0" fontId="8" fillId="0" borderId="0" xfId="2582"/>
    <xf numFmtId="0" fontId="105" fillId="0" borderId="0" xfId="2582" applyFont="1" applyAlignment="1">
      <alignment vertical="center" wrapText="1"/>
    </xf>
    <xf numFmtId="0" fontId="102" fillId="31" borderId="0" xfId="2582" applyFont="1" applyFill="1"/>
    <xf numFmtId="0" fontId="104" fillId="0" borderId="1" xfId="2582" applyFont="1" applyBorder="1" applyAlignment="1">
      <alignment vertical="center" wrapText="1"/>
    </xf>
    <xf numFmtId="0" fontId="105" fillId="0" borderId="1" xfId="2582" applyFont="1" applyBorder="1" applyAlignment="1">
      <alignment horizontal="center" vertical="center" wrapText="1"/>
    </xf>
    <xf numFmtId="0" fontId="105" fillId="31" borderId="1" xfId="2582" applyFont="1" applyFill="1" applyBorder="1" applyAlignment="1">
      <alignment horizontal="center" vertical="center" wrapText="1"/>
    </xf>
    <xf numFmtId="0" fontId="105" fillId="0" borderId="1" xfId="2582" applyFont="1" applyBorder="1" applyAlignment="1">
      <alignment horizontal="left" vertical="center" wrapText="1"/>
    </xf>
    <xf numFmtId="0" fontId="104" fillId="31" borderId="1" xfId="2582" applyFont="1" applyFill="1" applyBorder="1" applyAlignment="1">
      <alignment vertical="center" wrapText="1"/>
    </xf>
    <xf numFmtId="0" fontId="105" fillId="31" borderId="1" xfId="2582" applyFont="1" applyFill="1" applyBorder="1" applyAlignment="1">
      <alignment vertical="center" wrapText="1"/>
    </xf>
    <xf numFmtId="0" fontId="105" fillId="0" borderId="1" xfId="2582" applyFont="1" applyBorder="1" applyAlignment="1">
      <alignment vertical="center" wrapText="1"/>
    </xf>
    <xf numFmtId="0" fontId="8" fillId="31" borderId="0" xfId="2582" applyFill="1"/>
    <xf numFmtId="0" fontId="104" fillId="0" borderId="1" xfId="2582" applyFont="1" applyBorder="1" applyAlignment="1">
      <alignment horizontal="left" vertical="center" wrapText="1"/>
    </xf>
    <xf numFmtId="0" fontId="105" fillId="0" borderId="0" xfId="2582" applyFont="1" applyBorder="1" applyAlignment="1">
      <alignment vertical="center" wrapText="1"/>
    </xf>
    <xf numFmtId="0" fontId="105" fillId="0" borderId="0" xfId="2582" applyFont="1" applyBorder="1" applyAlignment="1">
      <alignment horizontal="center" vertical="center" wrapText="1"/>
    </xf>
    <xf numFmtId="0" fontId="104" fillId="0" borderId="1" xfId="2582" applyFont="1" applyFill="1" applyBorder="1" applyAlignment="1">
      <alignment vertical="center" wrapText="1"/>
    </xf>
    <xf numFmtId="4" fontId="181" fillId="0" borderId="1" xfId="2582" applyNumberFormat="1" applyFont="1" applyBorder="1" applyAlignment="1">
      <alignment horizontal="center" vertical="center" wrapText="1"/>
    </xf>
    <xf numFmtId="179" fontId="181" fillId="0" borderId="1" xfId="2582" applyNumberFormat="1" applyFont="1" applyBorder="1" applyAlignment="1">
      <alignment horizontal="center" vertical="center" wrapText="1"/>
    </xf>
    <xf numFmtId="49" fontId="27" fillId="0" borderId="0" xfId="2582" applyNumberFormat="1" applyFont="1" applyAlignment="1">
      <alignment horizontal="center" vertical="center"/>
    </xf>
    <xf numFmtId="0" fontId="186" fillId="0" borderId="0" xfId="2582" applyFont="1"/>
    <xf numFmtId="0" fontId="179" fillId="0" borderId="0" xfId="2582" applyFont="1" applyAlignment="1">
      <alignment horizontal="left" vertical="center"/>
    </xf>
    <xf numFmtId="0" fontId="102" fillId="0" borderId="0" xfId="2582" applyFont="1" applyAlignment="1">
      <alignment horizontal="left"/>
    </xf>
    <xf numFmtId="0" fontId="28" fillId="0" borderId="0" xfId="2582" applyFont="1" applyAlignment="1">
      <alignment vertical="center" wrapText="1"/>
    </xf>
    <xf numFmtId="0" fontId="179" fillId="0" borderId="0" xfId="2582" applyFont="1" applyAlignment="1">
      <alignment horizontal="center" vertical="center"/>
    </xf>
    <xf numFmtId="0" fontId="177" fillId="0" borderId="0" xfId="2582" applyFont="1" applyAlignment="1">
      <alignment vertical="center"/>
    </xf>
    <xf numFmtId="0" fontId="112" fillId="0" borderId="0" xfId="2582" applyFont="1" applyAlignment="1">
      <alignment horizontal="center" vertical="center"/>
    </xf>
    <xf numFmtId="0" fontId="101" fillId="0" borderId="0" xfId="2582" applyFont="1"/>
    <xf numFmtId="0" fontId="176" fillId="0" borderId="0" xfId="2582" applyFont="1"/>
    <xf numFmtId="49" fontId="31" fillId="0" borderId="1" xfId="2582" applyNumberFormat="1" applyFont="1" applyBorder="1" applyAlignment="1">
      <alignment horizontal="center" vertical="center"/>
    </xf>
    <xf numFmtId="49" fontId="27" fillId="31" borderId="1" xfId="2582" applyNumberFormat="1" applyFont="1" applyFill="1" applyBorder="1" applyAlignment="1">
      <alignment horizontal="center" vertical="center"/>
    </xf>
    <xf numFmtId="0" fontId="105" fillId="31" borderId="1" xfId="2582" applyFont="1" applyFill="1" applyBorder="1" applyAlignment="1">
      <alignment horizontal="left" vertical="center" wrapText="1"/>
    </xf>
    <xf numFmtId="49" fontId="31" fillId="31" borderId="1" xfId="2582" applyNumberFormat="1" applyFont="1" applyFill="1" applyBorder="1" applyAlignment="1">
      <alignment horizontal="center" vertical="center"/>
    </xf>
    <xf numFmtId="0" fontId="105" fillId="0" borderId="3" xfId="2582" applyFont="1" applyFill="1" applyBorder="1" applyAlignment="1">
      <alignment horizontal="left" vertical="center" wrapText="1"/>
    </xf>
    <xf numFmtId="0" fontId="105" fillId="0" borderId="3" xfId="2582" applyFont="1" applyFill="1" applyBorder="1" applyAlignment="1">
      <alignment horizontal="center" vertical="center" wrapText="1"/>
    </xf>
    <xf numFmtId="0" fontId="104" fillId="0" borderId="3" xfId="2582" applyFont="1" applyFill="1" applyBorder="1" applyAlignment="1">
      <alignment horizontal="center" vertical="center" wrapText="1"/>
    </xf>
    <xf numFmtId="0" fontId="104" fillId="0" borderId="3" xfId="2582" applyFont="1" applyBorder="1" applyAlignment="1">
      <alignment horizontal="center" vertical="center" wrapText="1"/>
    </xf>
    <xf numFmtId="0" fontId="105" fillId="0" borderId="1" xfId="2582" applyFont="1" applyFill="1" applyBorder="1" applyAlignment="1">
      <alignment vertical="center" wrapText="1"/>
    </xf>
    <xf numFmtId="0" fontId="105" fillId="0" borderId="1" xfId="2582" applyFont="1" applyFill="1" applyBorder="1" applyAlignment="1">
      <alignment horizontal="center" vertical="center" wrapText="1"/>
    </xf>
    <xf numFmtId="49" fontId="31" fillId="0" borderId="1" xfId="2582" applyNumberFormat="1" applyFont="1" applyFill="1" applyBorder="1" applyAlignment="1">
      <alignment horizontal="center" vertical="center"/>
    </xf>
    <xf numFmtId="49" fontId="27" fillId="0" borderId="1" xfId="2582" applyNumberFormat="1" applyFont="1" applyBorder="1" applyAlignment="1">
      <alignment horizontal="center" vertical="center"/>
    </xf>
    <xf numFmtId="0" fontId="8" fillId="0" borderId="1" xfId="2582" applyBorder="1"/>
    <xf numFmtId="49" fontId="27" fillId="0" borderId="2" xfId="2582" applyNumberFormat="1" applyFont="1" applyBorder="1" applyAlignment="1">
      <alignment horizontal="center" vertical="center"/>
    </xf>
    <xf numFmtId="0" fontId="105" fillId="0" borderId="2" xfId="2582" applyFont="1" applyBorder="1" applyAlignment="1">
      <alignment vertical="center" wrapText="1"/>
    </xf>
    <xf numFmtId="0" fontId="105" fillId="0" borderId="2" xfId="2582" applyFont="1" applyBorder="1" applyAlignment="1">
      <alignment horizontal="center" vertical="center" wrapText="1"/>
    </xf>
    <xf numFmtId="0" fontId="26" fillId="0" borderId="0" xfId="2582" applyFont="1" applyAlignment="1">
      <alignment vertical="center" wrapText="1"/>
    </xf>
    <xf numFmtId="0" fontId="27" fillId="0" borderId="0" xfId="2582" applyFont="1" applyAlignment="1">
      <alignment horizontal="left" vertical="center" wrapText="1"/>
    </xf>
    <xf numFmtId="49" fontId="27" fillId="0" borderId="0" xfId="2582" applyNumberFormat="1" applyFont="1" applyAlignment="1">
      <alignment horizontal="left" vertical="center"/>
    </xf>
    <xf numFmtId="0" fontId="28" fillId="0" borderId="0" xfId="2582" applyFont="1" applyAlignment="1">
      <alignment vertical="center"/>
    </xf>
    <xf numFmtId="3" fontId="79" fillId="0" borderId="1" xfId="0" applyNumberFormat="1" applyFont="1" applyFill="1" applyBorder="1" applyAlignment="1" applyProtection="1">
      <alignment horizontal="center" vertical="center" wrapText="1"/>
      <protection locked="0"/>
    </xf>
    <xf numFmtId="0" fontId="185" fillId="0" borderId="0" xfId="0" applyFont="1" applyFill="1" applyAlignment="1">
      <alignment horizontal="centerContinuous" vertical="center"/>
    </xf>
    <xf numFmtId="0" fontId="31" fillId="0" borderId="0" xfId="0" applyFont="1" applyAlignment="1">
      <alignment horizontal="right" vertical="top" wrapText="1"/>
    </xf>
    <xf numFmtId="0" fontId="28" fillId="0" borderId="0" xfId="0" applyFont="1" applyFill="1" applyAlignment="1" applyProtection="1">
      <alignment horizontal="left" vertical="center" wrapText="1"/>
      <protection locked="0"/>
    </xf>
    <xf numFmtId="0" fontId="27" fillId="0" borderId="30"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wrapText="1"/>
    </xf>
    <xf numFmtId="0" fontId="76" fillId="0" borderId="0" xfId="2583" applyFont="1" applyBorder="1" applyAlignment="1" applyProtection="1">
      <alignment horizontal="centerContinuous" vertical="center"/>
    </xf>
    <xf numFmtId="214" fontId="27" fillId="0" borderId="0" xfId="0" applyNumberFormat="1" applyFont="1" applyFill="1" applyAlignment="1">
      <alignment horizontal="center" vertical="center" wrapText="1"/>
    </xf>
    <xf numFmtId="0" fontId="27" fillId="0" borderId="0" xfId="2584" applyFont="1" applyFill="1" applyProtection="1">
      <protection locked="0"/>
    </xf>
    <xf numFmtId="0" fontId="27" fillId="0" borderId="0" xfId="2584" applyFont="1" applyFill="1" applyAlignment="1" applyProtection="1">
      <alignment horizontal="center"/>
      <protection locked="0"/>
    </xf>
    <xf numFmtId="0" fontId="27" fillId="0" borderId="0" xfId="2584" applyFont="1" applyFill="1" applyAlignment="1" applyProtection="1">
      <alignment horizontal="center" vertical="center"/>
      <protection locked="0"/>
    </xf>
    <xf numFmtId="0" fontId="27" fillId="0" borderId="13" xfId="2584" applyFont="1" applyFill="1" applyBorder="1" applyAlignment="1" applyProtection="1">
      <alignment horizontal="center"/>
      <protection locked="0"/>
    </xf>
    <xf numFmtId="1" fontId="78" fillId="0" borderId="1" xfId="0" applyNumberFormat="1" applyFont="1" applyFill="1" applyBorder="1" applyAlignment="1" applyProtection="1">
      <alignment horizontal="left" vertical="center" wrapText="1"/>
      <protection locked="0"/>
    </xf>
    <xf numFmtId="0" fontId="78" fillId="0" borderId="1" xfId="0" applyFont="1" applyFill="1" applyBorder="1" applyAlignment="1" applyProtection="1">
      <alignment horizontal="center" vertical="center"/>
      <protection locked="0"/>
    </xf>
    <xf numFmtId="2" fontId="78" fillId="0" borderId="1" xfId="0" applyNumberFormat="1" applyFont="1" applyFill="1" applyBorder="1" applyAlignment="1" applyProtection="1">
      <alignment horizontal="center" vertical="center"/>
      <protection locked="0"/>
    </xf>
    <xf numFmtId="0" fontId="28" fillId="0" borderId="0" xfId="0" applyFont="1" applyFill="1" applyAlignment="1" applyProtection="1">
      <alignment vertical="center" wrapText="1"/>
      <protection locked="0"/>
    </xf>
    <xf numFmtId="0" fontId="27" fillId="0" borderId="0" xfId="2584" applyFont="1" applyFill="1" applyAlignment="1" applyProtection="1">
      <alignment horizontal="centerContinuous"/>
      <protection locked="0"/>
    </xf>
    <xf numFmtId="0" fontId="71" fillId="0" borderId="5" xfId="0" applyFont="1" applyFill="1" applyBorder="1" applyAlignment="1">
      <alignment vertical="center"/>
    </xf>
    <xf numFmtId="0" fontId="71" fillId="0" borderId="0" xfId="2585" applyFont="1" applyAlignment="1">
      <alignment horizontal="center" wrapText="1"/>
    </xf>
    <xf numFmtId="2" fontId="71" fillId="0" borderId="0" xfId="2585" applyNumberFormat="1" applyFont="1" applyAlignment="1">
      <alignment horizontal="centerContinuous" wrapText="1"/>
    </xf>
    <xf numFmtId="2" fontId="32" fillId="0" borderId="0" xfId="0" applyNumberFormat="1" applyFont="1" applyAlignment="1">
      <alignment horizontal="centerContinuous"/>
    </xf>
    <xf numFmtId="1" fontId="78" fillId="0" borderId="1" xfId="0" applyNumberFormat="1" applyFont="1" applyFill="1" applyBorder="1" applyAlignment="1" applyProtection="1">
      <alignment horizontal="center" vertical="center"/>
      <protection locked="0"/>
    </xf>
    <xf numFmtId="0" fontId="81" fillId="0" borderId="0" xfId="0" applyFont="1" applyFill="1" applyAlignment="1" applyProtection="1">
      <alignment horizontal="center" vertical="center" wrapText="1"/>
      <protection locked="0"/>
    </xf>
    <xf numFmtId="0" fontId="189" fillId="0" borderId="0" xfId="0" applyFont="1" applyFill="1" applyAlignment="1" applyProtection="1">
      <alignment horizontal="centerContinuous" vertical="center"/>
      <protection locked="0"/>
    </xf>
    <xf numFmtId="3" fontId="78" fillId="0" borderId="1" xfId="0" applyNumberFormat="1" applyFont="1" applyFill="1" applyBorder="1" applyAlignment="1" applyProtection="1">
      <alignment horizontal="center" vertical="center" wrapText="1"/>
      <protection locked="0"/>
    </xf>
    <xf numFmtId="0" fontId="78" fillId="0" borderId="0" xfId="0" applyFont="1" applyFill="1" applyBorder="1" applyAlignment="1" applyProtection="1">
      <alignment horizontal="left" vertical="center" wrapText="1"/>
      <protection locked="0"/>
    </xf>
    <xf numFmtId="0" fontId="78" fillId="0" borderId="0" xfId="2584" applyFont="1" applyFill="1" applyBorder="1" applyAlignment="1" applyProtection="1">
      <alignment horizontal="centerContinuous"/>
      <protection locked="0"/>
    </xf>
    <xf numFmtId="0" fontId="105" fillId="0" borderId="0" xfId="0" applyFont="1" applyFill="1" applyAlignment="1" applyProtection="1">
      <alignment horizontal="center" vertical="center" wrapText="1"/>
      <protection locked="0"/>
    </xf>
    <xf numFmtId="0" fontId="105" fillId="0" borderId="0" xfId="0" applyFont="1" applyFill="1" applyAlignment="1" applyProtection="1">
      <alignment vertical="center" wrapText="1"/>
      <protection locked="0"/>
    </xf>
    <xf numFmtId="0" fontId="78" fillId="0" borderId="0" xfId="0" applyFont="1" applyFill="1" applyAlignment="1" applyProtection="1">
      <alignment horizontal="center" vertical="center" wrapText="1"/>
      <protection locked="0"/>
    </xf>
    <xf numFmtId="0" fontId="105" fillId="0" borderId="1" xfId="2582" applyFont="1" applyBorder="1" applyAlignment="1">
      <alignment horizontal="center" vertical="center" wrapText="1"/>
    </xf>
    <xf numFmtId="183" fontId="181" fillId="0" borderId="1" xfId="2582" applyNumberFormat="1" applyFont="1" applyBorder="1" applyAlignment="1">
      <alignment horizontal="center" vertical="center" wrapText="1"/>
    </xf>
    <xf numFmtId="49" fontId="27" fillId="43" borderId="1" xfId="2582" applyNumberFormat="1" applyFont="1" applyFill="1" applyBorder="1" applyAlignment="1">
      <alignment horizontal="center" vertical="center"/>
    </xf>
    <xf numFmtId="49" fontId="27" fillId="43" borderId="0" xfId="2582" applyNumberFormat="1" applyFont="1" applyFill="1" applyAlignment="1">
      <alignment horizontal="center" vertical="center"/>
    </xf>
    <xf numFmtId="0" fontId="8" fillId="43" borderId="0" xfId="2582" applyFill="1"/>
    <xf numFmtId="0" fontId="102" fillId="43" borderId="0" xfId="2582" applyFont="1" applyFill="1"/>
    <xf numFmtId="49" fontId="28" fillId="43" borderId="1" xfId="2582" applyNumberFormat="1" applyFont="1" applyFill="1" applyBorder="1" applyAlignment="1">
      <alignment horizontal="center" vertical="center"/>
    </xf>
    <xf numFmtId="0" fontId="105" fillId="43" borderId="1" xfId="2582" applyFont="1" applyFill="1" applyBorder="1" applyAlignment="1">
      <alignment horizontal="center" vertical="center" wrapText="1"/>
    </xf>
    <xf numFmtId="0" fontId="105" fillId="0" borderId="5" xfId="2582" applyFont="1" applyBorder="1" applyAlignment="1">
      <alignment horizontal="centerContinuous" vertical="center" wrapText="1"/>
    </xf>
    <xf numFmtId="0" fontId="22" fillId="0" borderId="5" xfId="2582" applyFont="1" applyBorder="1" applyAlignment="1">
      <alignment horizontal="centerContinuous" vertical="center"/>
    </xf>
    <xf numFmtId="0" fontId="104" fillId="0" borderId="5" xfId="2582" applyFont="1" applyBorder="1" applyAlignment="1">
      <alignment horizontal="centerContinuous" vertical="center" wrapText="1"/>
    </xf>
    <xf numFmtId="178" fontId="104" fillId="0" borderId="1" xfId="2582" applyNumberFormat="1" applyFont="1" applyBorder="1" applyAlignment="1">
      <alignment horizontal="center" vertical="center" wrapText="1"/>
    </xf>
    <xf numFmtId="179" fontId="181" fillId="0" borderId="1" xfId="2582" applyNumberFormat="1" applyFont="1" applyFill="1" applyBorder="1" applyAlignment="1">
      <alignment horizontal="center" vertical="center" wrapText="1"/>
    </xf>
    <xf numFmtId="0" fontId="181" fillId="0" borderId="1" xfId="2582" applyFont="1" applyBorder="1" applyAlignment="1">
      <alignment horizontal="center" vertical="center" wrapText="1"/>
    </xf>
    <xf numFmtId="4" fontId="105" fillId="0" borderId="1" xfId="2582" applyNumberFormat="1" applyFont="1" applyBorder="1" applyAlignment="1">
      <alignment horizontal="center" vertical="center" wrapText="1"/>
    </xf>
    <xf numFmtId="0" fontId="105" fillId="41" borderId="1" xfId="2582" applyFont="1" applyFill="1" applyBorder="1" applyAlignment="1">
      <alignment horizontal="center" vertical="center" wrapText="1"/>
    </xf>
    <xf numFmtId="0" fontId="77" fillId="31" borderId="1" xfId="2582" applyFont="1" applyFill="1" applyBorder="1" applyAlignment="1">
      <alignment vertical="center" wrapText="1"/>
    </xf>
    <xf numFmtId="0" fontId="104" fillId="2" borderId="1" xfId="2582" applyFont="1" applyFill="1" applyBorder="1" applyAlignment="1">
      <alignment vertical="center" wrapText="1"/>
    </xf>
    <xf numFmtId="0" fontId="105" fillId="2" borderId="1" xfId="2582" applyFont="1" applyFill="1" applyBorder="1" applyAlignment="1">
      <alignment horizontal="center" vertical="center" wrapText="1"/>
    </xf>
    <xf numFmtId="219" fontId="105" fillId="2" borderId="1" xfId="2582" applyNumberFormat="1" applyFont="1" applyFill="1" applyBorder="1" applyAlignment="1">
      <alignment horizontal="center" vertical="center" wrapText="1"/>
    </xf>
    <xf numFmtId="0" fontId="83" fillId="0" borderId="1" xfId="2582" applyFont="1" applyBorder="1"/>
    <xf numFmtId="0" fontId="105" fillId="2" borderId="1" xfId="2582" applyFont="1" applyFill="1" applyBorder="1" applyAlignment="1">
      <alignment vertical="center" wrapText="1"/>
    </xf>
    <xf numFmtId="0" fontId="181" fillId="32" borderId="1" xfId="2582" applyFont="1" applyFill="1" applyBorder="1" applyAlignment="1">
      <alignment horizontal="center" vertical="center" wrapText="1"/>
    </xf>
    <xf numFmtId="0" fontId="27" fillId="0" borderId="30"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top" wrapText="1"/>
    </xf>
    <xf numFmtId="3" fontId="191" fillId="0" borderId="30" xfId="0" applyNumberFormat="1" applyFont="1" applyFill="1" applyBorder="1" applyAlignment="1" applyProtection="1">
      <alignment horizontal="center" vertical="center" wrapText="1"/>
    </xf>
    <xf numFmtId="3" fontId="192" fillId="0" borderId="30" xfId="0" applyNumberFormat="1" applyFont="1" applyFill="1" applyBorder="1" applyAlignment="1" applyProtection="1">
      <alignment horizontal="center" vertical="center" wrapText="1"/>
    </xf>
    <xf numFmtId="0" fontId="192" fillId="0" borderId="30" xfId="0" applyFont="1" applyFill="1" applyBorder="1" applyAlignment="1" applyProtection="1">
      <alignment horizontal="center" vertical="center" wrapText="1"/>
    </xf>
    <xf numFmtId="0" fontId="95" fillId="0" borderId="0" xfId="0" applyFont="1" applyFill="1" applyAlignment="1">
      <alignment horizontal="center" vertical="center" wrapText="1"/>
    </xf>
    <xf numFmtId="180" fontId="191" fillId="0" borderId="30" xfId="261" applyNumberFormat="1" applyFont="1" applyFill="1" applyBorder="1" applyAlignment="1" applyProtection="1">
      <alignment horizontal="center" vertical="center" wrapText="1"/>
    </xf>
    <xf numFmtId="180" fontId="97" fillId="0" borderId="0" xfId="0" applyNumberFormat="1" applyFont="1"/>
    <xf numFmtId="0" fontId="0" fillId="2" borderId="0" xfId="0" applyFill="1"/>
    <xf numFmtId="49" fontId="27" fillId="0" borderId="0" xfId="0" applyNumberFormat="1" applyFont="1" applyFill="1" applyAlignment="1">
      <alignment horizontal="center" vertical="center" wrapText="1"/>
    </xf>
    <xf numFmtId="173" fontId="195" fillId="0" borderId="1" xfId="0" applyNumberFormat="1" applyFont="1" applyBorder="1" applyAlignment="1">
      <alignment horizontal="center" vertical="center"/>
    </xf>
    <xf numFmtId="180" fontId="78" fillId="0" borderId="1" xfId="0" applyNumberFormat="1" applyFont="1" applyFill="1" applyBorder="1" applyAlignment="1" applyProtection="1">
      <alignment horizontal="center" vertical="center"/>
      <protection locked="0"/>
    </xf>
    <xf numFmtId="180" fontId="78" fillId="0" borderId="38" xfId="0" applyNumberFormat="1" applyFont="1" applyFill="1" applyBorder="1" applyAlignment="1" applyProtection="1">
      <alignment horizontal="center" vertical="center"/>
      <protection locked="0"/>
    </xf>
    <xf numFmtId="49" fontId="27" fillId="29" borderId="29" xfId="0" applyNumberFormat="1" applyFont="1" applyFill="1" applyBorder="1" applyAlignment="1" applyProtection="1">
      <alignment horizontal="center" vertical="center" wrapText="1"/>
    </xf>
    <xf numFmtId="49" fontId="27" fillId="29" borderId="31" xfId="0" applyNumberFormat="1" applyFont="1" applyFill="1" applyBorder="1" applyAlignment="1" applyProtection="1">
      <alignment horizontal="center" vertical="center" wrapText="1"/>
    </xf>
    <xf numFmtId="49" fontId="78" fillId="29" borderId="31" xfId="0" applyNumberFormat="1" applyFont="1" applyFill="1" applyBorder="1" applyAlignment="1" applyProtection="1">
      <alignment horizontal="center" vertical="center" wrapText="1"/>
    </xf>
    <xf numFmtId="0" fontId="27" fillId="29" borderId="31" xfId="0" applyFont="1" applyFill="1" applyBorder="1" applyAlignment="1" applyProtection="1">
      <alignment horizontal="center" vertical="center" wrapText="1"/>
    </xf>
    <xf numFmtId="49" fontId="27" fillId="29" borderId="31" xfId="261" applyNumberFormat="1" applyFont="1" applyFill="1" applyBorder="1" applyAlignment="1" applyProtection="1">
      <alignment horizontal="center" vertical="center" wrapText="1"/>
    </xf>
    <xf numFmtId="49" fontId="27" fillId="29" borderId="57" xfId="0" applyNumberFormat="1" applyFont="1" applyFill="1" applyBorder="1" applyAlignment="1" applyProtection="1">
      <alignment horizontal="center" vertical="center" wrapText="1"/>
    </xf>
    <xf numFmtId="3" fontId="191" fillId="0" borderId="44" xfId="0" applyNumberFormat="1" applyFont="1" applyFill="1" applyBorder="1" applyAlignment="1" applyProtection="1">
      <alignment horizontal="center" vertical="center" wrapText="1"/>
    </xf>
    <xf numFmtId="180" fontId="191" fillId="0" borderId="44" xfId="261" applyNumberFormat="1" applyFont="1" applyFill="1" applyBorder="1" applyAlignment="1" applyProtection="1">
      <alignment horizontal="center" vertical="center" wrapText="1"/>
    </xf>
    <xf numFmtId="180" fontId="191" fillId="0" borderId="47" xfId="261" applyNumberFormat="1" applyFont="1" applyFill="1" applyBorder="1" applyAlignment="1" applyProtection="1">
      <alignment horizontal="center" vertical="center" wrapText="1"/>
    </xf>
    <xf numFmtId="180" fontId="191" fillId="0" borderId="32" xfId="0" applyNumberFormat="1" applyFont="1" applyFill="1" applyBorder="1" applyAlignment="1" applyProtection="1">
      <alignment horizontal="center" vertical="center" wrapText="1"/>
    </xf>
    <xf numFmtId="1" fontId="192" fillId="0" borderId="1" xfId="0" applyNumberFormat="1" applyFont="1" applyFill="1" applyBorder="1" applyAlignment="1" applyProtection="1">
      <alignment horizontal="center" vertical="center" wrapText="1"/>
    </xf>
    <xf numFmtId="180" fontId="192" fillId="0" borderId="1" xfId="261" applyNumberFormat="1" applyFont="1" applyFill="1" applyBorder="1" applyAlignment="1" applyProtection="1">
      <alignment horizontal="center" vertical="center" wrapText="1"/>
    </xf>
    <xf numFmtId="180" fontId="192" fillId="0" borderId="1" xfId="0" applyNumberFormat="1" applyFont="1" applyFill="1" applyBorder="1" applyAlignment="1" applyProtection="1">
      <alignment horizontal="center" vertical="center" wrapText="1"/>
    </xf>
    <xf numFmtId="180" fontId="192" fillId="0" borderId="38" xfId="0" applyNumberFormat="1" applyFont="1" applyFill="1" applyBorder="1" applyAlignment="1" applyProtection="1">
      <alignment horizontal="center" vertical="center" wrapText="1"/>
    </xf>
    <xf numFmtId="0" fontId="192" fillId="0" borderId="44" xfId="0" applyFont="1" applyFill="1" applyBorder="1" applyAlignment="1" applyProtection="1">
      <alignment horizontal="center" vertical="center" wrapText="1"/>
    </xf>
    <xf numFmtId="180" fontId="191" fillId="0" borderId="47" xfId="0" applyNumberFormat="1" applyFont="1" applyFill="1" applyBorder="1" applyAlignment="1" applyProtection="1">
      <alignment horizontal="center" vertical="center" wrapText="1"/>
    </xf>
    <xf numFmtId="3" fontId="192" fillId="0" borderId="1" xfId="0" applyNumberFormat="1" applyFont="1" applyFill="1" applyBorder="1" applyAlignment="1" applyProtection="1">
      <alignment horizontal="center" vertical="center" wrapText="1"/>
    </xf>
    <xf numFmtId="0" fontId="191" fillId="0" borderId="30" xfId="0" applyFont="1" applyFill="1" applyBorder="1" applyAlignment="1" applyProtection="1">
      <alignment horizontal="center" vertical="center" wrapText="1"/>
    </xf>
    <xf numFmtId="0" fontId="192" fillId="0" borderId="1" xfId="0" applyFont="1" applyFill="1" applyBorder="1" applyAlignment="1" applyProtection="1">
      <alignment horizontal="center" vertical="center" wrapText="1"/>
    </xf>
    <xf numFmtId="1" fontId="192" fillId="0" borderId="34" xfId="0" applyNumberFormat="1" applyFont="1" applyFill="1" applyBorder="1" applyAlignment="1" applyProtection="1">
      <alignment horizontal="center" vertical="center" wrapText="1"/>
    </xf>
    <xf numFmtId="180" fontId="192" fillId="0" borderId="34" xfId="0" applyNumberFormat="1" applyFont="1" applyFill="1" applyBorder="1" applyAlignment="1" applyProtection="1">
      <alignment horizontal="center" vertical="center" wrapText="1"/>
    </xf>
    <xf numFmtId="180" fontId="192" fillId="0" borderId="36" xfId="0" applyNumberFormat="1" applyFont="1" applyFill="1" applyBorder="1" applyAlignment="1" applyProtection="1">
      <alignment horizontal="center" vertical="center" wrapText="1"/>
    </xf>
    <xf numFmtId="180" fontId="78" fillId="0" borderId="3" xfId="0" applyNumberFormat="1" applyFont="1" applyFill="1" applyBorder="1" applyAlignment="1" applyProtection="1">
      <alignment horizontal="center" vertical="center"/>
      <protection locked="0"/>
    </xf>
    <xf numFmtId="2" fontId="194" fillId="0" borderId="4" xfId="0" applyNumberFormat="1" applyFont="1" applyFill="1" applyBorder="1" applyAlignment="1" applyProtection="1">
      <alignment horizontal="center" vertical="center"/>
      <protection locked="0"/>
    </xf>
    <xf numFmtId="0" fontId="27" fillId="30" borderId="0" xfId="0" applyFont="1" applyFill="1" applyAlignment="1">
      <alignment horizontal="center" vertical="center" wrapText="1"/>
    </xf>
    <xf numFmtId="173" fontId="74" fillId="0" borderId="1" xfId="0" applyNumberFormat="1" applyFont="1" applyBorder="1" applyAlignment="1">
      <alignment horizontal="center" vertical="center"/>
    </xf>
    <xf numFmtId="0" fontId="197" fillId="0" borderId="0" xfId="0" applyFont="1"/>
    <xf numFmtId="0" fontId="79" fillId="0" borderId="0" xfId="0" applyFont="1" applyFill="1" applyAlignment="1">
      <alignment horizontal="center" vertical="center" wrapText="1"/>
    </xf>
    <xf numFmtId="0" fontId="2" fillId="0" borderId="0" xfId="0" applyFont="1" applyAlignment="1">
      <alignment horizontal="right"/>
    </xf>
    <xf numFmtId="2" fontId="194" fillId="0" borderId="59" xfId="0" applyNumberFormat="1" applyFont="1" applyFill="1" applyBorder="1" applyAlignment="1" applyProtection="1">
      <alignment horizontal="center" vertical="center"/>
      <protection locked="0"/>
    </xf>
    <xf numFmtId="180" fontId="78" fillId="0" borderId="11" xfId="0" applyNumberFormat="1" applyFont="1" applyFill="1" applyBorder="1" applyAlignment="1" applyProtection="1">
      <alignment horizontal="center" vertical="center"/>
      <protection locked="0"/>
    </xf>
    <xf numFmtId="180" fontId="78" fillId="0" borderId="6" xfId="0" applyNumberFormat="1" applyFont="1" applyFill="1" applyBorder="1" applyAlignment="1" applyProtection="1">
      <alignment horizontal="center" vertical="center"/>
      <protection locked="0"/>
    </xf>
    <xf numFmtId="0" fontId="194" fillId="102" borderId="45" xfId="0" applyFont="1" applyFill="1" applyBorder="1" applyAlignment="1" applyProtection="1">
      <alignment horizontal="center" vertical="center" wrapText="1"/>
      <protection locked="0"/>
    </xf>
    <xf numFmtId="0" fontId="196" fillId="103" borderId="60" xfId="0" applyFont="1" applyFill="1" applyBorder="1"/>
    <xf numFmtId="0" fontId="194" fillId="102" borderId="30" xfId="0" applyFont="1" applyFill="1" applyBorder="1" applyAlignment="1" applyProtection="1">
      <alignment horizontal="center" vertical="center"/>
      <protection locked="0"/>
    </xf>
    <xf numFmtId="0" fontId="194" fillId="102" borderId="39" xfId="0" applyFont="1" applyFill="1" applyBorder="1" applyAlignment="1">
      <alignment horizontal="center" vertical="center" wrapText="1"/>
    </xf>
    <xf numFmtId="0" fontId="194" fillId="102" borderId="30" xfId="0" applyFont="1" applyFill="1" applyBorder="1" applyAlignment="1" applyProtection="1">
      <alignment horizontal="center"/>
      <protection locked="0"/>
    </xf>
    <xf numFmtId="1" fontId="194" fillId="102" borderId="30" xfId="0" applyNumberFormat="1" applyFont="1" applyFill="1" applyBorder="1" applyAlignment="1" applyProtection="1">
      <alignment horizontal="center" vertical="center"/>
      <protection locked="0"/>
    </xf>
    <xf numFmtId="3" fontId="194" fillId="102" borderId="30" xfId="0" applyNumberFormat="1" applyFont="1" applyFill="1" applyBorder="1" applyAlignment="1" applyProtection="1">
      <alignment horizontal="center" vertical="center" wrapText="1"/>
      <protection locked="0"/>
    </xf>
    <xf numFmtId="4" fontId="193" fillId="102" borderId="30" xfId="261" applyNumberFormat="1" applyFont="1" applyFill="1" applyBorder="1" applyAlignment="1" applyProtection="1">
      <alignment horizontal="center" vertical="center" wrapText="1"/>
    </xf>
    <xf numFmtId="2" fontId="194" fillId="102" borderId="30" xfId="0" applyNumberFormat="1" applyFont="1" applyFill="1" applyBorder="1" applyAlignment="1" applyProtection="1">
      <alignment horizontal="center" vertical="center"/>
      <protection locked="0"/>
    </xf>
    <xf numFmtId="2" fontId="194" fillId="102" borderId="32" xfId="0" applyNumberFormat="1" applyFont="1" applyFill="1" applyBorder="1" applyAlignment="1" applyProtection="1">
      <alignment horizontal="center" vertical="center"/>
      <protection locked="0"/>
    </xf>
    <xf numFmtId="0" fontId="27" fillId="0" borderId="0" xfId="0" applyFont="1" applyFill="1" applyBorder="1" applyAlignment="1">
      <alignment horizontal="center" wrapText="1"/>
    </xf>
    <xf numFmtId="2" fontId="78" fillId="0" borderId="38" xfId="0" applyNumberFormat="1" applyFont="1" applyFill="1" applyBorder="1" applyAlignment="1" applyProtection="1">
      <alignment horizontal="center" vertical="center"/>
      <protection locked="0"/>
    </xf>
    <xf numFmtId="0" fontId="27" fillId="0" borderId="1" xfId="0" applyFont="1" applyFill="1" applyBorder="1" applyAlignment="1" applyProtection="1">
      <alignment horizontal="center"/>
      <protection locked="0"/>
    </xf>
    <xf numFmtId="0" fontId="27" fillId="33" borderId="0" xfId="0" applyFont="1" applyFill="1" applyAlignment="1">
      <alignment horizontal="center" vertical="center" wrapText="1"/>
    </xf>
    <xf numFmtId="0" fontId="188" fillId="0" borderId="0" xfId="0" applyFont="1" applyFill="1"/>
    <xf numFmtId="2" fontId="188" fillId="0" borderId="0" xfId="0" applyNumberFormat="1" applyFont="1" applyFill="1"/>
    <xf numFmtId="180" fontId="81" fillId="0" borderId="1" xfId="261" applyNumberFormat="1" applyFont="1" applyFill="1" applyBorder="1" applyAlignment="1" applyProtection="1">
      <alignment horizontal="center" vertical="center" wrapText="1"/>
    </xf>
    <xf numFmtId="1" fontId="198" fillId="31" borderId="1" xfId="0" applyNumberFormat="1" applyFont="1" applyFill="1" applyBorder="1" applyAlignment="1" applyProtection="1">
      <alignment horizontal="left" vertical="center" wrapText="1"/>
      <protection locked="0"/>
    </xf>
    <xf numFmtId="0" fontId="200" fillId="0" borderId="1" xfId="3319" applyFont="1" applyFill="1" applyBorder="1" applyAlignment="1" applyProtection="1">
      <alignment horizontal="left" vertical="center"/>
      <protection locked="0"/>
    </xf>
    <xf numFmtId="1" fontId="198" fillId="0" borderId="1" xfId="0" applyNumberFormat="1" applyFont="1" applyFill="1" applyBorder="1" applyAlignment="1" applyProtection="1">
      <alignment horizontal="left" vertical="center" wrapText="1"/>
      <protection locked="0"/>
    </xf>
    <xf numFmtId="0" fontId="201" fillId="0" borderId="1" xfId="0" applyFont="1" applyFill="1" applyBorder="1" applyAlignment="1">
      <alignment horizontal="center" vertical="center" wrapText="1"/>
    </xf>
    <xf numFmtId="0" fontId="201" fillId="0" borderId="1" xfId="0" applyFont="1" applyFill="1" applyBorder="1" applyAlignment="1" applyProtection="1">
      <alignment horizontal="center"/>
      <protection locked="0"/>
    </xf>
    <xf numFmtId="3" fontId="203" fillId="0" borderId="1" xfId="0" applyNumberFormat="1" applyFont="1" applyFill="1" applyBorder="1" applyAlignment="1" applyProtection="1">
      <alignment horizontal="center" vertical="center" wrapText="1"/>
      <protection locked="0"/>
    </xf>
    <xf numFmtId="180" fontId="202" fillId="0" borderId="1" xfId="0" applyNumberFormat="1" applyFont="1" applyFill="1" applyBorder="1" applyAlignment="1" applyProtection="1">
      <alignment horizontal="center" vertical="center"/>
      <protection locked="0"/>
    </xf>
    <xf numFmtId="0" fontId="200" fillId="31" borderId="1" xfId="0" applyFont="1" applyFill="1" applyBorder="1" applyAlignment="1">
      <alignment horizontal="center" vertical="center"/>
    </xf>
    <xf numFmtId="0" fontId="200" fillId="0" borderId="1" xfId="0" applyFont="1" applyBorder="1" applyAlignment="1">
      <alignment horizontal="center" vertical="center"/>
    </xf>
    <xf numFmtId="180" fontId="202" fillId="0" borderId="6" xfId="0" applyNumberFormat="1" applyFont="1" applyFill="1" applyBorder="1" applyAlignment="1" applyProtection="1">
      <alignment horizontal="center" vertical="center"/>
      <protection locked="0"/>
    </xf>
    <xf numFmtId="0" fontId="27" fillId="0" borderId="42" xfId="0" applyFont="1" applyFill="1" applyBorder="1" applyAlignment="1" applyProtection="1">
      <alignment horizontal="center" vertical="center" wrapText="1"/>
      <protection locked="0"/>
    </xf>
    <xf numFmtId="0" fontId="200" fillId="31" borderId="2" xfId="0" applyFont="1" applyFill="1" applyBorder="1" applyAlignment="1">
      <alignment horizontal="center" vertical="center"/>
    </xf>
    <xf numFmtId="0" fontId="78" fillId="0" borderId="2" xfId="0" applyFont="1" applyFill="1" applyBorder="1" applyAlignment="1" applyProtection="1">
      <alignment horizontal="center" vertical="center"/>
      <protection locked="0"/>
    </xf>
    <xf numFmtId="173" fontId="195" fillId="0" borderId="2" xfId="0" applyNumberFormat="1" applyFont="1" applyBorder="1" applyAlignment="1">
      <alignment horizontal="center" vertical="center"/>
    </xf>
    <xf numFmtId="0" fontId="27" fillId="0" borderId="2" xfId="0" applyFont="1" applyFill="1" applyBorder="1" applyAlignment="1" applyProtection="1">
      <alignment horizontal="center"/>
      <protection locked="0"/>
    </xf>
    <xf numFmtId="1" fontId="78" fillId="0" borderId="2" xfId="0" applyNumberFormat="1" applyFont="1" applyFill="1" applyBorder="1" applyAlignment="1" applyProtection="1">
      <alignment horizontal="center" vertical="center"/>
      <protection locked="0"/>
    </xf>
    <xf numFmtId="3" fontId="78" fillId="0" borderId="2" xfId="0" applyNumberFormat="1" applyFont="1" applyFill="1" applyBorder="1" applyAlignment="1" applyProtection="1">
      <alignment horizontal="center" vertical="center" wrapText="1"/>
      <protection locked="0"/>
    </xf>
    <xf numFmtId="2" fontId="78" fillId="0" borderId="2" xfId="0" applyNumberFormat="1" applyFont="1" applyFill="1" applyBorder="1" applyAlignment="1" applyProtection="1">
      <alignment horizontal="center" vertical="center"/>
      <protection locked="0"/>
    </xf>
    <xf numFmtId="2" fontId="78" fillId="0" borderId="58" xfId="0" applyNumberFormat="1"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lignment horizontal="center" wrapText="1"/>
    </xf>
    <xf numFmtId="1" fontId="198" fillId="0" borderId="1" xfId="0" applyNumberFormat="1" applyFont="1" applyFill="1" applyBorder="1" applyAlignment="1" applyProtection="1">
      <alignment horizontal="center" vertical="center" wrapText="1"/>
      <protection locked="0"/>
    </xf>
    <xf numFmtId="1" fontId="204" fillId="0" borderId="1" xfId="6" applyNumberFormat="1" applyFont="1" applyFill="1" applyBorder="1" applyAlignment="1" applyProtection="1">
      <alignment horizontal="center" vertical="center" wrapText="1"/>
      <protection locked="0"/>
    </xf>
    <xf numFmtId="0" fontId="200" fillId="31" borderId="1" xfId="0" applyFont="1" applyFill="1" applyBorder="1" applyAlignment="1" applyProtection="1">
      <alignment horizontal="center" vertical="center"/>
      <protection locked="0"/>
    </xf>
    <xf numFmtId="0" fontId="198" fillId="31" borderId="1" xfId="0" applyFont="1" applyFill="1" applyBorder="1" applyAlignment="1">
      <alignment horizontal="center" vertical="center"/>
    </xf>
    <xf numFmtId="0" fontId="200" fillId="31" borderId="1" xfId="0" applyFont="1" applyFill="1" applyBorder="1" applyAlignment="1">
      <alignment horizontal="center"/>
    </xf>
    <xf numFmtId="0" fontId="24" fillId="31" borderId="1" xfId="0" applyFont="1" applyFill="1" applyBorder="1" applyAlignment="1">
      <alignment horizontal="center" vertical="center"/>
    </xf>
    <xf numFmtId="1" fontId="24" fillId="31" borderId="1" xfId="0" applyNumberFormat="1" applyFont="1" applyFill="1" applyBorder="1" applyAlignment="1">
      <alignment horizontal="center" vertical="center"/>
    </xf>
    <xf numFmtId="2" fontId="205" fillId="0" borderId="1" xfId="0" applyNumberFormat="1" applyFont="1" applyFill="1" applyBorder="1" applyAlignment="1">
      <alignment horizontal="center" vertical="center"/>
    </xf>
    <xf numFmtId="2" fontId="205" fillId="31" borderId="1" xfId="0" applyNumberFormat="1" applyFont="1" applyFill="1" applyBorder="1" applyAlignment="1">
      <alignment horizontal="center" vertical="center"/>
    </xf>
    <xf numFmtId="0" fontId="200" fillId="104" borderId="1" xfId="3319" applyFont="1" applyFill="1" applyBorder="1" applyAlignment="1" applyProtection="1">
      <alignment horizontal="left" vertical="center"/>
      <protection locked="0"/>
    </xf>
    <xf numFmtId="0" fontId="24" fillId="104" borderId="1" xfId="3319" applyFont="1" applyFill="1" applyBorder="1" applyAlignment="1" applyProtection="1">
      <alignment horizontal="left" vertical="center"/>
      <protection locked="0"/>
    </xf>
    <xf numFmtId="0" fontId="200" fillId="104" borderId="2" xfId="0" applyFont="1" applyFill="1" applyBorder="1" applyAlignment="1" applyProtection="1">
      <alignment horizontal="left"/>
      <protection locked="0"/>
    </xf>
    <xf numFmtId="0" fontId="27" fillId="0" borderId="57" xfId="0" applyFont="1" applyFill="1" applyBorder="1" applyAlignment="1" applyProtection="1">
      <alignment vertical="top" wrapText="1"/>
    </xf>
    <xf numFmtId="180" fontId="191" fillId="0" borderId="1" xfId="261" applyNumberFormat="1" applyFont="1" applyFill="1" applyBorder="1" applyAlignment="1" applyProtection="1">
      <alignment horizontal="center" vertical="center" wrapText="1"/>
    </xf>
    <xf numFmtId="0" fontId="78" fillId="0" borderId="0" xfId="0" applyFont="1" applyFill="1" applyAlignment="1" applyProtection="1">
      <alignment horizontal="center" vertical="center"/>
      <protection locked="0"/>
    </xf>
    <xf numFmtId="0" fontId="27" fillId="0" borderId="1" xfId="0" applyFont="1" applyFill="1" applyBorder="1" applyAlignment="1">
      <alignment horizontal="center" vertical="center" wrapText="1"/>
    </xf>
    <xf numFmtId="173" fontId="195" fillId="0" borderId="1" xfId="0" applyNumberFormat="1" applyFont="1" applyFill="1" applyBorder="1" applyAlignment="1" applyProtection="1">
      <alignment horizontal="center" vertical="center"/>
      <protection locked="0"/>
    </xf>
    <xf numFmtId="1" fontId="78" fillId="0" borderId="2" xfId="0" applyNumberFormat="1" applyFont="1" applyFill="1" applyBorder="1" applyAlignment="1" applyProtection="1">
      <alignment horizontal="left" vertical="center" wrapText="1"/>
      <protection locked="0"/>
    </xf>
    <xf numFmtId="0" fontId="27" fillId="0" borderId="2" xfId="0" applyFont="1" applyFill="1" applyBorder="1" applyAlignment="1" applyProtection="1">
      <alignment horizontal="center" vertical="center" wrapText="1"/>
      <protection locked="0"/>
    </xf>
    <xf numFmtId="173" fontId="195" fillId="0" borderId="2" xfId="0" applyNumberFormat="1" applyFont="1" applyFill="1" applyBorder="1" applyAlignment="1" applyProtection="1">
      <alignment horizontal="center" vertical="center"/>
      <protection locked="0"/>
    </xf>
    <xf numFmtId="3" fontId="79" fillId="0" borderId="2" xfId="0" applyNumberFormat="1" applyFont="1" applyFill="1" applyBorder="1" applyAlignment="1" applyProtection="1">
      <alignment horizontal="center" vertical="center" wrapText="1"/>
      <protection locked="0"/>
    </xf>
    <xf numFmtId="180" fontId="81" fillId="0" borderId="2" xfId="261" applyNumberFormat="1" applyFont="1" applyFill="1" applyBorder="1" applyAlignment="1" applyProtection="1">
      <alignment horizontal="center" vertical="center" wrapText="1"/>
    </xf>
    <xf numFmtId="180" fontId="78" fillId="0" borderId="2" xfId="0" applyNumberFormat="1" applyFont="1" applyFill="1" applyBorder="1" applyAlignment="1" applyProtection="1">
      <alignment horizontal="center" vertical="center"/>
      <protection locked="0"/>
    </xf>
    <xf numFmtId="180" fontId="78" fillId="0" borderId="58"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179" fontId="191" fillId="0" borderId="44" xfId="0" applyNumberFormat="1" applyFont="1" applyFill="1" applyBorder="1" applyAlignment="1" applyProtection="1">
      <alignment horizontal="center" vertical="center" wrapText="1"/>
    </xf>
    <xf numFmtId="4" fontId="191" fillId="0" borderId="44" xfId="0" applyNumberFormat="1" applyFont="1" applyFill="1" applyBorder="1" applyAlignment="1" applyProtection="1">
      <alignment horizontal="center" vertical="center" wrapText="1"/>
    </xf>
    <xf numFmtId="179" fontId="191" fillId="0" borderId="30" xfId="0" applyNumberFormat="1" applyFont="1" applyFill="1" applyBorder="1" applyAlignment="1" applyProtection="1">
      <alignment horizontal="center" vertical="center" wrapText="1"/>
    </xf>
    <xf numFmtId="179" fontId="78" fillId="0" borderId="1" xfId="0" applyNumberFormat="1" applyFont="1" applyFill="1" applyBorder="1" applyAlignment="1" applyProtection="1">
      <alignment horizontal="center" vertical="center"/>
      <protection locked="0"/>
    </xf>
    <xf numFmtId="2" fontId="206" fillId="0" borderId="1" xfId="5" applyNumberFormat="1" applyFont="1" applyFill="1" applyBorder="1" applyAlignment="1" applyProtection="1">
      <alignment horizontal="center" vertical="center" wrapText="1"/>
    </xf>
    <xf numFmtId="2" fontId="207" fillId="0" borderId="1" xfId="5" applyNumberFormat="1" applyFont="1" applyFill="1" applyBorder="1" applyAlignment="1" applyProtection="1">
      <alignment horizontal="center" vertical="center" wrapText="1"/>
    </xf>
    <xf numFmtId="4" fontId="207" fillId="0" borderId="1" xfId="5" applyNumberFormat="1" applyFont="1" applyFill="1" applyBorder="1" applyAlignment="1" applyProtection="1">
      <alignment horizontal="center" vertical="center" wrapText="1"/>
    </xf>
    <xf numFmtId="0" fontId="110" fillId="0" borderId="1" xfId="5" applyFont="1" applyFill="1" applyBorder="1" applyAlignment="1" applyProtection="1">
      <alignment horizontal="center" vertical="center" wrapText="1"/>
    </xf>
    <xf numFmtId="0" fontId="30" fillId="0" borderId="1" xfId="5" applyFont="1" applyFill="1" applyBorder="1" applyAlignment="1" applyProtection="1">
      <alignment horizontal="center" vertical="center" wrapText="1"/>
    </xf>
    <xf numFmtId="0" fontId="106" fillId="0" borderId="1" xfId="5" applyFont="1" applyFill="1" applyBorder="1" applyAlignment="1" applyProtection="1">
      <alignment vertical="center" wrapText="1"/>
    </xf>
    <xf numFmtId="0" fontId="30" fillId="0" borderId="1" xfId="5" applyFont="1" applyFill="1" applyBorder="1" applyAlignment="1" applyProtection="1">
      <alignment vertical="center" wrapText="1"/>
    </xf>
    <xf numFmtId="0" fontId="188" fillId="0" borderId="0" xfId="0" applyFont="1" applyFill="1" applyBorder="1"/>
    <xf numFmtId="0" fontId="112" fillId="0" borderId="1" xfId="5" applyFont="1" applyFill="1" applyBorder="1" applyAlignment="1" applyProtection="1">
      <alignment horizontal="center" vertical="center" wrapText="1"/>
    </xf>
    <xf numFmtId="49" fontId="110" fillId="0" borderId="7" xfId="5" applyNumberFormat="1" applyFont="1" applyFill="1" applyBorder="1" applyAlignment="1" applyProtection="1">
      <alignment horizontal="right" vertical="center" wrapText="1"/>
    </xf>
    <xf numFmtId="0" fontId="110" fillId="0" borderId="1" xfId="0" applyFont="1" applyFill="1" applyBorder="1" applyAlignment="1">
      <alignment vertical="center" wrapText="1"/>
    </xf>
    <xf numFmtId="0" fontId="110" fillId="0" borderId="6" xfId="5" applyFont="1" applyFill="1" applyBorder="1" applyAlignment="1" applyProtection="1">
      <alignment horizontal="center" vertical="center" wrapText="1"/>
    </xf>
    <xf numFmtId="4" fontId="188" fillId="0" borderId="0" xfId="0" applyNumberFormat="1" applyFont="1" applyFill="1"/>
    <xf numFmtId="4" fontId="206" fillId="0" borderId="1" xfId="5" applyNumberFormat="1" applyFont="1" applyFill="1" applyBorder="1" applyAlignment="1" applyProtection="1">
      <alignment horizontal="center" vertical="center" wrapText="1"/>
    </xf>
    <xf numFmtId="49" fontId="110" fillId="0" borderId="1" xfId="5" applyNumberFormat="1" applyFont="1" applyFill="1" applyBorder="1" applyAlignment="1" applyProtection="1">
      <alignment horizontal="right" vertical="center" wrapText="1"/>
    </xf>
    <xf numFmtId="0" fontId="110" fillId="0" borderId="3" xfId="5" applyFont="1" applyFill="1" applyBorder="1" applyAlignment="1" applyProtection="1">
      <alignment vertical="center" wrapText="1"/>
    </xf>
    <xf numFmtId="0" fontId="110" fillId="0" borderId="1" xfId="5" applyFont="1" applyFill="1" applyBorder="1" applyAlignment="1" applyProtection="1">
      <alignment vertical="center" wrapText="1"/>
    </xf>
    <xf numFmtId="0" fontId="110" fillId="0" borderId="2" xfId="5" applyFont="1" applyFill="1" applyBorder="1" applyAlignment="1" applyProtection="1">
      <alignment vertical="center" wrapText="1"/>
    </xf>
    <xf numFmtId="0" fontId="110" fillId="0" borderId="2" xfId="0" applyFont="1" applyFill="1" applyBorder="1" applyAlignment="1">
      <alignment vertical="center" wrapText="1"/>
    </xf>
    <xf numFmtId="0" fontId="112" fillId="0" borderId="1" xfId="5" applyFont="1" applyFill="1" applyBorder="1" applyAlignment="1" applyProtection="1">
      <alignment vertical="center" wrapText="1"/>
    </xf>
    <xf numFmtId="49" fontId="112" fillId="0" borderId="1" xfId="5" applyNumberFormat="1" applyFont="1" applyFill="1" applyBorder="1" applyAlignment="1" applyProtection="1">
      <alignment horizontal="right" vertical="center" wrapText="1"/>
    </xf>
    <xf numFmtId="0" fontId="112" fillId="0" borderId="0" xfId="0" applyFont="1" applyFill="1"/>
    <xf numFmtId="49" fontId="112" fillId="0" borderId="7" xfId="5" applyNumberFormat="1" applyFont="1" applyFill="1" applyBorder="1" applyAlignment="1" applyProtection="1">
      <alignment horizontal="right" vertical="center" wrapText="1"/>
    </xf>
    <xf numFmtId="0" fontId="112" fillId="0" borderId="1" xfId="0" applyFont="1" applyFill="1" applyBorder="1" applyAlignment="1">
      <alignment vertical="center" wrapText="1"/>
    </xf>
    <xf numFmtId="4" fontId="112" fillId="0" borderId="1" xfId="5" applyNumberFormat="1" applyFont="1" applyFill="1" applyBorder="1" applyAlignment="1" applyProtection="1">
      <alignment horizontal="center" vertical="center" wrapText="1"/>
      <protection locked="0"/>
    </xf>
    <xf numFmtId="49" fontId="78" fillId="0" borderId="0" xfId="5" applyNumberFormat="1" applyFont="1" applyFill="1" applyProtection="1"/>
    <xf numFmtId="0" fontId="78" fillId="0" borderId="0" xfId="5" applyFont="1" applyFill="1" applyAlignment="1" applyProtection="1">
      <alignment horizontal="center" vertical="center" wrapText="1"/>
    </xf>
    <xf numFmtId="0" fontId="78" fillId="0" borderId="0" xfId="5" applyFont="1" applyFill="1" applyProtection="1"/>
    <xf numFmtId="10" fontId="78" fillId="0" borderId="0" xfId="226" applyNumberFormat="1" applyFont="1" applyFill="1" applyProtection="1"/>
    <xf numFmtId="0" fontId="78" fillId="0" borderId="0" xfId="5" applyFont="1" applyFill="1" applyAlignment="1" applyProtection="1">
      <alignment wrapText="1"/>
    </xf>
    <xf numFmtId="0" fontId="78" fillId="0" borderId="0" xfId="5" applyFont="1" applyFill="1"/>
    <xf numFmtId="0" fontId="81" fillId="0" borderId="0" xfId="0" applyFont="1" applyFill="1" applyAlignment="1">
      <alignment horizontal="right" vertical="top"/>
    </xf>
    <xf numFmtId="0" fontId="81" fillId="0" borderId="0" xfId="5" applyFont="1" applyFill="1" applyAlignment="1" applyProtection="1">
      <alignment horizontal="centerContinuous"/>
    </xf>
    <xf numFmtId="174" fontId="78" fillId="0" borderId="0" xfId="5" applyNumberFormat="1" applyFont="1" applyFill="1" applyAlignment="1" applyProtection="1">
      <alignment horizontal="centerContinuous"/>
    </xf>
    <xf numFmtId="0" fontId="78" fillId="0" borderId="0" xfId="5" applyFont="1" applyFill="1" applyAlignment="1">
      <alignment horizontal="centerContinuous"/>
    </xf>
    <xf numFmtId="0" fontId="78" fillId="0" borderId="0" xfId="5" applyFont="1" applyFill="1" applyAlignment="1" applyProtection="1">
      <alignment horizontal="centerContinuous"/>
    </xf>
    <xf numFmtId="49" fontId="78" fillId="0" borderId="0" xfId="5" applyNumberFormat="1" applyFont="1" applyFill="1" applyAlignment="1" applyProtection="1">
      <alignment horizontal="right"/>
    </xf>
    <xf numFmtId="0" fontId="78" fillId="0" borderId="0" xfId="5" applyFont="1" applyFill="1" applyAlignment="1" applyProtection="1">
      <alignment horizontal="right"/>
    </xf>
    <xf numFmtId="0" fontId="78" fillId="0" borderId="0" xfId="5" applyFont="1" applyFill="1" applyAlignment="1">
      <alignment horizontal="right"/>
    </xf>
    <xf numFmtId="0" fontId="81" fillId="0" borderId="0" xfId="5" applyFont="1" applyFill="1" applyAlignment="1" applyProtection="1"/>
    <xf numFmtId="0" fontId="81" fillId="0" borderId="0" xfId="5" applyFont="1" applyFill="1" applyAlignment="1" applyProtection="1">
      <alignment horizontal="right"/>
    </xf>
    <xf numFmtId="0" fontId="102" fillId="0" borderId="0" xfId="5" applyFont="1" applyFill="1"/>
    <xf numFmtId="0" fontId="110" fillId="0" borderId="1" xfId="5" applyFont="1" applyFill="1" applyBorder="1" applyAlignment="1" applyProtection="1">
      <alignment horizontal="center" vertical="center" textRotation="90" wrapText="1"/>
    </xf>
    <xf numFmtId="49" fontId="110" fillId="0" borderId="1" xfId="5" applyNumberFormat="1" applyFont="1" applyFill="1" applyBorder="1" applyAlignment="1" applyProtection="1">
      <alignment vertical="center" wrapText="1"/>
    </xf>
    <xf numFmtId="0" fontId="105" fillId="0" borderId="2" xfId="5" applyFont="1" applyFill="1" applyBorder="1" applyAlignment="1" applyProtection="1">
      <alignment horizontal="center" vertical="center" wrapText="1"/>
    </xf>
    <xf numFmtId="4" fontId="112" fillId="0" borderId="1" xfId="5" applyNumberFormat="1" applyFont="1" applyFill="1" applyBorder="1" applyAlignment="1" applyProtection="1">
      <alignment horizontal="center" vertical="center" wrapText="1"/>
    </xf>
    <xf numFmtId="165" fontId="112" fillId="0" borderId="1" xfId="261" applyFont="1" applyFill="1" applyBorder="1" applyAlignment="1" applyProtection="1">
      <alignment horizontal="center" vertical="center" wrapText="1"/>
    </xf>
    <xf numFmtId="0" fontId="208" fillId="0" borderId="0" xfId="5" applyFont="1" applyFill="1"/>
    <xf numFmtId="4" fontId="110" fillId="0" borderId="1" xfId="5" applyNumberFormat="1" applyFont="1" applyFill="1" applyBorder="1" applyAlignment="1" applyProtection="1">
      <alignment horizontal="center" vertical="center" wrapText="1"/>
    </xf>
    <xf numFmtId="165" fontId="110" fillId="0" borderId="1" xfId="261" applyFont="1" applyFill="1" applyBorder="1" applyAlignment="1" applyProtection="1">
      <alignment horizontal="center" vertical="center" wrapText="1"/>
    </xf>
    <xf numFmtId="0" fontId="209" fillId="0" borderId="0" xfId="5" applyFont="1" applyFill="1"/>
    <xf numFmtId="165" fontId="112" fillId="0" borderId="1" xfId="261" applyFont="1" applyFill="1" applyBorder="1" applyAlignment="1" applyProtection="1">
      <alignment horizontal="center" vertical="center" wrapText="1"/>
      <protection locked="0"/>
    </xf>
    <xf numFmtId="4" fontId="110" fillId="0" borderId="2" xfId="5" applyNumberFormat="1" applyFont="1" applyFill="1" applyBorder="1" applyAlignment="1" applyProtection="1">
      <alignment horizontal="center" vertical="center" wrapText="1"/>
    </xf>
    <xf numFmtId="0" fontId="110" fillId="0" borderId="7" xfId="5" applyFont="1" applyFill="1" applyBorder="1" applyAlignment="1" applyProtection="1">
      <alignment horizontal="center" vertical="center" wrapText="1"/>
    </xf>
    <xf numFmtId="4" fontId="110" fillId="0" borderId="7" xfId="5" applyNumberFormat="1" applyFont="1" applyFill="1" applyBorder="1" applyAlignment="1" applyProtection="1">
      <alignment horizontal="center" vertical="center" wrapText="1"/>
    </xf>
    <xf numFmtId="0" fontId="110" fillId="0" borderId="1" xfId="0" applyFont="1" applyFill="1" applyBorder="1" applyAlignment="1">
      <alignment horizontal="center" vertical="center" wrapText="1"/>
    </xf>
    <xf numFmtId="4" fontId="110" fillId="0" borderId="6" xfId="5" applyNumberFormat="1" applyFont="1" applyFill="1" applyBorder="1" applyAlignment="1" applyProtection="1">
      <alignment horizontal="center" vertical="center" wrapText="1"/>
    </xf>
    <xf numFmtId="4" fontId="112" fillId="0" borderId="3" xfId="5" applyNumberFormat="1" applyFont="1" applyFill="1" applyBorder="1" applyAlignment="1" applyProtection="1">
      <alignment horizontal="center" vertical="center" wrapText="1"/>
    </xf>
    <xf numFmtId="165" fontId="112" fillId="0" borderId="3" xfId="261" applyFont="1" applyFill="1" applyBorder="1" applyAlignment="1" applyProtection="1">
      <alignment horizontal="center" vertical="center" wrapText="1"/>
    </xf>
    <xf numFmtId="0" fontId="112" fillId="0" borderId="2" xfId="5" applyFont="1" applyFill="1" applyBorder="1" applyAlignment="1" applyProtection="1">
      <alignment vertical="center" wrapText="1"/>
    </xf>
    <xf numFmtId="2" fontId="110" fillId="0" borderId="1" xfId="227" applyNumberFormat="1" applyFont="1" applyFill="1" applyBorder="1" applyAlignment="1">
      <alignment horizontal="center" vertical="center" wrapText="1"/>
    </xf>
    <xf numFmtId="165" fontId="110" fillId="0" borderId="1" xfId="261" applyFont="1" applyFill="1" applyBorder="1" applyAlignment="1">
      <alignment horizontal="center" vertical="center" wrapText="1"/>
    </xf>
    <xf numFmtId="4" fontId="110" fillId="0" borderId="1" xfId="227" applyNumberFormat="1" applyFont="1" applyFill="1" applyBorder="1" applyAlignment="1">
      <alignment horizontal="center" vertical="center" wrapText="1"/>
    </xf>
    <xf numFmtId="0" fontId="110" fillId="0" borderId="3" xfId="0" applyFont="1" applyFill="1" applyBorder="1" applyAlignment="1">
      <alignment vertical="center" wrapText="1"/>
    </xf>
    <xf numFmtId="2" fontId="110" fillId="0" borderId="3" xfId="0" applyNumberFormat="1" applyFont="1" applyFill="1" applyBorder="1" applyAlignment="1">
      <alignment horizontal="center" vertical="center" wrapText="1"/>
    </xf>
    <xf numFmtId="165" fontId="110" fillId="0" borderId="3" xfId="261" applyFont="1" applyFill="1" applyBorder="1" applyAlignment="1">
      <alignment horizontal="center" vertical="center" wrapText="1"/>
    </xf>
    <xf numFmtId="4" fontId="110" fillId="0" borderId="3" xfId="0" applyNumberFormat="1" applyFont="1" applyFill="1" applyBorder="1" applyAlignment="1">
      <alignment horizontal="center" vertical="center" wrapText="1"/>
    </xf>
    <xf numFmtId="0" fontId="112" fillId="0" borderId="3" xfId="5" applyFont="1" applyFill="1" applyBorder="1" applyAlignment="1" applyProtection="1">
      <alignment vertical="center" wrapText="1"/>
    </xf>
    <xf numFmtId="0" fontId="112" fillId="0" borderId="6" xfId="5" applyFont="1" applyFill="1" applyBorder="1" applyAlignment="1" applyProtection="1">
      <alignment horizontal="center" vertical="center" wrapText="1"/>
    </xf>
    <xf numFmtId="49" fontId="112" fillId="0" borderId="0" xfId="5" applyNumberFormat="1" applyFont="1" applyFill="1" applyBorder="1" applyAlignment="1" applyProtection="1">
      <alignment horizontal="right" vertical="center" wrapText="1"/>
    </xf>
    <xf numFmtId="0" fontId="112" fillId="0" borderId="8" xfId="0" applyFont="1" applyFill="1" applyBorder="1" applyAlignment="1">
      <alignment vertical="center" wrapText="1"/>
    </xf>
    <xf numFmtId="0" fontId="112" fillId="0" borderId="13" xfId="5" applyFont="1" applyFill="1" applyBorder="1" applyAlignment="1" applyProtection="1">
      <alignment horizontal="center" vertical="center" wrapText="1"/>
    </xf>
    <xf numFmtId="4" fontId="207" fillId="0" borderId="13" xfId="5" applyNumberFormat="1" applyFont="1" applyFill="1" applyBorder="1" applyAlignment="1" applyProtection="1">
      <alignment horizontal="center" vertical="center" wrapText="1"/>
      <protection locked="0"/>
    </xf>
    <xf numFmtId="4" fontId="207" fillId="0" borderId="0" xfId="5" applyNumberFormat="1" applyFont="1" applyFill="1" applyBorder="1" applyAlignment="1" applyProtection="1">
      <alignment horizontal="center" vertical="center" wrapText="1"/>
    </xf>
    <xf numFmtId="4" fontId="207" fillId="0" borderId="0" xfId="5" applyNumberFormat="1" applyFont="1" applyFill="1" applyBorder="1" applyAlignment="1" applyProtection="1">
      <alignment horizontal="center" vertical="center" wrapText="1"/>
      <protection locked="0"/>
    </xf>
    <xf numFmtId="0" fontId="103" fillId="0" borderId="0" xfId="5" applyFont="1" applyFill="1"/>
    <xf numFmtId="49" fontId="110" fillId="0" borderId="0" xfId="5" applyNumberFormat="1" applyFont="1" applyFill="1" applyBorder="1" applyAlignment="1" applyProtection="1">
      <alignment horizontal="right" vertical="center" wrapText="1"/>
    </xf>
    <xf numFmtId="0" fontId="110" fillId="0" borderId="0" xfId="5" applyFont="1" applyFill="1" applyBorder="1" applyAlignment="1" applyProtection="1">
      <alignment horizontal="left" wrapText="1"/>
    </xf>
    <xf numFmtId="0" fontId="110" fillId="0" borderId="0" xfId="5" applyFont="1" applyFill="1" applyBorder="1" applyAlignment="1" applyProtection="1">
      <alignment horizontal="center" wrapText="1"/>
    </xf>
    <xf numFmtId="4" fontId="110" fillId="0" borderId="0" xfId="5" applyNumberFormat="1" applyFont="1" applyFill="1" applyBorder="1" applyAlignment="1" applyProtection="1">
      <alignment horizontal="center" wrapText="1"/>
    </xf>
    <xf numFmtId="0" fontId="110" fillId="0" borderId="0" xfId="5" applyFont="1" applyFill="1" applyBorder="1" applyAlignment="1" applyProtection="1">
      <alignment horizontal="centerContinuous" wrapText="1"/>
    </xf>
    <xf numFmtId="0" fontId="110" fillId="0" borderId="0" xfId="5" applyFont="1" applyFill="1" applyBorder="1" applyAlignment="1" applyProtection="1">
      <alignment horizontal="left" vertical="center" wrapText="1"/>
    </xf>
    <xf numFmtId="0" fontId="206" fillId="0" borderId="0" xfId="5" applyFont="1" applyFill="1" applyBorder="1" applyAlignment="1" applyProtection="1">
      <alignment horizontal="center" vertical="center" wrapText="1"/>
      <protection locked="0"/>
    </xf>
    <xf numFmtId="49" fontId="102" fillId="0" borderId="0" xfId="5" applyNumberFormat="1" applyFont="1" applyFill="1" applyProtection="1"/>
    <xf numFmtId="0" fontId="110" fillId="0" borderId="0" xfId="5" applyFont="1" applyFill="1" applyBorder="1" applyAlignment="1" applyProtection="1">
      <alignment vertical="top" wrapText="1"/>
    </xf>
    <xf numFmtId="0" fontId="110" fillId="0" borderId="0" xfId="5" applyFont="1" applyFill="1" applyBorder="1" applyAlignment="1" applyProtection="1">
      <alignment horizontal="left" vertical="top" wrapText="1"/>
    </xf>
    <xf numFmtId="0" fontId="102" fillId="0" borderId="0" xfId="5" applyFont="1" applyFill="1" applyProtection="1"/>
    <xf numFmtId="0" fontId="185" fillId="0" borderId="0" xfId="5" applyFont="1" applyFill="1" applyAlignment="1" applyProtection="1">
      <alignment horizontal="center" vertical="center"/>
      <protection locked="0"/>
    </xf>
    <xf numFmtId="0" fontId="30" fillId="0" borderId="0" xfId="5" applyFont="1" applyFill="1" applyAlignment="1" applyProtection="1">
      <alignment horizontal="center"/>
    </xf>
    <xf numFmtId="0" fontId="30" fillId="0" borderId="0" xfId="5" applyFont="1" applyFill="1" applyAlignment="1" applyProtection="1"/>
    <xf numFmtId="49" fontId="102" fillId="0" borderId="0" xfId="5" applyNumberFormat="1" applyFont="1" applyFill="1"/>
    <xf numFmtId="0" fontId="102" fillId="0" borderId="0" xfId="5" applyFont="1" applyFill="1" applyProtection="1">
      <protection locked="0"/>
    </xf>
    <xf numFmtId="0" fontId="78" fillId="0" borderId="0" xfId="5" applyFont="1" applyFill="1" applyAlignment="1" applyProtection="1">
      <alignment vertical="top" wrapText="1"/>
    </xf>
    <xf numFmtId="0" fontId="81" fillId="0" borderId="0" xfId="5" applyFont="1" applyFill="1" applyBorder="1" applyAlignment="1" applyProtection="1">
      <alignment horizontal="centerContinuous"/>
    </xf>
    <xf numFmtId="0" fontId="102" fillId="0" borderId="0" xfId="5" applyFont="1" applyFill="1" applyAlignment="1" applyProtection="1">
      <alignment horizontal="centerContinuous"/>
      <protection locked="0"/>
    </xf>
    <xf numFmtId="49" fontId="110" fillId="0" borderId="3" xfId="5" applyNumberFormat="1" applyFont="1" applyFill="1" applyBorder="1" applyAlignment="1" applyProtection="1">
      <alignment horizontal="center" vertical="center" wrapText="1"/>
    </xf>
    <xf numFmtId="0" fontId="78" fillId="0" borderId="4" xfId="5" applyFont="1" applyFill="1" applyBorder="1" applyAlignment="1" applyProtection="1">
      <alignment horizontal="center" vertical="center" wrapText="1"/>
    </xf>
    <xf numFmtId="0" fontId="110" fillId="0" borderId="3" xfId="5" applyFont="1" applyFill="1" applyBorder="1" applyAlignment="1" applyProtection="1">
      <alignment horizontal="center" vertical="center" wrapText="1"/>
    </xf>
    <xf numFmtId="49" fontId="187" fillId="0" borderId="7" xfId="5" applyNumberFormat="1" applyFont="1" applyFill="1" applyBorder="1" applyAlignment="1" applyProtection="1">
      <alignment horizontal="right" vertical="center" wrapText="1"/>
    </xf>
    <xf numFmtId="0" fontId="187" fillId="0" borderId="1" xfId="0" applyFont="1" applyFill="1" applyBorder="1" applyAlignment="1">
      <alignment vertical="center" wrapText="1"/>
    </xf>
    <xf numFmtId="4" fontId="112" fillId="0" borderId="1" xfId="5" applyNumberFormat="1" applyFont="1" applyFill="1" applyBorder="1" applyAlignment="1" applyProtection="1">
      <alignment horizontal="center" wrapText="1"/>
    </xf>
    <xf numFmtId="49" fontId="109" fillId="0" borderId="7" xfId="5" applyNumberFormat="1" applyFont="1" applyFill="1" applyBorder="1" applyAlignment="1" applyProtection="1">
      <alignment horizontal="right" vertical="center" wrapText="1"/>
    </xf>
    <xf numFmtId="4" fontId="110" fillId="0" borderId="1" xfId="5" applyNumberFormat="1" applyFont="1" applyFill="1" applyBorder="1" applyAlignment="1" applyProtection="1">
      <alignment horizontal="center" wrapText="1"/>
    </xf>
    <xf numFmtId="4" fontId="110" fillId="0" borderId="1" xfId="0" applyNumberFormat="1" applyFont="1" applyFill="1" applyBorder="1" applyAlignment="1"/>
    <xf numFmtId="4" fontId="110" fillId="0" borderId="1" xfId="0" applyNumberFormat="1" applyFont="1" applyFill="1" applyBorder="1" applyAlignment="1">
      <alignment horizontal="right"/>
    </xf>
    <xf numFmtId="4" fontId="110" fillId="0" borderId="1" xfId="5" applyNumberFormat="1" applyFont="1" applyFill="1" applyBorder="1" applyAlignment="1" applyProtection="1">
      <alignment horizontal="right" wrapText="1"/>
    </xf>
    <xf numFmtId="0" fontId="111" fillId="0" borderId="1" xfId="0" applyFont="1" applyFill="1" applyBorder="1" applyAlignment="1">
      <alignment vertical="center" wrapText="1"/>
    </xf>
    <xf numFmtId="49" fontId="109" fillId="0" borderId="1" xfId="5" applyNumberFormat="1" applyFont="1" applyFill="1" applyBorder="1" applyAlignment="1" applyProtection="1">
      <alignment horizontal="right" vertical="center" wrapText="1"/>
    </xf>
    <xf numFmtId="0" fontId="109" fillId="0" borderId="4" xfId="5" applyFont="1" applyFill="1" applyBorder="1" applyAlignment="1" applyProtection="1">
      <alignment vertical="center" wrapText="1"/>
    </xf>
    <xf numFmtId="0" fontId="109" fillId="0" borderId="2" xfId="0" applyFont="1" applyFill="1" applyBorder="1" applyAlignment="1">
      <alignment vertical="center" wrapText="1"/>
    </xf>
    <xf numFmtId="49" fontId="187" fillId="0" borderId="1" xfId="5" applyNumberFormat="1" applyFont="1" applyFill="1" applyBorder="1" applyAlignment="1" applyProtection="1">
      <alignment horizontal="right" vertical="center" wrapText="1"/>
    </xf>
    <xf numFmtId="0" fontId="187" fillId="0" borderId="3" xfId="5" applyFont="1" applyFill="1" applyBorder="1" applyAlignment="1" applyProtection="1">
      <alignment vertical="center" wrapText="1"/>
    </xf>
    <xf numFmtId="0" fontId="109" fillId="0" borderId="1" xfId="5" applyFont="1" applyFill="1" applyBorder="1" applyAlignment="1" applyProtection="1">
      <alignment vertical="center" wrapText="1"/>
    </xf>
    <xf numFmtId="0" fontId="109" fillId="0" borderId="2" xfId="5" applyFont="1" applyFill="1" applyBorder="1" applyAlignment="1" applyProtection="1">
      <alignment vertical="center" wrapText="1"/>
    </xf>
    <xf numFmtId="4" fontId="188" fillId="0" borderId="1" xfId="0" applyNumberFormat="1" applyFont="1" applyFill="1" applyBorder="1" applyAlignment="1"/>
    <xf numFmtId="0" fontId="109" fillId="0" borderId="0" xfId="0" applyFont="1" applyFill="1"/>
    <xf numFmtId="0" fontId="187" fillId="0" borderId="1" xfId="5" applyFont="1" applyFill="1" applyBorder="1" applyAlignment="1" applyProtection="1">
      <alignment vertical="center" wrapText="1"/>
    </xf>
    <xf numFmtId="0" fontId="103" fillId="0" borderId="0" xfId="5" applyFont="1" applyFill="1" applyProtection="1">
      <protection locked="0"/>
    </xf>
    <xf numFmtId="4" fontId="110" fillId="0" borderId="1" xfId="5" applyNumberFormat="1" applyFont="1" applyFill="1" applyBorder="1" applyAlignment="1" applyProtection="1">
      <alignment horizontal="center" wrapText="1"/>
      <protection locked="0"/>
    </xf>
    <xf numFmtId="4" fontId="110" fillId="0" borderId="1" xfId="3277" applyNumberFormat="1" applyFont="1" applyFill="1" applyBorder="1" applyAlignment="1" applyProtection="1">
      <alignment horizontal="center" vertical="center" wrapText="1"/>
    </xf>
    <xf numFmtId="0" fontId="187" fillId="0" borderId="2" xfId="5" applyFont="1" applyFill="1" applyBorder="1" applyAlignment="1" applyProtection="1">
      <alignment vertical="center" wrapText="1"/>
    </xf>
    <xf numFmtId="0" fontId="109" fillId="0" borderId="7" xfId="5" applyNumberFormat="1" applyFont="1" applyFill="1" applyBorder="1" applyAlignment="1" applyProtection="1">
      <alignment horizontal="right" vertical="center" wrapText="1"/>
    </xf>
    <xf numFmtId="0" fontId="110" fillId="0" borderId="6" xfId="5" applyNumberFormat="1" applyFont="1" applyFill="1" applyBorder="1" applyAlignment="1" applyProtection="1">
      <alignment horizontal="center" vertical="center" wrapText="1"/>
    </xf>
    <xf numFmtId="2" fontId="112" fillId="0" borderId="1" xfId="5" applyNumberFormat="1" applyFont="1" applyFill="1" applyBorder="1" applyAlignment="1" applyProtection="1">
      <alignment horizontal="center" vertical="center" wrapText="1"/>
    </xf>
    <xf numFmtId="0" fontId="102" fillId="0" borderId="0" xfId="5" applyNumberFormat="1" applyFont="1" applyFill="1" applyProtection="1">
      <protection locked="0"/>
    </xf>
    <xf numFmtId="0" fontId="109" fillId="0" borderId="3" xfId="5" applyFont="1" applyFill="1" applyBorder="1" applyAlignment="1" applyProtection="1">
      <alignment vertical="center" wrapText="1"/>
    </xf>
    <xf numFmtId="2" fontId="110" fillId="0" borderId="1" xfId="5" applyNumberFormat="1" applyFont="1" applyFill="1" applyBorder="1" applyAlignment="1" applyProtection="1">
      <alignment horizontal="center" vertical="center" wrapText="1"/>
    </xf>
    <xf numFmtId="0" fontId="110" fillId="0" borderId="1" xfId="5" applyNumberFormat="1" applyFont="1" applyFill="1" applyBorder="1" applyAlignment="1" applyProtection="1">
      <alignment horizontal="center" vertical="center" wrapText="1"/>
    </xf>
    <xf numFmtId="178" fontId="110" fillId="0" borderId="1" xfId="5" applyNumberFormat="1" applyFont="1" applyFill="1" applyBorder="1" applyAlignment="1" applyProtection="1">
      <alignment horizontal="center" vertical="center" wrapText="1"/>
    </xf>
    <xf numFmtId="178" fontId="110" fillId="0" borderId="1" xfId="0" applyNumberFormat="1" applyFont="1" applyFill="1" applyBorder="1" applyAlignment="1"/>
    <xf numFmtId="2" fontId="110" fillId="0" borderId="1" xfId="0" applyNumberFormat="1" applyFont="1" applyFill="1" applyBorder="1"/>
    <xf numFmtId="0" fontId="110" fillId="0" borderId="1" xfId="5" applyNumberFormat="1" applyFont="1" applyFill="1" applyBorder="1" applyAlignment="1" applyProtection="1">
      <alignment horizontal="center" vertical="center" wrapText="1"/>
      <protection locked="0"/>
    </xf>
    <xf numFmtId="178" fontId="110" fillId="0" borderId="1" xfId="5" applyNumberFormat="1" applyFont="1" applyFill="1" applyBorder="1" applyAlignment="1" applyProtection="1">
      <alignment horizontal="center" vertical="center" wrapText="1"/>
      <protection locked="0"/>
    </xf>
    <xf numFmtId="178" fontId="110" fillId="0" borderId="1" xfId="5" applyNumberFormat="1" applyFont="1" applyFill="1" applyBorder="1" applyAlignment="1" applyProtection="1">
      <alignment horizontal="center" wrapText="1"/>
      <protection locked="0"/>
    </xf>
    <xf numFmtId="49" fontId="109" fillId="0" borderId="0" xfId="5" applyNumberFormat="1" applyFont="1" applyFill="1" applyBorder="1" applyAlignment="1" applyProtection="1">
      <alignment horizontal="right" vertical="center" wrapText="1"/>
    </xf>
    <xf numFmtId="0" fontId="109" fillId="0" borderId="0" xfId="5" applyFont="1" applyFill="1" applyBorder="1" applyAlignment="1" applyProtection="1">
      <alignment vertical="center" wrapText="1"/>
    </xf>
    <xf numFmtId="0" fontId="110" fillId="0" borderId="0" xfId="5" applyFont="1" applyFill="1" applyBorder="1" applyAlignment="1" applyProtection="1">
      <alignment horizontal="center" vertical="center" wrapText="1"/>
    </xf>
    <xf numFmtId="2" fontId="110" fillId="0" borderId="0" xfId="5" applyNumberFormat="1" applyFont="1" applyFill="1" applyBorder="1" applyAlignment="1" applyProtection="1">
      <alignment horizontal="center" vertical="center" wrapText="1"/>
    </xf>
    <xf numFmtId="0" fontId="109" fillId="0" borderId="0" xfId="5" applyFont="1" applyFill="1" applyAlignment="1" applyProtection="1">
      <alignment vertical="center"/>
    </xf>
    <xf numFmtId="0" fontId="190" fillId="0" borderId="0" xfId="5" applyFont="1" applyFill="1" applyProtection="1"/>
    <xf numFmtId="49" fontId="102" fillId="0" borderId="0" xfId="5" applyNumberFormat="1" applyFont="1" applyFill="1" applyProtection="1">
      <protection locked="0"/>
    </xf>
    <xf numFmtId="0" fontId="30" fillId="0" borderId="0" xfId="5" applyFont="1" applyFill="1" applyAlignment="1" applyProtection="1">
      <alignment horizontal="center" wrapText="1"/>
      <protection locked="0"/>
    </xf>
    <xf numFmtId="0" fontId="185" fillId="0" borderId="0" xfId="5" applyFont="1" applyFill="1" applyAlignment="1" applyProtection="1">
      <alignment horizontal="left"/>
      <protection locked="0"/>
    </xf>
    <xf numFmtId="0" fontId="30" fillId="0" borderId="0" xfId="5" applyFont="1" applyFill="1" applyAlignment="1" applyProtection="1">
      <protection locked="0"/>
    </xf>
    <xf numFmtId="0" fontId="30" fillId="0" borderId="0" xfId="5" applyFont="1" applyFill="1" applyAlignment="1" applyProtection="1">
      <alignment horizontal="center" vertical="top" wrapText="1"/>
      <protection locked="0"/>
    </xf>
    <xf numFmtId="0" fontId="81" fillId="0" borderId="0" xfId="0" applyFont="1" applyFill="1" applyAlignment="1">
      <alignment horizontal="right" vertical="top" wrapText="1"/>
    </xf>
    <xf numFmtId="49" fontId="78" fillId="0" borderId="0" xfId="5" applyNumberFormat="1" applyFont="1" applyFill="1" applyAlignment="1" applyProtection="1">
      <alignment horizontal="centerContinuous"/>
    </xf>
    <xf numFmtId="0" fontId="78" fillId="0" borderId="0" xfId="5" applyFont="1" applyFill="1" applyAlignment="1" applyProtection="1">
      <alignment horizontal="centerContinuous" vertical="top" wrapText="1"/>
    </xf>
    <xf numFmtId="0" fontId="78" fillId="0" borderId="0" xfId="5" applyFont="1" applyFill="1" applyBorder="1" applyAlignment="1" applyProtection="1">
      <alignment horizontal="centerContinuous"/>
    </xf>
    <xf numFmtId="49" fontId="110" fillId="0" borderId="1" xfId="5" applyNumberFormat="1" applyFont="1" applyFill="1" applyBorder="1" applyAlignment="1" applyProtection="1">
      <alignment horizontal="center" vertical="center" wrapText="1"/>
    </xf>
    <xf numFmtId="0" fontId="78" fillId="0" borderId="1" xfId="5" applyFont="1" applyFill="1" applyBorder="1" applyAlignment="1" applyProtection="1">
      <alignment horizontal="center" vertical="center" wrapText="1"/>
    </xf>
    <xf numFmtId="49" fontId="106" fillId="0" borderId="1" xfId="5" applyNumberFormat="1" applyFont="1" applyFill="1" applyBorder="1" applyAlignment="1" applyProtection="1">
      <alignment horizontal="right" vertical="center" wrapText="1"/>
    </xf>
    <xf numFmtId="49" fontId="30" fillId="0" borderId="1" xfId="5" applyNumberFormat="1" applyFont="1" applyFill="1" applyBorder="1" applyAlignment="1" applyProtection="1">
      <alignment horizontal="right" vertical="center" wrapText="1"/>
    </xf>
    <xf numFmtId="49" fontId="106" fillId="0" borderId="7" xfId="5" applyNumberFormat="1" applyFont="1" applyFill="1" applyBorder="1" applyAlignment="1" applyProtection="1">
      <alignment horizontal="right" vertical="center" wrapText="1"/>
    </xf>
    <xf numFmtId="0" fontId="106" fillId="0" borderId="1" xfId="0" applyFont="1" applyFill="1" applyBorder="1" applyAlignment="1">
      <alignment vertical="center" wrapText="1"/>
    </xf>
    <xf numFmtId="49" fontId="30" fillId="0" borderId="7" xfId="5" applyNumberFormat="1" applyFont="1" applyFill="1" applyBorder="1" applyAlignment="1" applyProtection="1">
      <alignment horizontal="right" vertical="center" wrapText="1"/>
    </xf>
    <xf numFmtId="0" fontId="30" fillId="0" borderId="1" xfId="0" applyFont="1" applyFill="1" applyBorder="1" applyAlignment="1">
      <alignment vertical="center" wrapText="1"/>
    </xf>
    <xf numFmtId="0" fontId="30" fillId="0" borderId="0" xfId="0" applyFont="1" applyFill="1"/>
    <xf numFmtId="49" fontId="30" fillId="0" borderId="8" xfId="5" applyNumberFormat="1" applyFont="1" applyFill="1" applyBorder="1" applyAlignment="1" applyProtection="1">
      <alignment horizontal="right" vertical="center" wrapText="1"/>
    </xf>
    <xf numFmtId="0" fontId="30" fillId="0" borderId="8" xfId="5" applyFont="1" applyFill="1" applyBorder="1" applyAlignment="1" applyProtection="1">
      <alignment vertical="center" wrapText="1"/>
    </xf>
    <xf numFmtId="0" fontId="110" fillId="0" borderId="0" xfId="5" applyNumberFormat="1" applyFont="1" applyFill="1" applyBorder="1" applyAlignment="1" applyProtection="1">
      <alignment horizontal="center" vertical="center" wrapText="1"/>
    </xf>
    <xf numFmtId="0" fontId="110" fillId="0" borderId="0" xfId="5" applyNumberFormat="1" applyFont="1" applyFill="1" applyBorder="1" applyAlignment="1" applyProtection="1">
      <alignment horizontal="center" vertical="center" wrapText="1"/>
      <protection locked="0"/>
    </xf>
    <xf numFmtId="0" fontId="82" fillId="0" borderId="0" xfId="5" applyFont="1" applyFill="1" applyAlignment="1" applyProtection="1">
      <alignment horizontal="left" vertical="center"/>
      <protection locked="0"/>
    </xf>
    <xf numFmtId="0" fontId="30" fillId="0" borderId="0" xfId="5" applyFont="1" applyFill="1" applyAlignment="1">
      <alignment horizontal="center" vertical="top" wrapText="1"/>
    </xf>
    <xf numFmtId="0" fontId="81" fillId="0" borderId="0" xfId="5" applyNumberFormat="1" applyFont="1" applyFill="1" applyAlignment="1" applyProtection="1">
      <alignment horizontal="centerContinuous" vertical="center" wrapText="1"/>
    </xf>
    <xf numFmtId="2" fontId="102" fillId="0" borderId="0" xfId="5" applyNumberFormat="1" applyFont="1" applyFill="1" applyProtection="1"/>
    <xf numFmtId="0" fontId="175" fillId="0" borderId="0" xfId="5" applyFont="1" applyFill="1" applyProtection="1"/>
    <xf numFmtId="174" fontId="102" fillId="0" borderId="0" xfId="5" applyNumberFormat="1" applyFont="1" applyFill="1" applyProtection="1"/>
    <xf numFmtId="2" fontId="206" fillId="0" borderId="27" xfId="5" applyNumberFormat="1" applyFont="1" applyFill="1" applyBorder="1" applyAlignment="1" applyProtection="1">
      <alignment horizontal="center" vertical="center" wrapText="1"/>
    </xf>
    <xf numFmtId="4" fontId="103" fillId="0" borderId="0" xfId="5" applyNumberFormat="1" applyFont="1" applyFill="1" applyProtection="1"/>
    <xf numFmtId="216" fontId="102" fillId="0" borderId="0" xfId="5" applyNumberFormat="1" applyFont="1" applyFill="1" applyProtection="1"/>
    <xf numFmtId="4" fontId="102" fillId="0" borderId="0" xfId="5" applyNumberFormat="1" applyFont="1" applyFill="1" applyProtection="1"/>
    <xf numFmtId="223" fontId="102" fillId="0" borderId="0" xfId="5" applyNumberFormat="1" applyFont="1" applyFill="1" applyProtection="1"/>
    <xf numFmtId="181" fontId="206" fillId="0" borderId="1" xfId="226" applyNumberFormat="1" applyFont="1" applyFill="1" applyBorder="1" applyAlignment="1" applyProtection="1">
      <alignment horizontal="center" vertical="center" wrapText="1"/>
    </xf>
    <xf numFmtId="0" fontId="109" fillId="0" borderId="0" xfId="5" applyFont="1" applyFill="1" applyAlignment="1" applyProtection="1">
      <alignment vertical="top"/>
    </xf>
    <xf numFmtId="0" fontId="109" fillId="0" borderId="0" xfId="5" applyFont="1" applyFill="1" applyProtection="1"/>
    <xf numFmtId="0" fontId="102" fillId="0" borderId="0" xfId="5" applyFont="1" applyFill="1" applyAlignment="1" applyProtection="1">
      <alignment horizontal="centerContinuous"/>
    </xf>
    <xf numFmtId="0" fontId="185" fillId="0" borderId="0" xfId="5" applyFont="1" applyFill="1" applyAlignment="1" applyProtection="1">
      <alignment horizontal="left"/>
    </xf>
    <xf numFmtId="0" fontId="185" fillId="0" borderId="0" xfId="5" applyFont="1" applyFill="1" applyAlignment="1" applyProtection="1">
      <alignment horizontal="centerContinuous" wrapText="1"/>
    </xf>
    <xf numFmtId="0" fontId="102" fillId="0" borderId="0" xfId="5" applyFont="1" applyFill="1" applyAlignment="1" applyProtection="1">
      <alignment horizontal="center" vertical="center"/>
    </xf>
    <xf numFmtId="0" fontId="30" fillId="0" borderId="12" xfId="5" applyFont="1" applyFill="1" applyBorder="1" applyAlignment="1" applyProtection="1">
      <alignment horizontal="center" vertical="center" wrapText="1"/>
    </xf>
    <xf numFmtId="0" fontId="30" fillId="0" borderId="13" xfId="5" applyFont="1" applyFill="1" applyBorder="1" applyAlignment="1" applyProtection="1">
      <alignment horizontal="center" vertical="center" wrapText="1"/>
    </xf>
    <xf numFmtId="0" fontId="30" fillId="0" borderId="10" xfId="5" applyFont="1" applyFill="1" applyBorder="1" applyAlignment="1" applyProtection="1">
      <alignment horizontal="center" vertical="center" wrapText="1"/>
    </xf>
    <xf numFmtId="0" fontId="30" fillId="0" borderId="5" xfId="5" applyFont="1" applyFill="1" applyBorder="1" applyAlignment="1" applyProtection="1">
      <alignment horizontal="center" vertical="center" wrapText="1"/>
    </xf>
    <xf numFmtId="0" fontId="30" fillId="0" borderId="9" xfId="5" applyFont="1" applyFill="1" applyBorder="1" applyAlignment="1" applyProtection="1">
      <alignment horizontal="center" vertical="center" wrapText="1"/>
    </xf>
    <xf numFmtId="0" fontId="30" fillId="0" borderId="11" xfId="5" applyFont="1" applyFill="1" applyBorder="1" applyAlignment="1" applyProtection="1">
      <alignment horizontal="center" vertical="center" wrapText="1"/>
    </xf>
    <xf numFmtId="0" fontId="30" fillId="0" borderId="0" xfId="5" applyFont="1" applyFill="1" applyAlignment="1" applyProtection="1">
      <alignment horizontal="center"/>
    </xf>
    <xf numFmtId="0" fontId="102" fillId="0" borderId="0" xfId="5" applyFont="1" applyFill="1" applyAlignment="1" applyProtection="1"/>
    <xf numFmtId="0" fontId="188" fillId="0" borderId="0" xfId="0" applyFont="1" applyFill="1" applyAlignment="1"/>
    <xf numFmtId="49" fontId="110" fillId="0" borderId="1" xfId="5" applyNumberFormat="1" applyFont="1" applyFill="1" applyBorder="1" applyAlignment="1" applyProtection="1">
      <alignment vertical="center" wrapText="1"/>
    </xf>
    <xf numFmtId="0" fontId="105" fillId="0" borderId="1" xfId="5" applyFont="1" applyFill="1" applyBorder="1" applyAlignment="1" applyProtection="1">
      <alignment horizontal="center" vertical="center" wrapText="1"/>
    </xf>
    <xf numFmtId="0" fontId="30" fillId="0" borderId="1" xfId="5" applyFont="1" applyFill="1" applyBorder="1" applyAlignment="1" applyProtection="1">
      <alignment horizontal="center" vertical="center" wrapText="1"/>
    </xf>
    <xf numFmtId="0" fontId="110" fillId="0" borderId="1" xfId="5" applyFont="1" applyFill="1" applyBorder="1" applyAlignment="1" applyProtection="1">
      <alignment horizontal="center" vertical="center" wrapText="1"/>
    </xf>
    <xf numFmtId="0" fontId="30" fillId="0" borderId="0" xfId="5" applyFont="1" applyFill="1" applyAlignment="1" applyProtection="1">
      <alignment horizontal="center" vertical="top" wrapText="1"/>
      <protection locked="0"/>
    </xf>
    <xf numFmtId="0" fontId="188" fillId="0" borderId="0" xfId="0" applyFont="1" applyFill="1" applyAlignment="1">
      <alignment horizontal="center" vertical="top" wrapText="1"/>
    </xf>
    <xf numFmtId="49" fontId="110" fillId="0" borderId="2" xfId="5" applyNumberFormat="1" applyFont="1" applyFill="1" applyBorder="1" applyAlignment="1" applyProtection="1">
      <alignment horizontal="center" vertical="center" wrapText="1"/>
    </xf>
    <xf numFmtId="49" fontId="110" fillId="0" borderId="4" xfId="5" applyNumberFormat="1" applyFont="1" applyFill="1" applyBorder="1" applyAlignment="1" applyProtection="1">
      <alignment horizontal="center" vertical="center" wrapText="1"/>
    </xf>
    <xf numFmtId="49" fontId="110" fillId="0" borderId="3" xfId="5" applyNumberFormat="1" applyFont="1" applyFill="1" applyBorder="1" applyAlignment="1" applyProtection="1">
      <alignment horizontal="center" vertical="center" wrapText="1"/>
    </xf>
    <xf numFmtId="0" fontId="78" fillId="0" borderId="2" xfId="5" applyFont="1" applyFill="1" applyBorder="1" applyAlignment="1" applyProtection="1">
      <alignment horizontal="center" vertical="center" wrapText="1"/>
    </xf>
    <xf numFmtId="0" fontId="78" fillId="0" borderId="4" xfId="5" applyFont="1" applyFill="1" applyBorder="1" applyAlignment="1" applyProtection="1">
      <alignment horizontal="center" vertical="center" wrapText="1"/>
    </xf>
    <xf numFmtId="0" fontId="78" fillId="0" borderId="3" xfId="5" applyFont="1" applyFill="1" applyBorder="1" applyAlignment="1" applyProtection="1">
      <alignment horizontal="center" vertical="center" wrapText="1"/>
    </xf>
    <xf numFmtId="0" fontId="110" fillId="0" borderId="2" xfId="5" applyFont="1" applyFill="1" applyBorder="1" applyAlignment="1" applyProtection="1">
      <alignment horizontal="center" vertical="center" wrapText="1"/>
    </xf>
    <xf numFmtId="0" fontId="110" fillId="0" borderId="4" xfId="5" applyFont="1" applyFill="1" applyBorder="1" applyAlignment="1" applyProtection="1">
      <alignment horizontal="center" vertical="center" wrapText="1"/>
    </xf>
    <xf numFmtId="0" fontId="110" fillId="0" borderId="3" xfId="5" applyFont="1" applyFill="1" applyBorder="1" applyAlignment="1" applyProtection="1">
      <alignment horizontal="center" vertical="center" wrapText="1"/>
    </xf>
    <xf numFmtId="0" fontId="81" fillId="0" borderId="0" xfId="0" applyFont="1" applyFill="1" applyAlignment="1">
      <alignment horizontal="left" vertical="top" wrapText="1"/>
    </xf>
    <xf numFmtId="0" fontId="81" fillId="0" borderId="0" xfId="5" applyFont="1" applyFill="1" applyAlignment="1" applyProtection="1">
      <alignment horizontal="center"/>
    </xf>
    <xf numFmtId="0" fontId="81" fillId="0" borderId="0" xfId="5" applyFont="1" applyFill="1" applyBorder="1" applyAlignment="1" applyProtection="1">
      <alignment horizontal="center"/>
    </xf>
    <xf numFmtId="0" fontId="81" fillId="0" borderId="0" xfId="5" applyFont="1" applyFill="1" applyAlignment="1" applyProtection="1">
      <alignment horizontal="right"/>
    </xf>
    <xf numFmtId="0" fontId="30" fillId="0" borderId="0" xfId="5" applyFont="1" applyFill="1" applyAlignment="1" applyProtection="1">
      <alignment horizontal="center"/>
      <protection locked="0"/>
    </xf>
    <xf numFmtId="0" fontId="188" fillId="0" borderId="0" xfId="0" applyFont="1" applyFill="1" applyAlignment="1">
      <alignment horizontal="center"/>
    </xf>
    <xf numFmtId="0" fontId="30" fillId="0" borderId="0" xfId="5" applyFont="1" applyFill="1" applyAlignment="1">
      <alignment horizontal="center" vertical="top" wrapText="1"/>
    </xf>
    <xf numFmtId="0" fontId="30" fillId="0" borderId="0" xfId="5" applyFont="1" applyFill="1" applyAlignment="1" applyProtection="1">
      <alignment horizontal="center" wrapText="1"/>
      <protection locked="0"/>
    </xf>
    <xf numFmtId="49" fontId="110" fillId="0" borderId="1" xfId="5" applyNumberFormat="1" applyFont="1" applyFill="1" applyBorder="1" applyAlignment="1" applyProtection="1">
      <alignment horizontal="center" vertical="center" wrapText="1"/>
    </xf>
    <xf numFmtId="0" fontId="78" fillId="0" borderId="1" xfId="5" applyFont="1" applyFill="1" applyBorder="1" applyAlignment="1" applyProtection="1">
      <alignment horizontal="center" vertical="center" wrapText="1"/>
    </xf>
    <xf numFmtId="0" fontId="81" fillId="0" borderId="5" xfId="5" applyFont="1" applyFill="1" applyBorder="1" applyAlignment="1" applyProtection="1">
      <alignment horizontal="right"/>
    </xf>
    <xf numFmtId="0" fontId="81" fillId="0" borderId="5" xfId="0" applyFont="1" applyFill="1" applyBorder="1" applyAlignment="1"/>
    <xf numFmtId="0" fontId="30" fillId="0" borderId="0" xfId="5" applyFont="1" applyFill="1" applyAlignment="1" applyProtection="1">
      <alignment horizontal="center" wrapText="1"/>
    </xf>
    <xf numFmtId="0" fontId="30" fillId="0" borderId="0" xfId="5" applyFont="1" applyFill="1" applyAlignment="1" applyProtection="1">
      <alignment horizontal="center" vertical="top" wrapText="1"/>
    </xf>
    <xf numFmtId="0" fontId="110" fillId="0" borderId="0" xfId="5" applyFont="1" applyFill="1" applyBorder="1" applyAlignment="1" applyProtection="1">
      <alignment horizontal="center" vertical="top"/>
    </xf>
    <xf numFmtId="0" fontId="78" fillId="0" borderId="5" xfId="5" applyFont="1" applyFill="1" applyBorder="1" applyAlignment="1" applyProtection="1">
      <alignment horizontal="right"/>
    </xf>
    <xf numFmtId="0" fontId="78" fillId="0" borderId="5" xfId="0" applyFont="1" applyFill="1" applyBorder="1" applyAlignment="1"/>
    <xf numFmtId="0" fontId="0" fillId="0" borderId="0" xfId="0" applyAlignment="1">
      <alignment vertical="top" wrapText="1"/>
    </xf>
    <xf numFmtId="49"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Alignment="1">
      <alignment horizontal="right" vertical="top" wrapText="1"/>
    </xf>
    <xf numFmtId="0" fontId="31" fillId="0" borderId="0" xfId="0" applyFont="1" applyAlignment="1">
      <alignment horizontal="right" vertical="top"/>
    </xf>
    <xf numFmtId="49" fontId="31" fillId="0" borderId="0" xfId="0" applyNumberFormat="1" applyFont="1" applyAlignment="1">
      <alignment horizontal="center"/>
    </xf>
    <xf numFmtId="0" fontId="31" fillId="0" borderId="0" xfId="0" applyFont="1" applyAlignment="1">
      <alignment horizontal="center"/>
    </xf>
    <xf numFmtId="49" fontId="27" fillId="0" borderId="0" xfId="0" applyNumberFormat="1" applyFont="1" applyAlignment="1"/>
    <xf numFmtId="0" fontId="27" fillId="0" borderId="0" xfId="0" applyFont="1" applyAlignment="1"/>
    <xf numFmtId="49" fontId="27" fillId="0" borderId="0" xfId="0" applyNumberFormat="1" applyFont="1" applyBorder="1" applyAlignment="1">
      <alignment horizontal="center" vertical="top"/>
    </xf>
    <xf numFmtId="0" fontId="27" fillId="0" borderId="0" xfId="0" applyFont="1" applyBorder="1" applyAlignment="1">
      <alignment horizontal="center" vertical="top"/>
    </xf>
    <xf numFmtId="0" fontId="0" fillId="0" borderId="0" xfId="0" applyAlignment="1">
      <alignment horizontal="center"/>
    </xf>
    <xf numFmtId="0" fontId="27" fillId="0" borderId="0" xfId="0" applyFont="1" applyAlignment="1">
      <alignment wrapText="1"/>
    </xf>
    <xf numFmtId="49" fontId="27" fillId="0" borderId="0" xfId="0" applyNumberFormat="1" applyFont="1" applyAlignment="1">
      <alignment horizontal="center"/>
    </xf>
    <xf numFmtId="0" fontId="27" fillId="0" borderId="0" xfId="0" applyFont="1" applyAlignment="1">
      <alignment horizontal="center"/>
    </xf>
    <xf numFmtId="0" fontId="18" fillId="0" borderId="1" xfId="0" applyFont="1" applyBorder="1" applyAlignment="1">
      <alignment vertical="top" wrapText="1"/>
    </xf>
    <xf numFmtId="0" fontId="74" fillId="0" borderId="27" xfId="0" applyFont="1" applyFill="1" applyBorder="1" applyAlignment="1">
      <alignment vertical="center" wrapText="1"/>
    </xf>
    <xf numFmtId="0" fontId="0" fillId="0" borderId="0" xfId="0" applyAlignment="1">
      <alignment wrapText="1"/>
    </xf>
    <xf numFmtId="49" fontId="74" fillId="0" borderId="1" xfId="0" applyNumberFormat="1" applyFont="1" applyBorder="1" applyAlignment="1">
      <alignment horizontal="center" vertical="center" wrapText="1"/>
    </xf>
    <xf numFmtId="0" fontId="74" fillId="0" borderId="1" xfId="0" applyFont="1" applyBorder="1" applyAlignment="1">
      <alignment horizontal="center" vertical="center" wrapText="1"/>
    </xf>
    <xf numFmtId="0" fontId="27" fillId="0" borderId="0" xfId="0" applyFont="1" applyAlignment="1">
      <alignment vertical="top" wrapText="1"/>
    </xf>
    <xf numFmtId="49" fontId="31" fillId="0" borderId="0" xfId="0" applyNumberFormat="1" applyFont="1" applyAlignment="1">
      <alignment horizontal="center" wrapText="1"/>
    </xf>
    <xf numFmtId="0" fontId="70" fillId="0" borderId="0" xfId="0" applyFont="1" applyAlignment="1">
      <alignment horizontal="center" wrapText="1"/>
    </xf>
    <xf numFmtId="0" fontId="31" fillId="0" borderId="0" xfId="0" applyFont="1" applyFill="1" applyAlignment="1" applyProtection="1">
      <alignment horizontal="left" vertical="center" wrapText="1"/>
      <protection locked="0"/>
    </xf>
    <xf numFmtId="0" fontId="96" fillId="0" borderId="0" xfId="0" applyFont="1" applyFill="1" applyAlignment="1" applyProtection="1">
      <alignment horizontal="center" vertical="center"/>
      <protection locked="0"/>
    </xf>
    <xf numFmtId="0" fontId="28" fillId="0" borderId="0" xfId="0" applyFont="1" applyFill="1" applyBorder="1" applyAlignment="1">
      <alignment horizontal="center" vertical="center"/>
    </xf>
    <xf numFmtId="0" fontId="72" fillId="0" borderId="0" xfId="0" applyFont="1" applyFill="1" applyAlignment="1" applyProtection="1">
      <alignment horizontal="center"/>
      <protection locked="0"/>
    </xf>
    <xf numFmtId="0" fontId="27" fillId="0" borderId="39" xfId="0" applyFont="1" applyFill="1" applyBorder="1" applyAlignment="1" applyProtection="1">
      <alignment horizontal="left" vertical="center" wrapText="1"/>
    </xf>
    <xf numFmtId="0" fontId="27" fillId="0" borderId="5" xfId="2584" applyFont="1" applyFill="1" applyBorder="1" applyAlignment="1" applyProtection="1">
      <alignment horizontal="center"/>
      <protection locked="0"/>
    </xf>
    <xf numFmtId="0" fontId="27" fillId="0" borderId="31" xfId="0" applyFont="1" applyFill="1" applyBorder="1" applyAlignment="1" applyProtection="1">
      <alignment horizontal="center" vertical="top" wrapText="1"/>
    </xf>
    <xf numFmtId="0" fontId="27" fillId="0" borderId="35" xfId="0" applyFont="1" applyFill="1" applyBorder="1" applyAlignment="1" applyProtection="1">
      <alignment horizontal="center" vertical="top" wrapText="1"/>
    </xf>
    <xf numFmtId="0" fontId="78" fillId="0" borderId="31" xfId="0" applyFont="1" applyFill="1" applyBorder="1" applyAlignment="1" applyProtection="1">
      <alignment horizontal="center" vertical="top" wrapText="1"/>
    </xf>
    <xf numFmtId="0" fontId="78" fillId="0" borderId="35" xfId="0" applyFont="1" applyFill="1" applyBorder="1" applyAlignment="1" applyProtection="1">
      <alignment horizontal="center" vertical="top" wrapText="1"/>
    </xf>
    <xf numFmtId="165" fontId="27" fillId="0" borderId="31" xfId="261" applyFont="1" applyFill="1" applyBorder="1" applyAlignment="1" applyProtection="1">
      <alignment horizontal="left" vertical="top" wrapText="1"/>
    </xf>
    <xf numFmtId="165" fontId="27" fillId="0" borderId="35" xfId="261" applyFont="1" applyFill="1" applyBorder="1" applyAlignment="1" applyProtection="1">
      <alignment horizontal="left" vertical="top" wrapText="1"/>
    </xf>
    <xf numFmtId="0" fontId="27" fillId="0" borderId="29" xfId="0" applyFont="1" applyFill="1" applyBorder="1" applyAlignment="1" applyProtection="1">
      <alignment horizontal="center" vertical="top" wrapText="1"/>
    </xf>
    <xf numFmtId="0" fontId="27" fillId="0" borderId="33" xfId="0" applyFont="1" applyFill="1" applyBorder="1" applyAlignment="1" applyProtection="1">
      <alignment horizontal="center" vertical="top" wrapText="1"/>
    </xf>
    <xf numFmtId="0" fontId="27" fillId="29" borderId="31" xfId="0" applyFont="1" applyFill="1" applyBorder="1" applyAlignment="1" applyProtection="1">
      <alignment horizontal="center" vertical="top" wrapText="1"/>
    </xf>
    <xf numFmtId="0" fontId="27" fillId="29" borderId="35" xfId="0" applyFont="1" applyFill="1" applyBorder="1" applyAlignment="1" applyProtection="1">
      <alignment horizontal="center" vertical="top" wrapText="1"/>
    </xf>
    <xf numFmtId="0" fontId="27" fillId="0" borderId="61" xfId="0" applyFont="1" applyFill="1" applyBorder="1" applyAlignment="1" applyProtection="1">
      <alignment horizontal="center" vertical="top" wrapText="1"/>
    </xf>
    <xf numFmtId="0" fontId="27" fillId="0" borderId="39" xfId="0" applyFont="1" applyFill="1" applyBorder="1" applyAlignment="1" applyProtection="1">
      <alignment horizontal="center" vertical="top" wrapText="1"/>
    </xf>
    <xf numFmtId="0" fontId="27" fillId="0" borderId="40" xfId="0" applyFont="1" applyFill="1" applyBorder="1" applyAlignment="1" applyProtection="1">
      <alignment horizontal="center" vertical="top" wrapText="1"/>
    </xf>
    <xf numFmtId="0" fontId="27" fillId="0" borderId="0" xfId="0" applyFont="1" applyAlignment="1">
      <alignment vertical="top"/>
    </xf>
    <xf numFmtId="0" fontId="0" fillId="0" borderId="0" xfId="0" applyAlignment="1">
      <alignment vertical="top"/>
    </xf>
    <xf numFmtId="0" fontId="31" fillId="0" borderId="0" xfId="0" applyFont="1" applyAlignment="1">
      <alignment horizontal="center" vertical="top"/>
    </xf>
    <xf numFmtId="0" fontId="70" fillId="0" borderId="0" xfId="0" applyFont="1" applyAlignment="1">
      <alignment horizontal="center" vertical="top"/>
    </xf>
    <xf numFmtId="0" fontId="27" fillId="0" borderId="0" xfId="0" applyFont="1" applyAlignment="1">
      <alignment horizontal="left" wrapText="1"/>
    </xf>
    <xf numFmtId="0" fontId="0" fillId="0" borderId="0" xfId="0" applyAlignment="1">
      <alignment horizontal="left" wrapText="1"/>
    </xf>
    <xf numFmtId="0" fontId="27"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1" fillId="0" borderId="0" xfId="5" applyFont="1" applyFill="1" applyAlignment="1" applyProtection="1">
      <alignment horizont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177" fillId="0" borderId="0" xfId="2582" applyFont="1" applyAlignment="1">
      <alignment horizontal="center" vertical="center"/>
    </xf>
    <xf numFmtId="0" fontId="177" fillId="0" borderId="0" xfId="2582" applyFont="1" applyAlignment="1">
      <alignment horizontal="center" vertical="center" wrapText="1"/>
    </xf>
    <xf numFmtId="0" fontId="104" fillId="0" borderId="1" xfId="2582" applyFont="1" applyBorder="1" applyAlignment="1">
      <alignment horizontal="center" vertical="center" wrapText="1"/>
    </xf>
    <xf numFmtId="49" fontId="31" fillId="43" borderId="0" xfId="2582" applyNumberFormat="1" applyFont="1" applyFill="1" applyBorder="1" applyAlignment="1">
      <alignment horizontal="center" vertical="center"/>
    </xf>
    <xf numFmtId="0" fontId="105" fillId="0" borderId="1" xfId="2582" applyFont="1" applyBorder="1" applyAlignment="1">
      <alignment horizontal="center" vertical="center" wrapText="1"/>
    </xf>
    <xf numFmtId="0" fontId="105" fillId="0" borderId="0" xfId="2582" applyFont="1" applyAlignment="1">
      <alignment vertical="center" wrapText="1"/>
    </xf>
    <xf numFmtId="0" fontId="104" fillId="0" borderId="5" xfId="2582" applyFont="1" applyBorder="1" applyAlignment="1">
      <alignment horizontal="center" vertical="center" wrapText="1"/>
    </xf>
    <xf numFmtId="0" fontId="105" fillId="0" borderId="0" xfId="2582" applyFont="1" applyAlignment="1">
      <alignment horizontal="center" vertical="center" wrapText="1"/>
    </xf>
    <xf numFmtId="0" fontId="30" fillId="0" borderId="0" xfId="2582" applyFont="1" applyAlignment="1">
      <alignment horizontal="center" vertical="center" wrapText="1"/>
    </xf>
    <xf numFmtId="0" fontId="104" fillId="43" borderId="1" xfId="2582" applyFont="1" applyFill="1" applyBorder="1" applyAlignment="1">
      <alignment horizontal="center" vertical="center" wrapText="1"/>
    </xf>
    <xf numFmtId="0" fontId="30" fillId="0" borderId="0" xfId="2582" applyFont="1" applyAlignment="1">
      <alignment horizontal="left" vertical="center" wrapText="1"/>
    </xf>
    <xf numFmtId="49" fontId="30" fillId="0" borderId="0" xfId="2582" applyNumberFormat="1" applyFont="1" applyAlignment="1">
      <alignment horizontal="left" vertical="center"/>
    </xf>
    <xf numFmtId="49" fontId="78" fillId="43" borderId="5" xfId="2582" applyNumberFormat="1" applyFont="1" applyFill="1" applyBorder="1" applyAlignment="1">
      <alignment horizontal="right" vertical="center"/>
    </xf>
    <xf numFmtId="49" fontId="27" fillId="0" borderId="1" xfId="2582" applyNumberFormat="1" applyFont="1" applyFill="1" applyBorder="1" applyAlignment="1">
      <alignment horizontal="center" vertical="center"/>
    </xf>
    <xf numFmtId="0" fontId="105" fillId="0" borderId="2" xfId="2582" applyFont="1" applyBorder="1" applyAlignment="1">
      <alignment horizontal="center" vertical="center" wrapText="1"/>
    </xf>
    <xf numFmtId="0" fontId="105" fillId="0" borderId="3" xfId="2582" applyFont="1" applyBorder="1" applyAlignment="1">
      <alignment horizontal="center" vertical="center" wrapText="1"/>
    </xf>
    <xf numFmtId="0" fontId="180" fillId="0" borderId="0" xfId="2582" applyFont="1" applyAlignment="1">
      <alignment horizontal="center" vertical="center"/>
    </xf>
    <xf numFmtId="0" fontId="177" fillId="0" borderId="0" xfId="2582" applyFont="1" applyFill="1" applyAlignment="1">
      <alignment horizontal="center" vertical="center" wrapText="1"/>
    </xf>
    <xf numFmtId="49" fontId="71" fillId="0" borderId="1" xfId="2582" applyNumberFormat="1" applyFont="1" applyBorder="1" applyAlignment="1">
      <alignment horizontal="center" vertical="center" wrapText="1"/>
    </xf>
    <xf numFmtId="49" fontId="104" fillId="0" borderId="45" xfId="2580" applyNumberFormat="1" applyFont="1" applyBorder="1" applyAlignment="1">
      <alignment horizontal="center" vertical="center" wrapText="1"/>
    </xf>
    <xf numFmtId="49" fontId="104" fillId="0" borderId="37" xfId="2580" applyNumberFormat="1" applyFont="1" applyBorder="1" applyAlignment="1">
      <alignment horizontal="center" vertical="center" wrapText="1"/>
    </xf>
    <xf numFmtId="0" fontId="104" fillId="0" borderId="30" xfId="2580" applyFont="1" applyBorder="1" applyAlignment="1">
      <alignment horizontal="center" vertical="center" wrapText="1"/>
    </xf>
    <xf numFmtId="0" fontId="104" fillId="0" borderId="1" xfId="2580" applyFont="1" applyBorder="1" applyAlignment="1">
      <alignment horizontal="center" vertical="center" wrapText="1"/>
    </xf>
    <xf numFmtId="0" fontId="104" fillId="0" borderId="30" xfId="2580" applyFont="1" applyFill="1" applyBorder="1" applyAlignment="1">
      <alignment horizontal="center" vertical="center" wrapText="1"/>
    </xf>
    <xf numFmtId="0" fontId="104" fillId="0" borderId="1" xfId="2580" applyFont="1" applyFill="1" applyBorder="1" applyAlignment="1">
      <alignment horizontal="center" vertical="center" wrapText="1"/>
    </xf>
    <xf numFmtId="0" fontId="79" fillId="43" borderId="0" xfId="2581" applyFont="1" applyFill="1" applyAlignment="1" applyProtection="1">
      <alignment horizontal="left" vertical="top" wrapText="1"/>
    </xf>
    <xf numFmtId="0" fontId="105" fillId="0" borderId="0" xfId="2580" applyFont="1" applyAlignment="1">
      <alignment vertical="top" wrapText="1"/>
    </xf>
    <xf numFmtId="0" fontId="105" fillId="0" borderId="0" xfId="2580" applyFont="1" applyAlignment="1">
      <alignment horizontal="left" vertical="center" wrapText="1"/>
    </xf>
    <xf numFmtId="0" fontId="177" fillId="43" borderId="0" xfId="2580" applyFont="1" applyFill="1" applyAlignment="1">
      <alignment horizontal="center" vertical="center"/>
    </xf>
    <xf numFmtId="0" fontId="177" fillId="43" borderId="0" xfId="2580" applyFont="1" applyFill="1" applyAlignment="1">
      <alignment horizontal="center" vertical="center" wrapText="1"/>
    </xf>
    <xf numFmtId="0" fontId="104" fillId="0" borderId="32" xfId="2580" applyFont="1" applyFill="1" applyBorder="1" applyAlignment="1">
      <alignment horizontal="center" vertical="center" wrapText="1"/>
    </xf>
    <xf numFmtId="0" fontId="105" fillId="0" borderId="1" xfId="2580" applyFont="1" applyBorder="1" applyAlignment="1">
      <alignment horizontal="center" vertical="center" wrapText="1"/>
    </xf>
    <xf numFmtId="0" fontId="105" fillId="0" borderId="38" xfId="2580" applyFont="1" applyBorder="1" applyAlignment="1">
      <alignment horizontal="center" vertical="center" wrapText="1"/>
    </xf>
    <xf numFmtId="0" fontId="105" fillId="31" borderId="7" xfId="2580" applyFont="1" applyFill="1" applyBorder="1" applyAlignment="1">
      <alignment horizontal="center" vertical="center" wrapText="1"/>
    </xf>
    <xf numFmtId="0" fontId="105" fillId="31" borderId="8" xfId="2580" applyFont="1" applyFill="1" applyBorder="1" applyAlignment="1">
      <alignment horizontal="center" vertical="center" wrapText="1"/>
    </xf>
    <xf numFmtId="0" fontId="105" fillId="31" borderId="56" xfId="2580" applyFont="1" applyFill="1" applyBorder="1" applyAlignment="1">
      <alignment horizontal="center" vertical="center" wrapText="1"/>
    </xf>
    <xf numFmtId="0" fontId="105" fillId="0" borderId="2" xfId="2580" applyFont="1" applyBorder="1" applyAlignment="1">
      <alignment horizontal="center" vertical="center" wrapText="1"/>
    </xf>
    <xf numFmtId="0" fontId="105" fillId="0" borderId="4" xfId="2580" applyFont="1" applyBorder="1" applyAlignment="1">
      <alignment horizontal="center" vertical="center" wrapText="1"/>
    </xf>
    <xf numFmtId="0" fontId="105" fillId="0" borderId="3" xfId="2580" applyFont="1" applyBorder="1" applyAlignment="1">
      <alignment horizontal="center" vertical="center" wrapText="1"/>
    </xf>
    <xf numFmtId="0" fontId="28" fillId="0" borderId="0" xfId="2580" applyFont="1" applyBorder="1" applyAlignment="1">
      <alignment vertical="center" wrapText="1"/>
    </xf>
    <xf numFmtId="0" fontId="185" fillId="0" borderId="0" xfId="2580" applyFont="1" applyFill="1" applyAlignment="1">
      <alignment horizontal="center" vertical="center"/>
    </xf>
    <xf numFmtId="0" fontId="30" fillId="0" borderId="0" xfId="2580" applyFont="1" applyAlignment="1">
      <alignment horizontal="center" vertical="center"/>
    </xf>
    <xf numFmtId="0" fontId="30" fillId="0" borderId="0" xfId="2580" applyFont="1" applyFill="1" applyAlignment="1">
      <alignment horizontal="left" vertical="center"/>
    </xf>
    <xf numFmtId="0" fontId="104" fillId="0" borderId="0" xfId="2580" applyFont="1" applyAlignment="1">
      <alignment vertical="center"/>
    </xf>
  </cellXfs>
  <cellStyles count="3327">
    <cellStyle name="_090730_ХТГ_2010_поточка" xfId="270"/>
    <cellStyle name="_15 рух коштiв за червень" xfId="271"/>
    <cellStyle name="_15 рух коштiв за червень_ЗапасыЛена2" xfId="272"/>
    <cellStyle name="_15 рух коштiв за червень_ТЕПЛО_ЗАГАЛЬНА_з_01_01_14" xfId="273"/>
    <cellStyle name="_15 рух коштiв за червень_ТЕЦ 2013" xfId="274"/>
    <cellStyle name="_15 рух коштiв за червень_УГПБ_new" xfId="275"/>
    <cellStyle name="_15 рух коштiв за червень_Форма для B-BB" xfId="276"/>
    <cellStyle name="_2008 інвестиції" xfId="277"/>
    <cellStyle name="_2008 інвестиції_ЗапасыЛена2" xfId="278"/>
    <cellStyle name="_2008 інвестиції_УГПБ_new" xfId="279"/>
    <cellStyle name="_2008 інвестиції_Форма для B-BB" xfId="280"/>
    <cellStyle name="_275 наказ_нак" xfId="281"/>
    <cellStyle name="_275 наказ_нак_ТЕПЛО_ЗАГАЛЬНА_з_01_01_14" xfId="282"/>
    <cellStyle name="_275 наказ_нак_ТЕЦ 2013" xfId="283"/>
    <cellStyle name="_6_ДовЁдка для КР К╡ 2010 Дод_3" xfId="284"/>
    <cellStyle name="_6_ДовЁдка для КР К╡ 2010 Дод_3_ЗапасыЛена2" xfId="285"/>
    <cellStyle name="_6_ДовЁдка для КР К╡ 2010 Дод_3_УГПБ_new" xfId="286"/>
    <cellStyle name="_6_ДовЁдка для КР К╡ 2010 Дод_3_Форма для B-BB" xfId="287"/>
    <cellStyle name="_Fakt_2" xfId="288"/>
    <cellStyle name="_Ieai 08_.eai._ai. eai._iaano.(ia __e)-1 c iaeaaiaiiyi - copy" xfId="289"/>
    <cellStyle name="_Ieai 08_.eai._ai. eai._iaano.(ia __e)-1 c iaeaaiaiiyi - copy_ЗапасыЛена2" xfId="290"/>
    <cellStyle name="_Ieai 08_.eai._ai. eai._iaano.(ia __e)-1 c iaeaaiaiiyi - copy_УГПБ_new" xfId="291"/>
    <cellStyle name="_Ieai 08_.eai._ai. eai._iaano.(ia __e)-1 c iaeaaiaiiyi - copy_Форма для B-BB" xfId="292"/>
    <cellStyle name="_Plan_09_1_forma" xfId="293"/>
    <cellStyle name="_Plan_09_1_forma_ЗапасыЛена2" xfId="294"/>
    <cellStyle name="_Plan_09_1_forma_ЗапасыЛена2_бюджет новая форма2" xfId="295"/>
    <cellStyle name="_Plan_09_1_forma_УГПБ_new" xfId="296"/>
    <cellStyle name="_Plan_09_1_forma_УГПБ_new_бюджет новая форма2" xfId="297"/>
    <cellStyle name="_Plan_09_1_forma_Форма для B-BB" xfId="298"/>
    <cellStyle name="_Plan_09_1_forma_Форма для B-BB_бюджет новая форма2" xfId="299"/>
    <cellStyle name="_UTG 11 plan ckorr" xfId="300"/>
    <cellStyle name="_Бланк на нараду (1)" xfId="301"/>
    <cellStyle name="_Бланк на нараду (1)_ЗапасыЛена2" xfId="302"/>
    <cellStyle name="_Бланк на нараду (1)_ЗапасыЛена2_бюджет новая форма2" xfId="303"/>
    <cellStyle name="_Бланк на нараду (1)_УГПБ_new" xfId="304"/>
    <cellStyle name="_Бланк на нараду (1)_УГПБ_new_бюджет новая форма2" xfId="305"/>
    <cellStyle name="_Бланк на нараду (1)_Форма для B-BB" xfId="306"/>
    <cellStyle name="_Бланк на нараду (1)_Форма для B-BB_бюджет новая форма2" xfId="307"/>
    <cellStyle name="_БМФ " xfId="308"/>
    <cellStyle name="_БМФ _ЗапасыЛена2" xfId="309"/>
    <cellStyle name="_БМФ _ЗапасыЛена2_бюджет новая форма2" xfId="310"/>
    <cellStyle name="_БМФ _УГПБ_new" xfId="311"/>
    <cellStyle name="_БМФ _УГПБ_new_бюджет новая форма2" xfId="312"/>
    <cellStyle name="_БМФ _Форма для B-BB" xfId="313"/>
    <cellStyle name="_БМФ _Форма для B-BB_бюджет новая форма2" xfId="314"/>
    <cellStyle name="_ВГЕ Кап буд план 09" xfId="315"/>
    <cellStyle name="_ВГЕ Кап буд план 09_ЗапасыЛена2" xfId="316"/>
    <cellStyle name="_ВГЕ Кап буд план 09_УГПБ_new" xfId="317"/>
    <cellStyle name="_ВГЕ Кап буд план 09_Форма для B-BB" xfId="318"/>
    <cellStyle name="_ВРТП К_ 2009" xfId="319"/>
    <cellStyle name="_ВРТП К_ 2009_ЗапасыЛена2" xfId="320"/>
    <cellStyle name="_ВРТП К_ 2009_ЗапасыЛена2_бюджет новая форма2" xfId="321"/>
    <cellStyle name="_ВРТП К_ 2009_УГПБ_new" xfId="322"/>
    <cellStyle name="_ВРТП К_ 2009_УГПБ_new_бюджет новая форма2" xfId="323"/>
    <cellStyle name="_ВРТП К_ 2009_Форма для B-BB" xfId="324"/>
    <cellStyle name="_ВРТП К_ 2009_Форма для B-BB_бюджет новая форма2" xfId="325"/>
    <cellStyle name="_Для Юли рем Кинвест хвост" xfId="326"/>
    <cellStyle name="_Для Юли рем Кинвест хвост_ЗапасыЛена2" xfId="327"/>
    <cellStyle name="_Для Юли рем Кинвест хвост_УГПБ_new" xfId="328"/>
    <cellStyle name="_Для Юли рем Кинвест хвост_Форма для B-BB" xfId="329"/>
    <cellStyle name="_Дов. Процак кориг.плану на 01.04.07-2" xfId="330"/>
    <cellStyle name="_Дов. Процак кориг.плану на 01.04.07-2_ЗапасыЛена2" xfId="331"/>
    <cellStyle name="_Дов. Процак кориг.плану на 01.04.07-2_УГПБ_new" xfId="332"/>
    <cellStyle name="_Дов. Процак кориг.плану на 01.04.07-2_Форма для B-BB" xfId="333"/>
    <cellStyle name="_Довдка тендер на 12 07 10" xfId="334"/>
    <cellStyle name="_Довдка тендер на 12 07 10_ЗапасыЛена2" xfId="335"/>
    <cellStyle name="_Довдка тендер на 12 07 10_УГПБ_new" xfId="336"/>
    <cellStyle name="_Довдка тендер на 12 07 10_Форма для B-BB" xfId="337"/>
    <cellStyle name="_Довідка капбудівн" xfId="338"/>
    <cellStyle name="_Довідка капбудівн_ЗапасыЛена2" xfId="339"/>
    <cellStyle name="_Довідка капбудівн_ЗапасыЛена2_бюджет новая форма2" xfId="340"/>
    <cellStyle name="_Довідка капбудівн_УГПБ_new" xfId="341"/>
    <cellStyle name="_Довідка капбудівн_УГПБ_new_бюджет новая форма2" xfId="342"/>
    <cellStyle name="_Довідка капбудівн_Форма для B-BB" xfId="343"/>
    <cellStyle name="_Довідка капбудівн_Форма для B-BB_бюджет новая форма2" xfId="344"/>
    <cellStyle name="_довідка остання" xfId="345"/>
    <cellStyle name="_довідка остання_ЗапасыЛена2" xfId="346"/>
    <cellStyle name="_довідка остання_УГПБ_new" xfId="347"/>
    <cellStyle name="_довідка остання_Форма для B-BB" xfId="348"/>
    <cellStyle name="_Довідка про хід будівництва ДК 2кв 2008" xfId="349"/>
    <cellStyle name="_Довідка про хід будівництва ДК 2кв 2008_ЗапасыЛена2" xfId="350"/>
    <cellStyle name="_Довідка про хід будівництва ДК 2кв 2008_УГПБ_new" xfId="351"/>
    <cellStyle name="_Довідка про хід будівництва ДК 2кв 2008_Форма для B-BB" xfId="352"/>
    <cellStyle name="_Додатки до финплану 27-08" xfId="353"/>
    <cellStyle name="_Додатки до финплану 27-08_бюджет новая форма2" xfId="354"/>
    <cellStyle name="_ДодатокМТР" xfId="355"/>
    <cellStyle name="_ДодатокМТР_2011 - 2009(ОЧИК2010)" xfId="356"/>
    <cellStyle name="_ДодатокМТР_Директор 2011-Шаблон" xfId="357"/>
    <cellStyle name="_ДодатокМТР_ЗапасыЛена2" xfId="358"/>
    <cellStyle name="_ДодатокМТР_ив022Книга1" xfId="359"/>
    <cellStyle name="_ДодатокМТР_Книга1" xfId="360"/>
    <cellStyle name="_ДодатокМТР_План 11.11.2011" xfId="361"/>
    <cellStyle name="_ДодатокМТР_План 2011 НАК (04)нак" xfId="362"/>
    <cellStyle name="_ДодатокМТР_План 2011 НАК (2004)нак" xfId="363"/>
    <cellStyle name="_ДодатокМТР_План 2011 НАК (23.12)бс" xfId="364"/>
    <cellStyle name="_ДодатокМТР_План 2011 НАК 17 08" xfId="365"/>
    <cellStyle name="_ДодатокМТР_УГПБ_new" xfId="366"/>
    <cellStyle name="_ДодатокМТР_Форма для B-BB" xfId="367"/>
    <cellStyle name="_ДТГ новій" xfId="368"/>
    <cellStyle name="_ДТГ новій_ЗапасыЛена2" xfId="369"/>
    <cellStyle name="_ДТГ новій_ЗапасыЛена2_бюджет новая форма2" xfId="370"/>
    <cellStyle name="_ДТГ новій_УГПБ_new" xfId="371"/>
    <cellStyle name="_ДТГ новій_УГПБ_new_бюджет новая форма2" xfId="372"/>
    <cellStyle name="_ДТГ новій_Форма для B-BB" xfId="373"/>
    <cellStyle name="_ДТГ новій_Форма для B-BB_бюджет новая форма2" xfId="374"/>
    <cellStyle name="_ДТГ оборудование ИНМА 2010 план" xfId="375"/>
    <cellStyle name="_ДТГ оборудование ИНМА 2010 план_ЗапасыЛена2" xfId="376"/>
    <cellStyle name="_ДТГ оборудование ИНМА 2010 план_УГПБ_new" xfId="377"/>
    <cellStyle name="_ДТГ оборудование ИНМА 2010 план_Форма для B-BB" xfId="378"/>
    <cellStyle name="_Жовтень на 8 число" xfId="379"/>
    <cellStyle name="_Жовтень на 8 число_ЗапасыЛена2" xfId="380"/>
    <cellStyle name="_Жовтень на 8 число_ЗапасыЛена2_бюджет новая форма2" xfId="381"/>
    <cellStyle name="_Жовтень на 8 число_УГПБ_new" xfId="382"/>
    <cellStyle name="_Жовтень на 8 число_УГПБ_new_бюджет новая форма2" xfId="383"/>
    <cellStyle name="_Жовтень на 8 число_Форма для B-BB" xfId="384"/>
    <cellStyle name="_Жовтень на 8 число_Форма для B-BB_бюджет новая форма2" xfId="385"/>
    <cellStyle name="_Зв_тКР-_нвестиц__ по ДК" xfId="386"/>
    <cellStyle name="_Зв_тКР-_нвестиц__ по ДК_ЗапасыЛена2" xfId="387"/>
    <cellStyle name="_Зв_тКР-_нвестиц__ по ДК_УГПБ_new" xfId="388"/>
    <cellStyle name="_Зв_тКР-_нвестиц__ по ДК_Форма для B-BB" xfId="389"/>
    <cellStyle name="_Звит UTG 10 рух коштив+ нарахування" xfId="390"/>
    <cellStyle name="_Зворот " xfId="391"/>
    <cellStyle name="_Зворот _ЗапасыЛена2" xfId="392"/>
    <cellStyle name="_Зворот _ЗапасыЛена2_бюджет новая форма2" xfId="393"/>
    <cellStyle name="_Зворот _УГПБ_new" xfId="394"/>
    <cellStyle name="_Зворот _УГПБ_new_бюджет новая форма2" xfId="395"/>
    <cellStyle name="_Зворот _Форма для B-BB" xfId="396"/>
    <cellStyle name="_Зворот _Форма для B-BB_бюджет новая форма2" xfId="397"/>
    <cellStyle name="_ИТГ План КИ 2009 2_1" xfId="398"/>
    <cellStyle name="_ИТГ План КИ 2009 2_1_ЗапасыЛена2" xfId="399"/>
    <cellStyle name="_ИТГ План КИ 2009 2_1_УГПБ_new" xfId="400"/>
    <cellStyle name="_ИТГ План КИ 2009 2_1_Форма для B-BB" xfId="401"/>
    <cellStyle name="_Кап план2009 Техдиагаз Коригований" xfId="402"/>
    <cellStyle name="_Кап план2009 Техдиагаз Коригований_ЗапасыЛена2" xfId="403"/>
    <cellStyle name="_Кап план2009 Техдиагаз Коригований_УГПБ_new" xfId="404"/>
    <cellStyle name="_Кап план2009 Техдиагаз Коригований_Форма для B-BB" xfId="405"/>
    <cellStyle name="_КапИВЦ2010-2" xfId="406"/>
    <cellStyle name="_КапИВЦ2010-2_ЗапасыЛена2" xfId="407"/>
    <cellStyle name="_КапИВЦ2010-2_УГПБ_new" xfId="408"/>
    <cellStyle name="_КапИВЦ2010-2_Форма для B-BB" xfId="409"/>
    <cellStyle name="_Капремонт сводный  на 2010 по УМГ ХТГ" xfId="410"/>
    <cellStyle name="_Капремонт сводный  на 2010 по УМГ ХТГ_ЗапасыЛена2" xfId="411"/>
    <cellStyle name="_Капремонт сводный  на 2010 по УМГ ХТГ_УГПБ_new" xfId="412"/>
    <cellStyle name="_Капремонт сводный  на 2010 по УМГ ХТГ_Форма для B-BB" xfId="413"/>
    <cellStyle name="_Квартиры 2010" xfId="414"/>
    <cellStyle name="_Квартиры 2010_ЗапасыЛена2" xfId="415"/>
    <cellStyle name="_Квартиры 2010_УГПБ_new" xfId="416"/>
    <cellStyle name="_Квартиры 2010_Форма для B-BB" xfId="417"/>
    <cellStyle name="_КІплан" xfId="418"/>
    <cellStyle name="_КІплан (1)" xfId="419"/>
    <cellStyle name="_КІплан (1)_ЗапасыЛена2" xfId="420"/>
    <cellStyle name="_КІплан (1)_УГПБ_new" xfId="421"/>
    <cellStyle name="_КІплан (1)_Форма для B-BB" xfId="422"/>
    <cellStyle name="_КІплан_ЗапасыЛена2" xfId="423"/>
    <cellStyle name="_КІплан_УГПБ_new" xfId="424"/>
    <cellStyle name="_КІплан_Форма для B-BB" xfId="425"/>
    <cellStyle name="_Книга1" xfId="426"/>
    <cellStyle name="_Книга1_ЗапасыЛена2" xfId="427"/>
    <cellStyle name="_Книга1_ЗапасыЛена2_бюджет новая форма2" xfId="428"/>
    <cellStyle name="_Книга1_УГПБ_new" xfId="429"/>
    <cellStyle name="_Книга1_УГПБ_new_бюджет новая форма2" xfId="430"/>
    <cellStyle name="_Книга1_Форма для B-BB" xfId="431"/>
    <cellStyle name="_Книга1_Форма для B-BB_бюджет новая форма2" xfId="432"/>
    <cellStyle name="_Копия ПОТОЧКА_КТГ_ПР 2010" xfId="433"/>
    <cellStyle name="_КР по предл. филий" xfId="434"/>
    <cellStyle name="_КР по предл. филий_ЗапасыЛена2" xfId="435"/>
    <cellStyle name="_КР по предл. филий_ЗапасыЛена2_бюджет новая форма2" xfId="436"/>
    <cellStyle name="_КР по предл. филий_УГПБ_new" xfId="437"/>
    <cellStyle name="_КР по предл. филий_УГПБ_new_бюджет новая форма2" xfId="438"/>
    <cellStyle name="_КР по предл. филий_Форма для B-BB" xfId="439"/>
    <cellStyle name="_КР по предл. филий_Форма для B-BB_бюджет новая форма2" xfId="440"/>
    <cellStyle name="_КР_инвестиции" xfId="441"/>
    <cellStyle name="_КР_инвестиции_ЗапасыЛена2" xfId="442"/>
    <cellStyle name="_КР_инвестиции_ЗапасыЛена2_бюджет новая форма2" xfId="443"/>
    <cellStyle name="_КР_инвестиции_УГПБ_new" xfId="444"/>
    <cellStyle name="_КР_инвестиции_УГПБ_new_бюджет новая форма2" xfId="445"/>
    <cellStyle name="_КР_инвестиции_Форма для B-BB" xfId="446"/>
    <cellStyle name="_КР_инвестиции_Форма для B-BB_бюджет новая форма2" xfId="447"/>
    <cellStyle name="_Крит_деятельности" xfId="448"/>
    <cellStyle name="_Крит_деятельности_ЗапасыЛена2" xfId="449"/>
    <cellStyle name="_Крит_деятельности_ЗапасыЛена2_бюджет новая форма2" xfId="450"/>
    <cellStyle name="_Крит_деятельности_УГПБ_new" xfId="451"/>
    <cellStyle name="_Крит_деятельности_УГПБ_new_бюджет новая форма2" xfId="452"/>
    <cellStyle name="_Крит_деятельности_Форма для B-BB" xfId="453"/>
    <cellStyle name="_Крит_деятельности_Форма для B-BB_бюджет новая форма2" xfId="454"/>
    <cellStyle name="_НАК розпорядження 275(н)" xfId="455"/>
    <cellStyle name="_НАК розпорядження 275(н)_ЗапасыЛена2" xfId="456"/>
    <cellStyle name="_НАК розпорядження 275(н)_ТЕПЛО_ЗАГАЛЬНА_з_01_01_14" xfId="457"/>
    <cellStyle name="_НАК розпорядження 275(н)_ТЕЦ 2013" xfId="458"/>
    <cellStyle name="_НАК розпорядження 275(н)_УГПБ_new" xfId="459"/>
    <cellStyle name="_НАК розпорядження 275(н)_Форма для B-BB" xfId="460"/>
    <cellStyle name="_НТЕЦ_ФП_2008_Мин_корр 26.01" xfId="461"/>
    <cellStyle name="_Облад без кошторису" xfId="462"/>
    <cellStyle name="_Облад без кошторису_ЗапасыЛена2" xfId="463"/>
    <cellStyle name="_Облад без кошторису_УГПБ_new" xfId="464"/>
    <cellStyle name="_Облад без кошторису_Форма для B-BB" xfId="465"/>
    <cellStyle name="_ОДА-2010" xfId="466"/>
    <cellStyle name="_ОДА-2010_ЗапасыЛена2" xfId="467"/>
    <cellStyle name="_ОДА-2010_УГПБ_new" xfId="468"/>
    <cellStyle name="_ОДА-2010_Форма для B-BB" xfId="469"/>
    <cellStyle name="_ОДУ" xfId="470"/>
    <cellStyle name="_ОДУ_ЗапасыЛена2" xfId="471"/>
    <cellStyle name="_ОДУ_ЗапасыЛена2_бюджет новая форма2" xfId="472"/>
    <cellStyle name="_ОДУ_УГПБ_new" xfId="473"/>
    <cellStyle name="_ОДУ_УГПБ_new_бюджет новая форма2" xfId="474"/>
    <cellStyle name="_ОДУ_Форма для B-BB" xfId="475"/>
    <cellStyle name="_ОДУ_Форма для B-BB_бюджет новая форма2" xfId="476"/>
    <cellStyle name="_Отчет по КР КИ травень" xfId="477"/>
    <cellStyle name="_Отчет по КР КИ травень_ЗапасыЛена2" xfId="478"/>
    <cellStyle name="_Отчет по КР КИ травень_УГПБ_new" xfId="479"/>
    <cellStyle name="_Отчет по КР КИ травень_Форма для B-BB" xfId="480"/>
    <cellStyle name="_ПВР 2008 УАГ з ПДВ для УТГ" xfId="481"/>
    <cellStyle name="_ПВР 2008 УАГ з ПДВ для УТГ_ЗапасыЛена2" xfId="482"/>
    <cellStyle name="_ПВР 2008 УАГ з ПДВ для УТГ_УГПБ_new" xfId="483"/>
    <cellStyle name="_ПВР 2008 УАГ з ПДВ для УТГ_Форма для B-BB" xfId="484"/>
    <cellStyle name="_ПереликКР" xfId="485"/>
    <cellStyle name="_ПереликКР_ЗапасыЛена2" xfId="486"/>
    <cellStyle name="_ПереликКР_УГПБ_new" xfId="487"/>
    <cellStyle name="_ПереликКР_Форма для B-BB" xfId="488"/>
    <cellStyle name="_План  кап.рем. кап.інвест на 2008 нова форма" xfId="489"/>
    <cellStyle name="_План  кап.рем. кап.інвест на 2008 нова форма_ЗапасыЛена2" xfId="490"/>
    <cellStyle name="_План  кап.рем. кап.інвест на 2008 нова форма_УГПБ_new" xfId="491"/>
    <cellStyle name="_План  кап.рем. кап.інвест на 2008 нова форма_Форма для B-BB" xfId="492"/>
    <cellStyle name="_План  кап.рем. кварт" xfId="493"/>
    <cellStyle name="_План  кап.рем. кварт_ЗапасыЛена2" xfId="494"/>
    <cellStyle name="_План  кап.рем. кварт_УГПБ_new" xfId="495"/>
    <cellStyle name="_План  кап.рем. кварт_Форма для B-BB" xfId="496"/>
    <cellStyle name="_План 08р.кап.рем. кап.інвест.(на рік) (1)" xfId="497"/>
    <cellStyle name="_План 08р.кап.рем. кап.інвест.(на рік) (1)_ЗапасыЛена2" xfId="498"/>
    <cellStyle name="_План 08р.кап.рем. кап.інвест.(на рік) (1)_УГПБ_new" xfId="499"/>
    <cellStyle name="_План 08р.кап.рем. кап.інвест.(на рік) (1)_Форма для B-BB" xfId="500"/>
    <cellStyle name="_План 08р.кап.рем. кап.інвест.(на рік)-1" xfId="501"/>
    <cellStyle name="_План 08р.кап.рем. кап.інвест.(на рік)-1_ЗапасыЛена2" xfId="502"/>
    <cellStyle name="_План 08р.кап.рем. кап.інвест.(на рік)-1_УГПБ_new" xfId="503"/>
    <cellStyle name="_План 08р.кап.рем. кап.інвест.(на рік)-1_Форма для B-BB" xfId="504"/>
    <cellStyle name="_план 2010" xfId="505"/>
    <cellStyle name="_план 2010_ЗапасыЛена2" xfId="506"/>
    <cellStyle name="_план 2010_УГПБ_new" xfId="507"/>
    <cellStyle name="_план 2010_Форма для B-BB" xfId="508"/>
    <cellStyle name="_План КР (уточн.)" xfId="509"/>
    <cellStyle name="_План КР (уточн.)_ЗапасыЛена2" xfId="510"/>
    <cellStyle name="_План КР (уточн.)_ЗапасыЛена2_бюджет новая форма2" xfId="511"/>
    <cellStyle name="_План КР (уточн.)_УГПБ_new" xfId="512"/>
    <cellStyle name="_План КР (уточн.)_УГПБ_new_бюджет новая форма2" xfId="513"/>
    <cellStyle name="_План КР (уточн.)_Форма для B-BB" xfId="514"/>
    <cellStyle name="_План КР (уточн.)_Форма для B-BB_бюджет новая форма2" xfId="515"/>
    <cellStyle name="_План КР 2007 по ПСГ" xfId="516"/>
    <cellStyle name="_План КР 2007 по ПСГ_ЗапасыЛена2" xfId="517"/>
    <cellStyle name="_План КР 2007 по ПСГ_ЗапасыЛена2_бюджет новая форма2" xfId="518"/>
    <cellStyle name="_План КР 2007 по ПСГ_УГПБ_new" xfId="519"/>
    <cellStyle name="_План КР 2007 по ПСГ_УГПБ_new_бюджет новая форма2" xfId="520"/>
    <cellStyle name="_План КР 2007 по ПСГ_Форма для B-BB" xfId="521"/>
    <cellStyle name="_План КР 2007 по ПСГ_Форма для B-BB_бюджет новая форма2" xfId="522"/>
    <cellStyle name="_План КР 2009 ОДУ" xfId="523"/>
    <cellStyle name="_План КР 2009 ОДУ_ЗапасыЛена2" xfId="524"/>
    <cellStyle name="_План КР 2009 ОДУ_ЗапасыЛена2_бюджет новая форма2" xfId="525"/>
    <cellStyle name="_План КР 2009 ОДУ_УГПБ_new" xfId="526"/>
    <cellStyle name="_План КР 2009 ОДУ_УГПБ_new_бюджет новая форма2" xfId="527"/>
    <cellStyle name="_План КР 2009 ОДУ_Форма для B-BB" xfId="528"/>
    <cellStyle name="_План КР 2009 ОДУ_Форма для B-BB_бюджет новая форма2" xfId="529"/>
    <cellStyle name="_План_УТГ_скориг_свод_12(24.12.09)" xfId="530"/>
    <cellStyle name="_плана кап.инв.2008по ЭГ" xfId="531"/>
    <cellStyle name="_плана кап.инв.2008по ЭГ_ЗапасыЛена2" xfId="532"/>
    <cellStyle name="_плана кап.инв.2008по ЭГ_УГПБ_new" xfId="533"/>
    <cellStyle name="_плана кап.инв.2008по ЭГ_Форма для B-BB" xfId="534"/>
    <cellStyle name="_ПланКІ-2009-ДФК" xfId="535"/>
    <cellStyle name="_ПланКІ-2009-ДФК_ЗапасыЛена2" xfId="536"/>
    <cellStyle name="_ПланКІ-2009-ДФК_ЗапасыЛена2_бюджет новая форма2" xfId="537"/>
    <cellStyle name="_ПланКІ-2009-ДФК_УГПБ_new" xfId="538"/>
    <cellStyle name="_ПланКІ-2009-ДФК_УГПБ_new_бюджет новая форма2" xfId="539"/>
    <cellStyle name="_ПланКІ-2009-ДФК_Форма для B-BB" xfId="540"/>
    <cellStyle name="_ПланКІ-2009-ДФК_Форма для B-BB_бюджет новая форма2" xfId="541"/>
    <cellStyle name="_ПланКІ-2009-ЛТГ" xfId="542"/>
    <cellStyle name="_ПланКІ-2009-ЛТГ_ЗапасыЛена2" xfId="543"/>
    <cellStyle name="_ПланКІ-2009-ЛТГ_ЗапасыЛена2_бюджет новая форма2" xfId="544"/>
    <cellStyle name="_ПланКІ-2009-ЛТГ_УГПБ_new" xfId="545"/>
    <cellStyle name="_ПланКІ-2009-ЛТГ_УГПБ_new_бюджет новая форма2" xfId="546"/>
    <cellStyle name="_ПланКІ-2009-ЛТГ_Форма для B-BB" xfId="547"/>
    <cellStyle name="_ПланКІ-2009-ЛТГ_Форма для B-BB_бюджет новая форма2" xfId="548"/>
    <cellStyle name="_ПланКР-2009-уточ27-07-09" xfId="549"/>
    <cellStyle name="_ПланКР-2009-уточ27-07-09_ЗапасыЛена2" xfId="550"/>
    <cellStyle name="_ПланКР-2009-уточ27-07-09_УГПБ_new" xfId="551"/>
    <cellStyle name="_ПланКР-2009-уточ27-07-09_Форма для B-BB" xfId="552"/>
    <cellStyle name="_ПланКР-2009-уточ27-07-09фин" xfId="553"/>
    <cellStyle name="_ПланКР-2009-уточ27-07-09фин_ЗапасыЛена2" xfId="554"/>
    <cellStyle name="_ПланКР-2009-уточ27-07-09фин_УГПБ_new" xfId="555"/>
    <cellStyle name="_ПланКР-2009-уточ27-07-09фин_Форма для B-BB" xfId="556"/>
    <cellStyle name="_покварт остання" xfId="557"/>
    <cellStyle name="_покварт остання_ЗапасыЛена2" xfId="558"/>
    <cellStyle name="_покварт остання_УГПБ_new" xfId="559"/>
    <cellStyle name="_покварт остання_Форма для B-BB" xfId="560"/>
    <cellStyle name="_покварт)" xfId="561"/>
    <cellStyle name="_покварт)_ЗапасыЛена2" xfId="562"/>
    <cellStyle name="_покварт)_УГПБ_new" xfId="563"/>
    <cellStyle name="_покварт)_Форма для B-BB" xfId="564"/>
    <cellStyle name="_ПРГК сводний_" xfId="565"/>
    <cellStyle name="_Прогр. всіх видів рем. по ПСГ на 08р. ( на 08.11.07р.)." xfId="566"/>
    <cellStyle name="_Прогр. всіх видів рем. по ПСГ на 08р. ( на 08.11.07р.)._бюджет новая форма2" xfId="567"/>
    <cellStyle name="_Ремонти КТГ-2008" xfId="568"/>
    <cellStyle name="_Ремонти КТГ-2008 последние" xfId="569"/>
    <cellStyle name="_Ремонти КТГ-2008 последние_ЗапасыЛена2" xfId="570"/>
    <cellStyle name="_Ремонти КТГ-2008 последние_УГПБ_new" xfId="571"/>
    <cellStyle name="_Ремонти КТГ-2008 последние_Форма для B-BB" xfId="572"/>
    <cellStyle name="_Ремонти КТГ-2008_ЗапасыЛена2" xfId="573"/>
    <cellStyle name="_Ремонти КТГ-2008_УГПБ_new" xfId="574"/>
    <cellStyle name="_Ремонти КТГ-2008_Форма для B-BB" xfId="575"/>
    <cellStyle name="_Свод для плана 2009 ХТГ" xfId="576"/>
    <cellStyle name="_Свод для плана 2009 ХТГ_ЗапасыЛена2" xfId="577"/>
    <cellStyle name="_Свод для плана 2009 ХТГ_ЗапасыЛена2_бюджет новая форма2" xfId="578"/>
    <cellStyle name="_Свод для плана 2009 ХТГ_УГПБ_new" xfId="579"/>
    <cellStyle name="_Свод для плана 2009 ХТГ_УГПБ_new_бюджет новая форма2" xfId="580"/>
    <cellStyle name="_Свод для плана 2009 ХТГ_Форма для B-BB" xfId="581"/>
    <cellStyle name="_Свод для плана 2009 ХТГ_Форма для B-BB_бюджет новая форма2" xfId="582"/>
    <cellStyle name="_Таблиця 2" xfId="583"/>
    <cellStyle name="_Таблиця 2_ЗапасыЛена2" xfId="584"/>
    <cellStyle name="_Таблиця 2_УГПБ_new" xfId="585"/>
    <cellStyle name="_Таблиця 2_Форма для B-BB" xfId="586"/>
    <cellStyle name="_УГПБ Обладн.не вход. кошт.2009 Вестя" xfId="587"/>
    <cellStyle name="_УГПБ Обладн.не вход. кошт.2009 Вестя_ЗапасыЛена2" xfId="588"/>
    <cellStyle name="_УГПБ Обладн.не вход. кошт.2009 Вестя_УГПБ_new" xfId="589"/>
    <cellStyle name="_УГПБ Обладн.не вход. кошт.2009 Вестя_Форма для B-BB" xfId="590"/>
    <cellStyle name="_УТГ" xfId="591"/>
    <cellStyle name="_Філітовій орієнтовно 6 міс" xfId="592"/>
    <cellStyle name="_Філітовій орієнтовно 6 міс_ЗапасыЛена2" xfId="593"/>
    <cellStyle name="_Філітовій орієнтовно 6 міс_ЗапасыЛена2_бюджет новая форма2" xfId="594"/>
    <cellStyle name="_Філітовій орієнтовно 6 міс_УГПБ_new" xfId="595"/>
    <cellStyle name="_Філітовій орієнтовно 6 міс_УГПБ_new_бюджет новая форма2" xfId="596"/>
    <cellStyle name="_Філітовій орієнтовно 6 міс_Форма для B-BB" xfId="597"/>
    <cellStyle name="_Філітовій орієнтовно 6 міс_Форма для B-BB_бюджет новая форма2" xfId="598"/>
    <cellStyle name="_ХТГ довідка." xfId="599"/>
    <cellStyle name="_ХТГ довідка._ЗапасыЛена2" xfId="600"/>
    <cellStyle name="_ХТГ довідка._ЗапасыЛена2_бюджет новая форма2" xfId="601"/>
    <cellStyle name="_ХТГ довідка._УГПБ_new" xfId="602"/>
    <cellStyle name="_ХТГ довідка._УГПБ_new_бюджет новая форма2" xfId="603"/>
    <cellStyle name="_ХТГ довідка._Форма для B-BB" xfId="604"/>
    <cellStyle name="_ХТГ довідка._Форма для B-BB_бюджет новая форма2" xfId="605"/>
    <cellStyle name="_Шаблон_для_заполнения(утг-9 02)" xfId="606"/>
    <cellStyle name="_Шаблон_для_заполнения(утг-9 02)_ЗапасыЛена2" xfId="607"/>
    <cellStyle name="_Шаблон_для_заполнения(утг-9 02)_ЗапасыЛена2_бюджет новая форма2" xfId="608"/>
    <cellStyle name="_Шаблон_для_заполнения(утг-9 02)_УГПБ_new" xfId="609"/>
    <cellStyle name="_Шаблон_для_заполнения(утг-9 02)_УГПБ_new_бюджет новая форма2" xfId="610"/>
    <cellStyle name="_Шаблон_для_заполнения(утг-9 02)_Форма для B-BB" xfId="611"/>
    <cellStyle name="_Шаблон_для_заполнения(утг-9 02)_Форма для B-BB_бюджет новая форма2" xfId="612"/>
    <cellStyle name="20% - Accent1" xfId="9"/>
    <cellStyle name="20% - Accent2" xfId="10"/>
    <cellStyle name="20% - Accent3" xfId="11"/>
    <cellStyle name="20% - Accent4" xfId="12"/>
    <cellStyle name="20% - Accent5" xfId="13"/>
    <cellStyle name="20% - Accent6" xfId="14"/>
    <cellStyle name="20% - Акцент1 2" xfId="15"/>
    <cellStyle name="20% - Акцент1 2 2" xfId="614"/>
    <cellStyle name="20% - Акцент1 2 2 2" xfId="1615"/>
    <cellStyle name="20% - Акцент1 2 3" xfId="615"/>
    <cellStyle name="20% - Акцент1 2 3 2" xfId="1616"/>
    <cellStyle name="20% - Акцент1 2 4" xfId="616"/>
    <cellStyle name="20% - Акцент1 2 5" xfId="617"/>
    <cellStyle name="20% - Акцент1 2 5 2" xfId="1617"/>
    <cellStyle name="20% - Акцент1 2 6" xfId="618"/>
    <cellStyle name="20% - Акцент1 2 6 2" xfId="1618"/>
    <cellStyle name="20% - Акцент1 2 7" xfId="1614"/>
    <cellStyle name="20% - Акцент1 2 8" xfId="613"/>
    <cellStyle name="20% - Акцент1 3" xfId="619"/>
    <cellStyle name="20% - Акцент1 3 2" xfId="1619"/>
    <cellStyle name="20% - Акцент1 4" xfId="620"/>
    <cellStyle name="20% - Акцент1 4 2" xfId="1620"/>
    <cellStyle name="20% - Акцент1 5" xfId="621"/>
    <cellStyle name="20% - Акцент1 5 2" xfId="1621"/>
    <cellStyle name="20% - Акцент1 6" xfId="622"/>
    <cellStyle name="20% - Акцент1 6 2" xfId="1622"/>
    <cellStyle name="20% - Акцент2 2" xfId="16"/>
    <cellStyle name="20% - Акцент2 2 2" xfId="624"/>
    <cellStyle name="20% - Акцент2 2 2 2" xfId="1624"/>
    <cellStyle name="20% - Акцент2 2 3" xfId="625"/>
    <cellStyle name="20% - Акцент2 2 3 2" xfId="1625"/>
    <cellStyle name="20% - Акцент2 2 4" xfId="626"/>
    <cellStyle name="20% - Акцент2 2 5" xfId="627"/>
    <cellStyle name="20% - Акцент2 2 5 2" xfId="1626"/>
    <cellStyle name="20% - Акцент2 2 6" xfId="628"/>
    <cellStyle name="20% - Акцент2 2 6 2" xfId="1627"/>
    <cellStyle name="20% - Акцент2 2 7" xfId="1623"/>
    <cellStyle name="20% - Акцент2 2 8" xfId="623"/>
    <cellStyle name="20% - Акцент2 3" xfId="629"/>
    <cellStyle name="20% - Акцент2 3 2" xfId="1628"/>
    <cellStyle name="20% - Акцент2 4" xfId="630"/>
    <cellStyle name="20% - Акцент2 4 2" xfId="1629"/>
    <cellStyle name="20% - Акцент2 5" xfId="631"/>
    <cellStyle name="20% - Акцент2 5 2" xfId="1630"/>
    <cellStyle name="20% - Акцент2 6" xfId="632"/>
    <cellStyle name="20% - Акцент2 6 2" xfId="1631"/>
    <cellStyle name="20% - Акцент3 2" xfId="17"/>
    <cellStyle name="20% - Акцент3 2 2" xfId="634"/>
    <cellStyle name="20% - Акцент3 2 2 2" xfId="1633"/>
    <cellStyle name="20% - Акцент3 2 3" xfId="635"/>
    <cellStyle name="20% - Акцент3 2 3 2" xfId="1634"/>
    <cellStyle name="20% - Акцент3 2 4" xfId="636"/>
    <cellStyle name="20% - Акцент3 2 5" xfId="637"/>
    <cellStyle name="20% - Акцент3 2 5 2" xfId="1635"/>
    <cellStyle name="20% - Акцент3 2 6" xfId="638"/>
    <cellStyle name="20% - Акцент3 2 6 2" xfId="1636"/>
    <cellStyle name="20% - Акцент3 2 7" xfId="1632"/>
    <cellStyle name="20% - Акцент3 2 8" xfId="633"/>
    <cellStyle name="20% - Акцент3 3" xfId="639"/>
    <cellStyle name="20% - Акцент3 3 2" xfId="1637"/>
    <cellStyle name="20% - Акцент3 4" xfId="640"/>
    <cellStyle name="20% - Акцент3 4 2" xfId="1638"/>
    <cellStyle name="20% - Акцент3 5" xfId="641"/>
    <cellStyle name="20% - Акцент3 5 2" xfId="1639"/>
    <cellStyle name="20% - Акцент4 2" xfId="18"/>
    <cellStyle name="20% - Акцент4 2 2" xfId="643"/>
    <cellStyle name="20% - Акцент4 2 2 2" xfId="1641"/>
    <cellStyle name="20% - Акцент4 2 3" xfId="644"/>
    <cellStyle name="20% - Акцент4 2 3 2" xfId="1642"/>
    <cellStyle name="20% - Акцент4 2 4" xfId="645"/>
    <cellStyle name="20% - Акцент4 2 5" xfId="646"/>
    <cellStyle name="20% - Акцент4 2 5 2" xfId="1643"/>
    <cellStyle name="20% - Акцент4 2 6" xfId="647"/>
    <cellStyle name="20% - Акцент4 2 6 2" xfId="1644"/>
    <cellStyle name="20% - Акцент4 2 7" xfId="1640"/>
    <cellStyle name="20% - Акцент4 2 8" xfId="642"/>
    <cellStyle name="20% - Акцент4 3" xfId="648"/>
    <cellStyle name="20% - Акцент4 3 2" xfId="1645"/>
    <cellStyle name="20% - Акцент4 4" xfId="649"/>
    <cellStyle name="20% - Акцент4 4 2" xfId="1646"/>
    <cellStyle name="20% - Акцент4 5" xfId="650"/>
    <cellStyle name="20% - Акцент4 5 2" xfId="1647"/>
    <cellStyle name="20% - Акцент4 6" xfId="651"/>
    <cellStyle name="20% - Акцент4 6 2" xfId="1648"/>
    <cellStyle name="20% - Акцент5 2" xfId="19"/>
    <cellStyle name="20% - Акцент5 2 2" xfId="653"/>
    <cellStyle name="20% - Акцент5 2 2 2" xfId="1650"/>
    <cellStyle name="20% - Акцент5 2 3" xfId="654"/>
    <cellStyle name="20% - Акцент5 2 3 2" xfId="1651"/>
    <cellStyle name="20% - Акцент5 2 4" xfId="655"/>
    <cellStyle name="20% - Акцент5 2 5" xfId="656"/>
    <cellStyle name="20% - Акцент5 2 5 2" xfId="1652"/>
    <cellStyle name="20% - Акцент5 2 6" xfId="657"/>
    <cellStyle name="20% - Акцент5 2 6 2" xfId="1653"/>
    <cellStyle name="20% - Акцент5 2 7" xfId="1649"/>
    <cellStyle name="20% - Акцент5 2 8" xfId="652"/>
    <cellStyle name="20% - Акцент5 3" xfId="658"/>
    <cellStyle name="20% - Акцент5 3 2" xfId="1654"/>
    <cellStyle name="20% - Акцент5 4" xfId="659"/>
    <cellStyle name="20% - Акцент5 4 2" xfId="1655"/>
    <cellStyle name="20% - Акцент5 5" xfId="660"/>
    <cellStyle name="20% - Акцент5 5 2" xfId="1656"/>
    <cellStyle name="20% - Акцент6 2" xfId="20"/>
    <cellStyle name="20% - Акцент6 2 2" xfId="662"/>
    <cellStyle name="20% - Акцент6 2 2 2" xfId="1658"/>
    <cellStyle name="20% - Акцент6 2 3" xfId="663"/>
    <cellStyle name="20% - Акцент6 2 3 2" xfId="1659"/>
    <cellStyle name="20% - Акцент6 2 4" xfId="664"/>
    <cellStyle name="20% - Акцент6 2 5" xfId="665"/>
    <cellStyle name="20% - Акцент6 2 5 2" xfId="1660"/>
    <cellStyle name="20% - Акцент6 2 6" xfId="666"/>
    <cellStyle name="20% - Акцент6 2 6 2" xfId="1661"/>
    <cellStyle name="20% - Акцент6 2 7" xfId="1657"/>
    <cellStyle name="20% - Акцент6 2 8" xfId="661"/>
    <cellStyle name="20% - Акцент6 3" xfId="667"/>
    <cellStyle name="20% - Акцент6 3 2" xfId="1662"/>
    <cellStyle name="20% - Акцент6 4" xfId="668"/>
    <cellStyle name="20% - Акцент6 4 2" xfId="1663"/>
    <cellStyle name="20% - Акцент6 5" xfId="669"/>
    <cellStyle name="20% - Акцент6 5 2" xfId="1664"/>
    <cellStyle name="20% – Акцентування1" xfId="670"/>
    <cellStyle name="20% – Акцентування1 1" xfId="671"/>
    <cellStyle name="20% – Акцентування1 1 2" xfId="1666"/>
    <cellStyle name="20% – Акцентування1 2" xfId="672"/>
    <cellStyle name="20% – Акцентування1 2 2" xfId="1667"/>
    <cellStyle name="20% – Акцентування1 3" xfId="673"/>
    <cellStyle name="20% – Акцентування1 3 2" xfId="1668"/>
    <cellStyle name="20% – Акцентування1 4" xfId="674"/>
    <cellStyle name="20% – Акцентування1 4 2" xfId="1669"/>
    <cellStyle name="20% – Акцентування1 5" xfId="1665"/>
    <cellStyle name="20% – Акцентування1_ЗапасыЛена2" xfId="675"/>
    <cellStyle name="20% – Акцентування2" xfId="676"/>
    <cellStyle name="20% – Акцентування2 1" xfId="677"/>
    <cellStyle name="20% – Акцентування2 1 2" xfId="1671"/>
    <cellStyle name="20% – Акцентування2 2" xfId="678"/>
    <cellStyle name="20% – Акцентування2 2 2" xfId="1672"/>
    <cellStyle name="20% – Акцентування2 3" xfId="679"/>
    <cellStyle name="20% – Акцентування2 3 2" xfId="1673"/>
    <cellStyle name="20% – Акцентування2 4" xfId="680"/>
    <cellStyle name="20% – Акцентування2 4 2" xfId="1674"/>
    <cellStyle name="20% – Акцентування2 5" xfId="1670"/>
    <cellStyle name="20% – Акцентування2_ЗапасыЛена2" xfId="681"/>
    <cellStyle name="20% – Акцентування3" xfId="682"/>
    <cellStyle name="20% – Акцентування3 1" xfId="683"/>
    <cellStyle name="20% – Акцентування3 1 2" xfId="1676"/>
    <cellStyle name="20% – Акцентування3 2" xfId="684"/>
    <cellStyle name="20% – Акцентування3 2 2" xfId="1677"/>
    <cellStyle name="20% – Акцентування3 3" xfId="685"/>
    <cellStyle name="20% – Акцентування3 3 2" xfId="1678"/>
    <cellStyle name="20% – Акцентування3 4" xfId="686"/>
    <cellStyle name="20% – Акцентування3 4 2" xfId="1679"/>
    <cellStyle name="20% – Акцентування3 5" xfId="1675"/>
    <cellStyle name="20% – Акцентування3_ЗапасыЛена2" xfId="687"/>
    <cellStyle name="20% – Акцентування4" xfId="688"/>
    <cellStyle name="20% – Акцентування4 1" xfId="689"/>
    <cellStyle name="20% – Акцентування4 1 2" xfId="1681"/>
    <cellStyle name="20% – Акцентування4 2" xfId="690"/>
    <cellStyle name="20% – Акцентування4 2 2" xfId="1682"/>
    <cellStyle name="20% – Акцентування4 3" xfId="691"/>
    <cellStyle name="20% – Акцентування4 3 2" xfId="1683"/>
    <cellStyle name="20% – Акцентування4 4" xfId="692"/>
    <cellStyle name="20% – Акцентування4 4 2" xfId="1684"/>
    <cellStyle name="20% – Акцентування4 5" xfId="1680"/>
    <cellStyle name="20% – Акцентування4_ЗапасыЛена2" xfId="693"/>
    <cellStyle name="20% – Акцентування5" xfId="694"/>
    <cellStyle name="20% – Акцентування5 1" xfId="695"/>
    <cellStyle name="20% – Акцентування5 1 2" xfId="1686"/>
    <cellStyle name="20% – Акцентування5 2" xfId="696"/>
    <cellStyle name="20% – Акцентування5 2 2" xfId="1687"/>
    <cellStyle name="20% – Акцентування5 3" xfId="697"/>
    <cellStyle name="20% – Акцентування5 3 2" xfId="1688"/>
    <cellStyle name="20% – Акцентування5 4" xfId="698"/>
    <cellStyle name="20% – Акцентування5 4 2" xfId="1689"/>
    <cellStyle name="20% – Акцентування5 5" xfId="1685"/>
    <cellStyle name="20% – Акцентування5_ЗапасыЛена2" xfId="699"/>
    <cellStyle name="20% – Акцентування6" xfId="700"/>
    <cellStyle name="20% – Акцентування6 1" xfId="701"/>
    <cellStyle name="20% – Акцентування6 1 2" xfId="1691"/>
    <cellStyle name="20% – Акцентування6 2" xfId="702"/>
    <cellStyle name="20% – Акцентування6 2 2" xfId="1692"/>
    <cellStyle name="20% – Акцентування6 3" xfId="703"/>
    <cellStyle name="20% – Акцентування6 3 2" xfId="1693"/>
    <cellStyle name="20% – Акцентування6 4" xfId="704"/>
    <cellStyle name="20% – Акцентування6 4 2" xfId="1694"/>
    <cellStyle name="20% – Акцентування6 5" xfId="1690"/>
    <cellStyle name="20% – Акцентування6_ЗапасыЛена2" xfId="705"/>
    <cellStyle name="40% - Accent1" xfId="21"/>
    <cellStyle name="40% - Accent2" xfId="22"/>
    <cellStyle name="40% - Accent3" xfId="23"/>
    <cellStyle name="40% - Accent4" xfId="24"/>
    <cellStyle name="40% - Accent5" xfId="25"/>
    <cellStyle name="40% - Accent6" xfId="26"/>
    <cellStyle name="40% - Акцент1 2" xfId="27"/>
    <cellStyle name="40% - Акцент1 2 2" xfId="707"/>
    <cellStyle name="40% - Акцент1 2 2 2" xfId="1696"/>
    <cellStyle name="40% - Акцент1 2 3" xfId="708"/>
    <cellStyle name="40% - Акцент1 2 3 2" xfId="1697"/>
    <cellStyle name="40% - Акцент1 2 4" xfId="709"/>
    <cellStyle name="40% - Акцент1 2 5" xfId="710"/>
    <cellStyle name="40% - Акцент1 2 5 2" xfId="1698"/>
    <cellStyle name="40% - Акцент1 2 6" xfId="711"/>
    <cellStyle name="40% - Акцент1 2 6 2" xfId="1699"/>
    <cellStyle name="40% - Акцент1 2 7" xfId="1695"/>
    <cellStyle name="40% - Акцент1 2 8" xfId="706"/>
    <cellStyle name="40% - Акцент1 3" xfId="712"/>
    <cellStyle name="40% - Акцент1 3 2" xfId="1700"/>
    <cellStyle name="40% - Акцент1 4" xfId="713"/>
    <cellStyle name="40% - Акцент1 4 2" xfId="1701"/>
    <cellStyle name="40% - Акцент1 5" xfId="714"/>
    <cellStyle name="40% - Акцент1 5 2" xfId="1702"/>
    <cellStyle name="40% - Акцент1 6" xfId="715"/>
    <cellStyle name="40% - Акцент1 6 2" xfId="1703"/>
    <cellStyle name="40% - Акцент2 2" xfId="28"/>
    <cellStyle name="40% - Акцент2 2 2" xfId="717"/>
    <cellStyle name="40% - Акцент2 2 2 2" xfId="1705"/>
    <cellStyle name="40% - Акцент2 2 3" xfId="718"/>
    <cellStyle name="40% - Акцент2 2 3 2" xfId="1706"/>
    <cellStyle name="40% - Акцент2 2 4" xfId="719"/>
    <cellStyle name="40% - Акцент2 2 5" xfId="1704"/>
    <cellStyle name="40% - Акцент2 2 6" xfId="716"/>
    <cellStyle name="40% - Акцент2 3" xfId="720"/>
    <cellStyle name="40% - Акцент2 3 2" xfId="1707"/>
    <cellStyle name="40% - Акцент2 4" xfId="721"/>
    <cellStyle name="40% - Акцент2 4 2" xfId="1708"/>
    <cellStyle name="40% - Акцент3 2" xfId="29"/>
    <cellStyle name="40% - Акцент3 2 2" xfId="723"/>
    <cellStyle name="40% - Акцент3 2 2 2" xfId="1710"/>
    <cellStyle name="40% - Акцент3 2 3" xfId="724"/>
    <cellStyle name="40% - Акцент3 2 3 2" xfId="1711"/>
    <cellStyle name="40% - Акцент3 2 4" xfId="725"/>
    <cellStyle name="40% - Акцент3 2 5" xfId="726"/>
    <cellStyle name="40% - Акцент3 2 5 2" xfId="1712"/>
    <cellStyle name="40% - Акцент3 2 6" xfId="727"/>
    <cellStyle name="40% - Акцент3 2 6 2" xfId="1713"/>
    <cellStyle name="40% - Акцент3 2 7" xfId="1709"/>
    <cellStyle name="40% - Акцент3 2 8" xfId="722"/>
    <cellStyle name="40% - Акцент3 3" xfId="728"/>
    <cellStyle name="40% - Акцент3 3 2" xfId="1714"/>
    <cellStyle name="40% - Акцент3 4" xfId="729"/>
    <cellStyle name="40% - Акцент3 4 2" xfId="1715"/>
    <cellStyle name="40% - Акцент3 5" xfId="730"/>
    <cellStyle name="40% - Акцент3 5 2" xfId="1716"/>
    <cellStyle name="40% - Акцент4 2" xfId="30"/>
    <cellStyle name="40% - Акцент4 2 2" xfId="732"/>
    <cellStyle name="40% - Акцент4 2 2 2" xfId="1718"/>
    <cellStyle name="40% - Акцент4 2 3" xfId="733"/>
    <cellStyle name="40% - Акцент4 2 3 2" xfId="1719"/>
    <cellStyle name="40% - Акцент4 2 4" xfId="734"/>
    <cellStyle name="40% - Акцент4 2 5" xfId="735"/>
    <cellStyle name="40% - Акцент4 2 5 2" xfId="1720"/>
    <cellStyle name="40% - Акцент4 2 6" xfId="736"/>
    <cellStyle name="40% - Акцент4 2 6 2" xfId="1721"/>
    <cellStyle name="40% - Акцент4 2 7" xfId="1717"/>
    <cellStyle name="40% - Акцент4 2 8" xfId="731"/>
    <cellStyle name="40% - Акцент4 3" xfId="737"/>
    <cellStyle name="40% - Акцент4 3 2" xfId="1722"/>
    <cellStyle name="40% - Акцент4 4" xfId="738"/>
    <cellStyle name="40% - Акцент4 4 2" xfId="1723"/>
    <cellStyle name="40% - Акцент4 5" xfId="739"/>
    <cellStyle name="40% - Акцент4 5 2" xfId="1724"/>
    <cellStyle name="40% - Акцент4 6" xfId="740"/>
    <cellStyle name="40% - Акцент4 6 2" xfId="1725"/>
    <cellStyle name="40% - Акцент5 2" xfId="31"/>
    <cellStyle name="40% - Акцент5 2 2" xfId="742"/>
    <cellStyle name="40% - Акцент5 2 2 2" xfId="1727"/>
    <cellStyle name="40% - Акцент5 2 3" xfId="743"/>
    <cellStyle name="40% - Акцент5 2 3 2" xfId="1728"/>
    <cellStyle name="40% - Акцент5 2 4" xfId="744"/>
    <cellStyle name="40% - Акцент5 2 5" xfId="745"/>
    <cellStyle name="40% - Акцент5 2 5 2" xfId="1729"/>
    <cellStyle name="40% - Акцент5 2 6" xfId="746"/>
    <cellStyle name="40% - Акцент5 2 6 2" xfId="1730"/>
    <cellStyle name="40% - Акцент5 2 7" xfId="1726"/>
    <cellStyle name="40% - Акцент5 2 8" xfId="741"/>
    <cellStyle name="40% - Акцент5 3" xfId="747"/>
    <cellStyle name="40% - Акцент5 3 2" xfId="1731"/>
    <cellStyle name="40% - Акцент5 4" xfId="748"/>
    <cellStyle name="40% - Акцент5 4 2" xfId="1732"/>
    <cellStyle name="40% - Акцент5 5" xfId="749"/>
    <cellStyle name="40% - Акцент5 5 2" xfId="1733"/>
    <cellStyle name="40% - Акцент6 2" xfId="32"/>
    <cellStyle name="40% - Акцент6 2 2" xfId="751"/>
    <cellStyle name="40% - Акцент6 2 2 2" xfId="1735"/>
    <cellStyle name="40% - Акцент6 2 3" xfId="752"/>
    <cellStyle name="40% - Акцент6 2 3 2" xfId="1736"/>
    <cellStyle name="40% - Акцент6 2 4" xfId="753"/>
    <cellStyle name="40% - Акцент6 2 5" xfId="754"/>
    <cellStyle name="40% - Акцент6 2 5 2" xfId="1737"/>
    <cellStyle name="40% - Акцент6 2 6" xfId="755"/>
    <cellStyle name="40% - Акцент6 2 6 2" xfId="1738"/>
    <cellStyle name="40% - Акцент6 2 7" xfId="1734"/>
    <cellStyle name="40% - Акцент6 2 8" xfId="750"/>
    <cellStyle name="40% - Акцент6 3" xfId="756"/>
    <cellStyle name="40% - Акцент6 3 2" xfId="1739"/>
    <cellStyle name="40% - Акцент6 4" xfId="757"/>
    <cellStyle name="40% - Акцент6 4 2" xfId="1740"/>
    <cellStyle name="40% - Акцент6 5" xfId="758"/>
    <cellStyle name="40% - Акцент6 5 2" xfId="1741"/>
    <cellStyle name="40% - Акцент6 6" xfId="759"/>
    <cellStyle name="40% - Акцент6 6 2" xfId="1742"/>
    <cellStyle name="40% – Акцентування1" xfId="760"/>
    <cellStyle name="40% – Акцентування1 1" xfId="761"/>
    <cellStyle name="40% – Акцентування1 1 2" xfId="1744"/>
    <cellStyle name="40% – Акцентування1 2" xfId="762"/>
    <cellStyle name="40% – Акцентування1 2 2" xfId="1745"/>
    <cellStyle name="40% – Акцентування1 3" xfId="763"/>
    <cellStyle name="40% – Акцентування1 3 2" xfId="1746"/>
    <cellStyle name="40% – Акцентування1 4" xfId="764"/>
    <cellStyle name="40% – Акцентування1 4 2" xfId="1747"/>
    <cellStyle name="40% – Акцентування1 5" xfId="1743"/>
    <cellStyle name="40% – Акцентування1_ЗапасыЛена2" xfId="765"/>
    <cellStyle name="40% – Акцентування2" xfId="766"/>
    <cellStyle name="40% – Акцентування2 1" xfId="767"/>
    <cellStyle name="40% – Акцентування2 1 2" xfId="1749"/>
    <cellStyle name="40% – Акцентування2 2" xfId="768"/>
    <cellStyle name="40% – Акцентування2 2 2" xfId="1750"/>
    <cellStyle name="40% – Акцентування2 3" xfId="769"/>
    <cellStyle name="40% – Акцентування2 3 2" xfId="1751"/>
    <cellStyle name="40% – Акцентування2 4" xfId="770"/>
    <cellStyle name="40% – Акцентування2 4 2" xfId="1752"/>
    <cellStyle name="40% – Акцентування2 5" xfId="1748"/>
    <cellStyle name="40% – Акцентування2_ЗапасыЛена2" xfId="771"/>
    <cellStyle name="40% – Акцентування3" xfId="772"/>
    <cellStyle name="40% – Акцентування3 1" xfId="773"/>
    <cellStyle name="40% – Акцентування3 1 2" xfId="1754"/>
    <cellStyle name="40% – Акцентування3 2" xfId="774"/>
    <cellStyle name="40% – Акцентування3 2 2" xfId="1755"/>
    <cellStyle name="40% – Акцентування3 3" xfId="775"/>
    <cellStyle name="40% – Акцентування3 3 2" xfId="1756"/>
    <cellStyle name="40% – Акцентування3 4" xfId="776"/>
    <cellStyle name="40% – Акцентування3 4 2" xfId="1757"/>
    <cellStyle name="40% – Акцентування3 5" xfId="1753"/>
    <cellStyle name="40% – Акцентування3_ЗапасыЛена2" xfId="777"/>
    <cellStyle name="40% – Акцентування4" xfId="778"/>
    <cellStyle name="40% – Акцентування4 1" xfId="779"/>
    <cellStyle name="40% – Акцентування4 1 2" xfId="1759"/>
    <cellStyle name="40% – Акцентування4 2" xfId="780"/>
    <cellStyle name="40% – Акцентування4 2 2" xfId="1760"/>
    <cellStyle name="40% – Акцентування4 3" xfId="781"/>
    <cellStyle name="40% – Акцентування4 3 2" xfId="1761"/>
    <cellStyle name="40% – Акцентування4 4" xfId="782"/>
    <cellStyle name="40% – Акцентування4 4 2" xfId="1762"/>
    <cellStyle name="40% – Акцентування4 5" xfId="1758"/>
    <cellStyle name="40% – Акцентування4_ЗапасыЛена2" xfId="783"/>
    <cellStyle name="40% – Акцентування5" xfId="784"/>
    <cellStyle name="40% – Акцентування5 1" xfId="785"/>
    <cellStyle name="40% – Акцентування5 1 2" xfId="1764"/>
    <cellStyle name="40% – Акцентування5 2" xfId="786"/>
    <cellStyle name="40% – Акцентування5 2 2" xfId="1765"/>
    <cellStyle name="40% – Акцентування5 3" xfId="787"/>
    <cellStyle name="40% – Акцентування5 3 2" xfId="1766"/>
    <cellStyle name="40% – Акцентування5 4" xfId="788"/>
    <cellStyle name="40% – Акцентування5 4 2" xfId="1767"/>
    <cellStyle name="40% – Акцентування5 5" xfId="1763"/>
    <cellStyle name="40% – Акцентування5_ЗапасыЛена2" xfId="789"/>
    <cellStyle name="40% – Акцентування6" xfId="790"/>
    <cellStyle name="40% – Акцентування6 1" xfId="791"/>
    <cellStyle name="40% – Акцентування6 1 2" xfId="1769"/>
    <cellStyle name="40% – Акцентування6 2" xfId="792"/>
    <cellStyle name="40% – Акцентування6 2 2" xfId="1770"/>
    <cellStyle name="40% – Акцентування6 3" xfId="793"/>
    <cellStyle name="40% – Акцентування6 3 2" xfId="1771"/>
    <cellStyle name="40% – Акцентування6 4" xfId="794"/>
    <cellStyle name="40% – Акцентування6 4 2" xfId="1772"/>
    <cellStyle name="40% – Акцентування6 5" xfId="1768"/>
    <cellStyle name="40% – Акцентування6_ЗапасыЛена2" xfId="795"/>
    <cellStyle name="60% - Accent1" xfId="33"/>
    <cellStyle name="60% - Accent2" xfId="34"/>
    <cellStyle name="60% - Accent3" xfId="35"/>
    <cellStyle name="60% - Accent4" xfId="36"/>
    <cellStyle name="60% - Accent5" xfId="37"/>
    <cellStyle name="60% - Accent6" xfId="38"/>
    <cellStyle name="60% - Акцент1 2" xfId="39"/>
    <cellStyle name="60% - Акцент1 2 2" xfId="797"/>
    <cellStyle name="60% - Акцент1 2 3" xfId="798"/>
    <cellStyle name="60% - Акцент1 2 4" xfId="799"/>
    <cellStyle name="60% - Акцент1 2 5" xfId="800"/>
    <cellStyle name="60% - Акцент1 2 6" xfId="796"/>
    <cellStyle name="60% - Акцент1 2 7" xfId="2163"/>
    <cellStyle name="60% - Акцент1 3" xfId="801"/>
    <cellStyle name="60% - Акцент1 4" xfId="802"/>
    <cellStyle name="60% - Акцент1 5" xfId="803"/>
    <cellStyle name="60% - Акцент2 2" xfId="40"/>
    <cellStyle name="60% - Акцент2 2 2" xfId="805"/>
    <cellStyle name="60% - Акцент2 2 3" xfId="806"/>
    <cellStyle name="60% - Акцент2 2 4" xfId="804"/>
    <cellStyle name="60% - Акцент2 2 5" xfId="2162"/>
    <cellStyle name="60% - Акцент2 3" xfId="807"/>
    <cellStyle name="60% - Акцент2 4" xfId="808"/>
    <cellStyle name="60% - Акцент3 2" xfId="41"/>
    <cellStyle name="60% - Акцент3 2 2" xfId="810"/>
    <cellStyle name="60% - Акцент3 2 3" xfId="811"/>
    <cellStyle name="60% - Акцент3 2 4" xfId="812"/>
    <cellStyle name="60% - Акцент3 2 5" xfId="813"/>
    <cellStyle name="60% - Акцент3 2 6" xfId="809"/>
    <cellStyle name="60% - Акцент3 2 7" xfId="2161"/>
    <cellStyle name="60% - Акцент3 3" xfId="814"/>
    <cellStyle name="60% - Акцент3 4" xfId="815"/>
    <cellStyle name="60% - Акцент3 5" xfId="816"/>
    <cellStyle name="60% - Акцент4 2" xfId="42"/>
    <cellStyle name="60% - Акцент4 2 2" xfId="818"/>
    <cellStyle name="60% - Акцент4 2 3" xfId="819"/>
    <cellStyle name="60% - Акцент4 2 4" xfId="820"/>
    <cellStyle name="60% - Акцент4 2 5" xfId="821"/>
    <cellStyle name="60% - Акцент4 2 6" xfId="817"/>
    <cellStyle name="60% - Акцент4 2 7" xfId="2160"/>
    <cellStyle name="60% - Акцент4 3" xfId="822"/>
    <cellStyle name="60% - Акцент4 4" xfId="823"/>
    <cellStyle name="60% - Акцент4 5" xfId="824"/>
    <cellStyle name="60% - Акцент4 6" xfId="825"/>
    <cellStyle name="60% - Акцент5 2" xfId="43"/>
    <cellStyle name="60% - Акцент5 2 2" xfId="827"/>
    <cellStyle name="60% - Акцент5 2 3" xfId="828"/>
    <cellStyle name="60% - Акцент5 2 4" xfId="826"/>
    <cellStyle name="60% - Акцент5 2 5" xfId="2159"/>
    <cellStyle name="60% - Акцент5 3" xfId="829"/>
    <cellStyle name="60% - Акцент5 4" xfId="830"/>
    <cellStyle name="60% - Акцент6 2" xfId="44"/>
    <cellStyle name="60% - Акцент6 2 2" xfId="832"/>
    <cellStyle name="60% - Акцент6 2 3" xfId="833"/>
    <cellStyle name="60% - Акцент6 2 4" xfId="834"/>
    <cellStyle name="60% - Акцент6 2 5" xfId="835"/>
    <cellStyle name="60% - Акцент6 2 6" xfId="831"/>
    <cellStyle name="60% - Акцент6 2 7" xfId="2158"/>
    <cellStyle name="60% - Акцент6 3" xfId="836"/>
    <cellStyle name="60% - Акцент6 4" xfId="837"/>
    <cellStyle name="60% - Акцент6 5" xfId="838"/>
    <cellStyle name="60% - Акцент6 6" xfId="839"/>
    <cellStyle name="60% – Акцентування1" xfId="840"/>
    <cellStyle name="60% – Акцентування1 1" xfId="841"/>
    <cellStyle name="60% – Акцентування1 2" xfId="842"/>
    <cellStyle name="60% – Акцентування1 3" xfId="843"/>
    <cellStyle name="60% – Акцентування1 4" xfId="844"/>
    <cellStyle name="60% – Акцентування1_ЗапасыЛена2" xfId="845"/>
    <cellStyle name="60% – Акцентування2" xfId="846"/>
    <cellStyle name="60% – Акцентування2 1" xfId="847"/>
    <cellStyle name="60% – Акцентування2 2" xfId="848"/>
    <cellStyle name="60% – Акцентування2 3" xfId="849"/>
    <cellStyle name="60% – Акцентування2 4" xfId="850"/>
    <cellStyle name="60% – Акцентування2_ЗапасыЛена2" xfId="851"/>
    <cellStyle name="60% – Акцентування3" xfId="852"/>
    <cellStyle name="60% – Акцентування3 1" xfId="853"/>
    <cellStyle name="60% – Акцентування3 2" xfId="854"/>
    <cellStyle name="60% – Акцентування3 3" xfId="855"/>
    <cellStyle name="60% – Акцентування3 4" xfId="856"/>
    <cellStyle name="60% – Акцентування3_ЗапасыЛена2" xfId="857"/>
    <cellStyle name="60% – Акцентування4" xfId="858"/>
    <cellStyle name="60% – Акцентування4 1" xfId="859"/>
    <cellStyle name="60% – Акцентування4 2" xfId="860"/>
    <cellStyle name="60% – Акцентування4 3" xfId="861"/>
    <cellStyle name="60% – Акцентування4 4" xfId="862"/>
    <cellStyle name="60% – Акцентування4_ЗапасыЛена2" xfId="863"/>
    <cellStyle name="60% – Акцентування5" xfId="864"/>
    <cellStyle name="60% – Акцентування5 1" xfId="865"/>
    <cellStyle name="60% – Акцентування5 2" xfId="866"/>
    <cellStyle name="60% – Акцентування5 3" xfId="867"/>
    <cellStyle name="60% – Акцентування5 4" xfId="868"/>
    <cellStyle name="60% – Акцентування5_ЗапасыЛена2" xfId="869"/>
    <cellStyle name="60% – Акцентування6" xfId="870"/>
    <cellStyle name="60% – Акцентування6 1" xfId="871"/>
    <cellStyle name="60% – Акцентування6 2" xfId="872"/>
    <cellStyle name="60% – Акцентування6 3" xfId="873"/>
    <cellStyle name="60% – Акцентування6 4" xfId="874"/>
    <cellStyle name="60% – Акцентування6_ЗапасыЛена2" xfId="875"/>
    <cellStyle name="Accent" xfId="228"/>
    <cellStyle name="Accent 1" xfId="229"/>
    <cellStyle name="Accent 1 2" xfId="230"/>
    <cellStyle name="Accent 1 2 2" xfId="876"/>
    <cellStyle name="Accent 2" xfId="231"/>
    <cellStyle name="Accent 2 2" xfId="232"/>
    <cellStyle name="Accent 2 2 2" xfId="877"/>
    <cellStyle name="Accent 3" xfId="233"/>
    <cellStyle name="Accent 3 2" xfId="234"/>
    <cellStyle name="Accent 3 2 2" xfId="878"/>
    <cellStyle name="Accent 4" xfId="235"/>
    <cellStyle name="Accent 4 2" xfId="879"/>
    <cellStyle name="Accent1" xfId="45"/>
    <cellStyle name="Accent2" xfId="46"/>
    <cellStyle name="Accent3" xfId="47"/>
    <cellStyle name="Accent4" xfId="48"/>
    <cellStyle name="Accent5" xfId="49"/>
    <cellStyle name="Accent6" xfId="50"/>
    <cellStyle name="Bad" xfId="51"/>
    <cellStyle name="Bad 2" xfId="237"/>
    <cellStyle name="Bad 2 2" xfId="880"/>
    <cellStyle name="Bad 3" xfId="236"/>
    <cellStyle name="Bad 4" xfId="881"/>
    <cellStyle name="Border" xfId="882"/>
    <cellStyle name="Border 2" xfId="1896"/>
    <cellStyle name="Calc Currency (0)" xfId="883"/>
    <cellStyle name="Calc Currency (2)" xfId="884"/>
    <cellStyle name="Calc Percent (0)" xfId="885"/>
    <cellStyle name="Calc Percent (1)" xfId="886"/>
    <cellStyle name="Calc Percent (2)" xfId="887"/>
    <cellStyle name="Calc Units (0)" xfId="888"/>
    <cellStyle name="Calc Units (1)" xfId="889"/>
    <cellStyle name="Calc Units (2)" xfId="890"/>
    <cellStyle name="Calculation" xfId="52"/>
    <cellStyle name="Calculation 2" xfId="216"/>
    <cellStyle name="Calculation 2 2" xfId="1898"/>
    <cellStyle name="Calculation 3" xfId="1897"/>
    <cellStyle name="Check Cell" xfId="53"/>
    <cellStyle name="Column-Header" xfId="891"/>
    <cellStyle name="Comma" xfId="892"/>
    <cellStyle name="Comma [0]_#6 Temps &amp; Contractors" xfId="893"/>
    <cellStyle name="Comma [00]" xfId="894"/>
    <cellStyle name="Comma 10" xfId="895"/>
    <cellStyle name="Comma 11" xfId="896"/>
    <cellStyle name="Comma 12" xfId="897"/>
    <cellStyle name="Comma 2" xfId="2"/>
    <cellStyle name="Comma 2 2" xfId="898"/>
    <cellStyle name="Comma 2 2 2" xfId="899"/>
    <cellStyle name="Comma 2 3" xfId="900"/>
    <cellStyle name="Comma 2 4" xfId="901"/>
    <cellStyle name="Comma 2 5" xfId="902"/>
    <cellStyle name="Comma 2 6" xfId="903"/>
    <cellStyle name="Comma 3" xfId="904"/>
    <cellStyle name="Comma 3 2" xfId="905"/>
    <cellStyle name="Comma 4" xfId="906"/>
    <cellStyle name="Comma 4 2" xfId="907"/>
    <cellStyle name="Comma 5" xfId="908"/>
    <cellStyle name="Comma 5 2" xfId="909"/>
    <cellStyle name="Comma 6" xfId="910"/>
    <cellStyle name="Comma 6 2" xfId="911"/>
    <cellStyle name="Comma 7" xfId="912"/>
    <cellStyle name="Comma 7 2" xfId="913"/>
    <cellStyle name="Comma 8" xfId="914"/>
    <cellStyle name="Comma 8 2" xfId="915"/>
    <cellStyle name="Comma 9" xfId="916"/>
    <cellStyle name="Comma_#6 Temps &amp; Contractors" xfId="917"/>
    <cellStyle name="Comma0" xfId="918"/>
    <cellStyle name="Currency [0]_#6 Temps &amp; Contractors" xfId="919"/>
    <cellStyle name="Currency [00]" xfId="920"/>
    <cellStyle name="Currency_#6 Temps &amp; Contractors" xfId="921"/>
    <cellStyle name="Currency0" xfId="922"/>
    <cellStyle name="Date" xfId="923"/>
    <cellStyle name="Date Short" xfId="924"/>
    <cellStyle name="Define-Column" xfId="925"/>
    <cellStyle name="Dezimal [0]_laroux" xfId="926"/>
    <cellStyle name="Dezimal_laroux" xfId="927"/>
    <cellStyle name="Enter Currency (0)" xfId="928"/>
    <cellStyle name="Enter Currency (2)" xfId="929"/>
    <cellStyle name="Enter Units (0)" xfId="930"/>
    <cellStyle name="Enter Units (1)" xfId="931"/>
    <cellStyle name="Enter Units (2)" xfId="932"/>
    <cellStyle name="Error" xfId="238"/>
    <cellStyle name="Error 2" xfId="239"/>
    <cellStyle name="Error 2 2" xfId="933"/>
    <cellStyle name="Euro" xfId="934"/>
    <cellStyle name="Excel Built-in Normal" xfId="54"/>
    <cellStyle name="Excel Built-in Normal 2" xfId="935"/>
    <cellStyle name="Excel Built-in Normal 2 2" xfId="1776"/>
    <cellStyle name="Excel Built-in Normal 3" xfId="1775"/>
    <cellStyle name="Explanatory Text" xfId="55"/>
    <cellStyle name="Footnote" xfId="240"/>
    <cellStyle name="Footnote 2" xfId="241"/>
    <cellStyle name="Footnote 2 2" xfId="936"/>
    <cellStyle name="From" xfId="937"/>
    <cellStyle name="FS10" xfId="938"/>
    <cellStyle name="Good" xfId="56"/>
    <cellStyle name="Good 2" xfId="243"/>
    <cellStyle name="Good 2 2" xfId="939"/>
    <cellStyle name="Good 3" xfId="242"/>
    <cellStyle name="Good 4" xfId="940"/>
    <cellStyle name="Grey" xfId="941"/>
    <cellStyle name="Header1" xfId="942"/>
    <cellStyle name="Header1 2" xfId="943"/>
    <cellStyle name="Header1 2 2" xfId="944"/>
    <cellStyle name="Header1 3" xfId="945"/>
    <cellStyle name="Header1 3 2" xfId="946"/>
    <cellStyle name="Header1 4" xfId="947"/>
    <cellStyle name="Header2" xfId="948"/>
    <cellStyle name="Heading" xfId="244"/>
    <cellStyle name="Heading 1" xfId="57"/>
    <cellStyle name="Heading 1 2" xfId="246"/>
    <cellStyle name="Heading 1 2 2" xfId="949"/>
    <cellStyle name="Heading 1 3" xfId="245"/>
    <cellStyle name="Heading 1 4" xfId="950"/>
    <cellStyle name="Heading 2" xfId="58"/>
    <cellStyle name="Heading 2 2" xfId="248"/>
    <cellStyle name="Heading 2 2 2" xfId="951"/>
    <cellStyle name="Heading 2 3" xfId="247"/>
    <cellStyle name="Heading 2 4" xfId="952"/>
    <cellStyle name="Heading 3" xfId="59"/>
    <cellStyle name="Heading 3 2" xfId="249"/>
    <cellStyle name="Heading 3 3" xfId="953"/>
    <cellStyle name="Heading 4" xfId="60"/>
    <cellStyle name="highlight" xfId="954"/>
    <cellStyle name="Hyperlink 2" xfId="955"/>
    <cellStyle name="Iau?iue" xfId="956"/>
    <cellStyle name="Input" xfId="61"/>
    <cellStyle name="Input [yellow]" xfId="957"/>
    <cellStyle name="Input 2" xfId="217"/>
    <cellStyle name="Input 2 2" xfId="1900"/>
    <cellStyle name="Input 3" xfId="1899"/>
    <cellStyle name="Input 4" xfId="2157"/>
    <cellStyle name="Input 5" xfId="2171"/>
    <cellStyle name="Input 6" xfId="2169"/>
    <cellStyle name="Level0" xfId="958"/>
    <cellStyle name="Level0 2" xfId="959"/>
    <cellStyle name="Level0 3" xfId="960"/>
    <cellStyle name="Level0 4" xfId="961"/>
    <cellStyle name="Level0_Директор 2011-Шаблон" xfId="962"/>
    <cellStyle name="Level1" xfId="963"/>
    <cellStyle name="Level1-Numbers" xfId="964"/>
    <cellStyle name="Level1-Numbers-Hide" xfId="965"/>
    <cellStyle name="Level2" xfId="966"/>
    <cellStyle name="Level2-Hide" xfId="967"/>
    <cellStyle name="Level2-Numbers" xfId="968"/>
    <cellStyle name="Level2-Numbers-Hide" xfId="969"/>
    <cellStyle name="Level3" xfId="970"/>
    <cellStyle name="Level3-Hide" xfId="971"/>
    <cellStyle name="Level3-Numbers" xfId="972"/>
    <cellStyle name="Level3-Numbers-Hide" xfId="973"/>
    <cellStyle name="Level4" xfId="974"/>
    <cellStyle name="Level4-Hide" xfId="975"/>
    <cellStyle name="Level4-Numbers" xfId="976"/>
    <cellStyle name="Level4-Numbers-Hide" xfId="977"/>
    <cellStyle name="Level5" xfId="978"/>
    <cellStyle name="Level5-Hide" xfId="979"/>
    <cellStyle name="Level5-Numbers" xfId="980"/>
    <cellStyle name="Level5-Numbers-Hide" xfId="981"/>
    <cellStyle name="Level6" xfId="982"/>
    <cellStyle name="Level6-Hide" xfId="983"/>
    <cellStyle name="Level6-Numbers" xfId="984"/>
    <cellStyle name="Level7" xfId="985"/>
    <cellStyle name="Level7-Hide" xfId="986"/>
    <cellStyle name="Level7-Numbers" xfId="987"/>
    <cellStyle name="Link Currency (0)" xfId="988"/>
    <cellStyle name="Link Currency (2)" xfId="989"/>
    <cellStyle name="Link Units (0)" xfId="990"/>
    <cellStyle name="Link Units (1)" xfId="991"/>
    <cellStyle name="Link Units (2)" xfId="992"/>
    <cellStyle name="Linked Cell" xfId="62"/>
    <cellStyle name="Milliers [0]_laroux" xfId="993"/>
    <cellStyle name="Milliers_laroux" xfId="994"/>
    <cellStyle name="Neutral" xfId="63"/>
    <cellStyle name="Neutral 2" xfId="251"/>
    <cellStyle name="Neutral 2 2" xfId="995"/>
    <cellStyle name="Neutral 3" xfId="250"/>
    <cellStyle name="Neutral 4" xfId="996"/>
    <cellStyle name="normal" xfId="997"/>
    <cellStyle name="Normal - Style1" xfId="998"/>
    <cellStyle name="Normal 2" xfId="999"/>
    <cellStyle name="Normal_# 41-Market &amp;Trends" xfId="1000"/>
    <cellStyle name="normalPercent" xfId="1001"/>
    <cellStyle name="nornPercent" xfId="1002"/>
    <cellStyle name="Note" xfId="64"/>
    <cellStyle name="Note 2" xfId="218"/>
    <cellStyle name="Note 2 2" xfId="253"/>
    <cellStyle name="Note 2 2 2" xfId="1903"/>
    <cellStyle name="Note 2 3" xfId="1003"/>
    <cellStyle name="Note 2 3 2" xfId="1904"/>
    <cellStyle name="Note 2 4" xfId="1902"/>
    <cellStyle name="Note 3" xfId="252"/>
    <cellStyle name="Note 3 2" xfId="1905"/>
    <cellStyle name="Note 4" xfId="1004"/>
    <cellStyle name="Note 4 2" xfId="1906"/>
    <cellStyle name="Note 5" xfId="1901"/>
    <cellStyle name="Number-Cells" xfId="1005"/>
    <cellStyle name="Number-Cells-Column2" xfId="1006"/>
    <cellStyle name="Number-Cells-Column5" xfId="1007"/>
    <cellStyle name="Output" xfId="65"/>
    <cellStyle name="Output 2" xfId="219"/>
    <cellStyle name="Output 2 2" xfId="1894"/>
    <cellStyle name="Output 3" xfId="1895"/>
    <cellStyle name="Percent [0]" xfId="1008"/>
    <cellStyle name="Percent [00]" xfId="1009"/>
    <cellStyle name="Percent [2]" xfId="1010"/>
    <cellStyle name="Percent_#6 Temps &amp; Contractors" xfId="1011"/>
    <cellStyle name="PrePop Currency (0)" xfId="1012"/>
    <cellStyle name="PrePop Currency (2)" xfId="1013"/>
    <cellStyle name="PrePop Units (0)" xfId="1014"/>
    <cellStyle name="PrePop Units (1)" xfId="1015"/>
    <cellStyle name="PrePop Units (2)" xfId="1016"/>
    <cellStyle name="Row-Header" xfId="1017"/>
    <cellStyle name="S4" xfId="1018"/>
    <cellStyle name="S4 2" xfId="1019"/>
    <cellStyle name="S4 3" xfId="1020"/>
    <cellStyle name="S7" xfId="1021"/>
    <cellStyle name="S7 2" xfId="1022"/>
    <cellStyle name="S7 3" xfId="1023"/>
    <cellStyle name="Status" xfId="254"/>
    <cellStyle name="Status 2" xfId="255"/>
    <cellStyle name="Status_Лора  Річний план_ шаблон_30.10.17" xfId="1024"/>
    <cellStyle name="TableStyleLight1" xfId="264"/>
    <cellStyle name="TableStyleLight1 2" xfId="1025"/>
    <cellStyle name="TableStyleLight1 3" xfId="1026"/>
    <cellStyle name="Text" xfId="256"/>
    <cellStyle name="Text 2" xfId="257"/>
    <cellStyle name="Text 3" xfId="1028"/>
    <cellStyle name="Text 4" xfId="1029"/>
    <cellStyle name="Text 5" xfId="1027"/>
    <cellStyle name="Text Indent A" xfId="1030"/>
    <cellStyle name="Text Indent B" xfId="1031"/>
    <cellStyle name="Text Indent C" xfId="1032"/>
    <cellStyle name="Text_Лора  Річний план_ шаблон_30.10.17" xfId="1033"/>
    <cellStyle name="Title" xfId="66"/>
    <cellStyle name="Total" xfId="67"/>
    <cellStyle name="Total 2" xfId="220"/>
    <cellStyle name="Total 2 2" xfId="1892"/>
    <cellStyle name="Total 3" xfId="1893"/>
    <cellStyle name="Tytuі" xfId="1034"/>
    <cellStyle name="Tytuі 2" xfId="1035"/>
    <cellStyle name="Tytuі 3" xfId="1036"/>
    <cellStyle name="vb-rynok" xfId="1037"/>
    <cellStyle name="Währung [0]_RESULTS" xfId="1038"/>
    <cellStyle name="Währung_RESULTS" xfId="1039"/>
    <cellStyle name="Warning" xfId="258"/>
    <cellStyle name="Warning 2" xfId="259"/>
    <cellStyle name="Warning 2 2" xfId="1040"/>
    <cellStyle name="Warning Text" xfId="68"/>
    <cellStyle name="Акцент1 2" xfId="69"/>
    <cellStyle name="Акцент1 2 2" xfId="1041"/>
    <cellStyle name="Акцент1 2 3" xfId="1042"/>
    <cellStyle name="Акцент1 2 4" xfId="1043"/>
    <cellStyle name="Акцент1 2 5" xfId="1044"/>
    <cellStyle name="Акцент1 3" xfId="1045"/>
    <cellStyle name="Акцент1 4" xfId="1046"/>
    <cellStyle name="Акцент1 5" xfId="1047"/>
    <cellStyle name="Акцент1 6" xfId="1048"/>
    <cellStyle name="Акцент2 2" xfId="70"/>
    <cellStyle name="Акцент2 2 2" xfId="1049"/>
    <cellStyle name="Акцент2 2 3" xfId="1050"/>
    <cellStyle name="Акцент2 2 4" xfId="1051"/>
    <cellStyle name="Акцент2 2 5" xfId="1052"/>
    <cellStyle name="Акцент2 3" xfId="1053"/>
    <cellStyle name="Акцент2 4" xfId="1054"/>
    <cellStyle name="Акцент2 5" xfId="1055"/>
    <cellStyle name="Акцент2 6" xfId="1056"/>
    <cellStyle name="Акцент3 2" xfId="71"/>
    <cellStyle name="Акцент3 2 2" xfId="1057"/>
    <cellStyle name="Акцент3 2 3" xfId="1058"/>
    <cellStyle name="Акцент3 2 4" xfId="1059"/>
    <cellStyle name="Акцент3 3" xfId="1060"/>
    <cellStyle name="Акцент3 4" xfId="1061"/>
    <cellStyle name="Акцент3 5" xfId="1062"/>
    <cellStyle name="Акцент4 2" xfId="72"/>
    <cellStyle name="Акцент4 2 2" xfId="1063"/>
    <cellStyle name="Акцент4 2 3" xfId="1064"/>
    <cellStyle name="Акцент4 2 4" xfId="1065"/>
    <cellStyle name="Акцент4 2 5" xfId="1066"/>
    <cellStyle name="Акцент4 3" xfId="1067"/>
    <cellStyle name="Акцент4 4" xfId="1068"/>
    <cellStyle name="Акцент4 5" xfId="1069"/>
    <cellStyle name="Акцент4 6" xfId="1070"/>
    <cellStyle name="Акцент5 2" xfId="73"/>
    <cellStyle name="Акцент5 2 2" xfId="1071"/>
    <cellStyle name="Акцент5 2 3" xfId="1072"/>
    <cellStyle name="Акцент5 2 4" xfId="1073"/>
    <cellStyle name="Акцент5 3" xfId="1074"/>
    <cellStyle name="Акцент5 4" xfId="1075"/>
    <cellStyle name="Акцент5 5" xfId="1076"/>
    <cellStyle name="Акцент6 2" xfId="74"/>
    <cellStyle name="Акцент6 2 2" xfId="1077"/>
    <cellStyle name="Акцент6 2 3" xfId="1078"/>
    <cellStyle name="Акцент6 2 4" xfId="1079"/>
    <cellStyle name="Акцент6 3" xfId="1080"/>
    <cellStyle name="Акцент6 4" xfId="1081"/>
    <cellStyle name="Акцент6 5" xfId="1082"/>
    <cellStyle name="Акцентування1" xfId="1083"/>
    <cellStyle name="Акцентування1 1" xfId="1084"/>
    <cellStyle name="Акцентування1 2" xfId="1085"/>
    <cellStyle name="Акцентування1 3" xfId="1086"/>
    <cellStyle name="Акцентування1 4" xfId="1087"/>
    <cellStyle name="Акцентування1_ЗапасыЛена2" xfId="1088"/>
    <cellStyle name="Акцентування2" xfId="1089"/>
    <cellStyle name="Акцентування2 1" xfId="1090"/>
    <cellStyle name="Акцентування2 2" xfId="1091"/>
    <cellStyle name="Акцентування2 3" xfId="1092"/>
    <cellStyle name="Акцентування2 4" xfId="1093"/>
    <cellStyle name="Акцентування2_ЗапасыЛена2" xfId="1094"/>
    <cellStyle name="Акцентування3" xfId="1095"/>
    <cellStyle name="Акцентування3 1" xfId="1096"/>
    <cellStyle name="Акцентування3 2" xfId="1097"/>
    <cellStyle name="Акцентування3 3" xfId="1098"/>
    <cellStyle name="Акцентування3 4" xfId="1099"/>
    <cellStyle name="Акцентування3_ЗапасыЛена2" xfId="1100"/>
    <cellStyle name="Акцентування4" xfId="1101"/>
    <cellStyle name="Акцентування4 1" xfId="1102"/>
    <cellStyle name="Акцентування4 2" xfId="1103"/>
    <cellStyle name="Акцентування4 3" xfId="1104"/>
    <cellStyle name="Акцентування4 4" xfId="1105"/>
    <cellStyle name="Акцентування4_ЗапасыЛена2" xfId="1106"/>
    <cellStyle name="Акцентування5" xfId="1107"/>
    <cellStyle name="Акцентування5 1" xfId="1108"/>
    <cellStyle name="Акцентування5 2" xfId="1109"/>
    <cellStyle name="Акцентування5 3" xfId="1110"/>
    <cellStyle name="Акцентування5 4" xfId="1111"/>
    <cellStyle name="Акцентування5_ЗапасыЛена2" xfId="1112"/>
    <cellStyle name="Акцентування6" xfId="1113"/>
    <cellStyle name="Акцентування6 1" xfId="1114"/>
    <cellStyle name="Акцентування6 2" xfId="1115"/>
    <cellStyle name="Акцентування6 3" xfId="1116"/>
    <cellStyle name="Акцентування6 4" xfId="1117"/>
    <cellStyle name="Акцентування6_ЗапасыЛена2" xfId="1118"/>
    <cellStyle name="Ввід" xfId="1119"/>
    <cellStyle name="Ввід 1" xfId="1120"/>
    <cellStyle name="Ввід 1 2" xfId="1908"/>
    <cellStyle name="Ввід 2" xfId="1121"/>
    <cellStyle name="Ввід 2 2" xfId="1909"/>
    <cellStyle name="Ввід 3" xfId="1122"/>
    <cellStyle name="Ввід 3 2" xfId="1910"/>
    <cellStyle name="Ввід 4" xfId="1123"/>
    <cellStyle name="Ввід 4 2" xfId="1911"/>
    <cellStyle name="Ввід 5" xfId="1907"/>
    <cellStyle name="Ввід_ЗапасыЛена2" xfId="1124"/>
    <cellStyle name="Ввод  2" xfId="75"/>
    <cellStyle name="Ввод  2 2" xfId="1125"/>
    <cellStyle name="Ввод  2 2 2" xfId="1913"/>
    <cellStyle name="Ввод  2 3" xfId="1126"/>
    <cellStyle name="Ввод  2 3 2" xfId="1914"/>
    <cellStyle name="Ввод  2 4" xfId="1127"/>
    <cellStyle name="Ввод  2 4 2" xfId="1915"/>
    <cellStyle name="Ввод  2 5" xfId="1912"/>
    <cellStyle name="Ввод  3" xfId="1128"/>
    <cellStyle name="Ввод  3 2" xfId="1916"/>
    <cellStyle name="Ввод  4" xfId="1129"/>
    <cellStyle name="Ввод  4 2" xfId="1917"/>
    <cellStyle name="Відсотковий 2" xfId="76"/>
    <cellStyle name="Відсотковий 2 2" xfId="1130"/>
    <cellStyle name="Відсотковий 2 3" xfId="2156"/>
    <cellStyle name="Відсотковий 3" xfId="1131"/>
    <cellStyle name="Відсотковий 3 2" xfId="1132"/>
    <cellStyle name="Відсотковий 3 3" xfId="1133"/>
    <cellStyle name="Внебиржевой" xfId="1134"/>
    <cellStyle name="Вывод 2" xfId="77"/>
    <cellStyle name="Вывод 2 2" xfId="1135"/>
    <cellStyle name="Вывод 2 2 2" xfId="1890"/>
    <cellStyle name="Вывод 2 3" xfId="1136"/>
    <cellStyle name="Вывод 2 3 2" xfId="1889"/>
    <cellStyle name="Вывод 2 4" xfId="1137"/>
    <cellStyle name="Вывод 2 4 2" xfId="1888"/>
    <cellStyle name="Вывод 2 5" xfId="1138"/>
    <cellStyle name="Вывод 2 5 2" xfId="1887"/>
    <cellStyle name="Вывод 2 6" xfId="1891"/>
    <cellStyle name="Вывод 3" xfId="1139"/>
    <cellStyle name="Вывод 3 2" xfId="1886"/>
    <cellStyle name="Вывод 4" xfId="1140"/>
    <cellStyle name="Вывод 4 2" xfId="1885"/>
    <cellStyle name="Вывод 5" xfId="1141"/>
    <cellStyle name="Вывод 5 2" xfId="1884"/>
    <cellStyle name="Вывод 6" xfId="1142"/>
    <cellStyle name="Вывод 6 2" xfId="1883"/>
    <cellStyle name="Вычисление 2" xfId="78"/>
    <cellStyle name="Вычисление 2 2" xfId="1143"/>
    <cellStyle name="Вычисление 2 2 2" xfId="1919"/>
    <cellStyle name="Вычисление 2 3" xfId="1144"/>
    <cellStyle name="Вычисление 2 3 2" xfId="1920"/>
    <cellStyle name="Вычисление 2 4" xfId="1145"/>
    <cellStyle name="Вычисление 2 4 2" xfId="1921"/>
    <cellStyle name="Вычисление 2 5" xfId="1146"/>
    <cellStyle name="Вычисление 2 5 2" xfId="1922"/>
    <cellStyle name="Вычисление 2 6" xfId="1918"/>
    <cellStyle name="Вычисление 3" xfId="1147"/>
    <cellStyle name="Вычисление 3 2" xfId="1923"/>
    <cellStyle name="Вычисление 4" xfId="1148"/>
    <cellStyle name="Вычисление 4 2" xfId="1924"/>
    <cellStyle name="Вычисление 5" xfId="1149"/>
    <cellStyle name="Вычисление 5 2" xfId="1925"/>
    <cellStyle name="Вычисление 6" xfId="1150"/>
    <cellStyle name="Вычисление 6 2" xfId="1926"/>
    <cellStyle name="Гиперссылка 2" xfId="266"/>
    <cellStyle name="Гиперссылка 3" xfId="1151"/>
    <cellStyle name="Денежный 2" xfId="79"/>
    <cellStyle name="Денежный 2 2" xfId="1153"/>
    <cellStyle name="Денежный 2 3" xfId="1154"/>
    <cellStyle name="Денежный 2 4" xfId="1152"/>
    <cellStyle name="Денежный 2 5" xfId="2155"/>
    <cellStyle name="Денежный 3" xfId="80"/>
    <cellStyle name="Денежный 3 2" xfId="1156"/>
    <cellStyle name="Денежный 3 3" xfId="1155"/>
    <cellStyle name="Денежный 4" xfId="81"/>
    <cellStyle name="Добре" xfId="1157"/>
    <cellStyle name="Добре 1" xfId="1158"/>
    <cellStyle name="Добре 2" xfId="1159"/>
    <cellStyle name="Добре 3" xfId="1160"/>
    <cellStyle name="Добре 4" xfId="1161"/>
    <cellStyle name="Добре_ЗапасыЛена2" xfId="1162"/>
    <cellStyle name="Заголовок 1 1" xfId="1163"/>
    <cellStyle name="Заголовок 1 2" xfId="82"/>
    <cellStyle name="Заголовок 1 2 2" xfId="1164"/>
    <cellStyle name="Заголовок 1 3" xfId="83"/>
    <cellStyle name="Заголовок 1 3 2" xfId="1165"/>
    <cellStyle name="Заголовок 1 3 3" xfId="2154"/>
    <cellStyle name="Заголовок 1 4" xfId="1166"/>
    <cellStyle name="Заголовок 1 5" xfId="1167"/>
    <cellStyle name="Заголовок 1 6" xfId="1168"/>
    <cellStyle name="Заголовок 2 1" xfId="1169"/>
    <cellStyle name="Заголовок 2 2" xfId="84"/>
    <cellStyle name="Заголовок 2 2 2" xfId="1170"/>
    <cellStyle name="Заголовок 2 3" xfId="85"/>
    <cellStyle name="Заголовок 2 3 2" xfId="1171"/>
    <cellStyle name="Заголовок 2 3 3" xfId="2153"/>
    <cellStyle name="Заголовок 2 4" xfId="1172"/>
    <cellStyle name="Заголовок 2 5" xfId="1173"/>
    <cellStyle name="Заголовок 2 6" xfId="1174"/>
    <cellStyle name="Заголовок 3 1" xfId="1175"/>
    <cellStyle name="Заголовок 3 2" xfId="86"/>
    <cellStyle name="Заголовок 3 2 2" xfId="1176"/>
    <cellStyle name="Заголовок 3 3" xfId="87"/>
    <cellStyle name="Заголовок 3 3 2" xfId="1177"/>
    <cellStyle name="Заголовок 3 3 3" xfId="2152"/>
    <cellStyle name="Заголовок 3 4" xfId="1178"/>
    <cellStyle name="Заголовок 3 5" xfId="1179"/>
    <cellStyle name="Заголовок 3 6" xfId="1180"/>
    <cellStyle name="Заголовок 4 1" xfId="1181"/>
    <cellStyle name="Заголовок 4 2" xfId="88"/>
    <cellStyle name="Заголовок 4 2 2" xfId="1182"/>
    <cellStyle name="Заголовок 4 3" xfId="89"/>
    <cellStyle name="Заголовок 4 3 2" xfId="1183"/>
    <cellStyle name="Заголовок 4 3 3" xfId="2151"/>
    <cellStyle name="Заголовок 4 4" xfId="1184"/>
    <cellStyle name="Заголовок 4 5" xfId="1185"/>
    <cellStyle name="Заголовок 4 6" xfId="1186"/>
    <cellStyle name="Звичайний 2" xfId="7"/>
    <cellStyle name="Звичайний 2 2" xfId="90"/>
    <cellStyle name="Звичайний 2 2 2" xfId="1188"/>
    <cellStyle name="Звичайний 2 2 2 2" xfId="1189"/>
    <cellStyle name="Звичайний 2 2 2 2 2" xfId="1956"/>
    <cellStyle name="Звичайний 2 2 2 2 2 2" xfId="2452"/>
    <cellStyle name="Звичайний 2 2 2 2 2 2 2" xfId="2589"/>
    <cellStyle name="Звичайний 2 2 2 2 2 3" xfId="2588"/>
    <cellStyle name="Звичайний 2 2 2 2 3" xfId="2189"/>
    <cellStyle name="Звичайний 2 2 2 2 3 2" xfId="2590"/>
    <cellStyle name="Звичайний 2 2 2 2 4" xfId="2299"/>
    <cellStyle name="Звичайний 2 2 2 2 4 2" xfId="2591"/>
    <cellStyle name="Звичайний 2 2 2 2 5" xfId="2587"/>
    <cellStyle name="Звичайний 2 2 2 3" xfId="1955"/>
    <cellStyle name="Звичайний 2 2 2 3 2" xfId="2451"/>
    <cellStyle name="Звичайний 2 2 2 3 2 2" xfId="2593"/>
    <cellStyle name="Звичайний 2 2 2 3 3" xfId="2592"/>
    <cellStyle name="Звичайний 2 2 2 4" xfId="2188"/>
    <cellStyle name="Звичайний 2 2 2 4 2" xfId="2594"/>
    <cellStyle name="Звичайний 2 2 2 5" xfId="2298"/>
    <cellStyle name="Звичайний 2 2 2 5 2" xfId="2595"/>
    <cellStyle name="Звичайний 2 2 2 6" xfId="2586"/>
    <cellStyle name="Звичайний 2 2 3" xfId="1190"/>
    <cellStyle name="Звичайний 2 2 3 2" xfId="1957"/>
    <cellStyle name="Звичайний 2 2 3 2 2" xfId="2453"/>
    <cellStyle name="Звичайний 2 2 3 2 2 2" xfId="2598"/>
    <cellStyle name="Звичайний 2 2 3 2 3" xfId="2597"/>
    <cellStyle name="Звичайний 2 2 3 3" xfId="2190"/>
    <cellStyle name="Звичайний 2 2 3 3 2" xfId="2599"/>
    <cellStyle name="Звичайний 2 2 3 4" xfId="2300"/>
    <cellStyle name="Звичайний 2 2 3 4 2" xfId="2600"/>
    <cellStyle name="Звичайний 2 2 3 5" xfId="2596"/>
    <cellStyle name="Звичайний 2 2 4" xfId="1187"/>
    <cellStyle name="Звичайний 2 2 4 2" xfId="2080"/>
    <cellStyle name="Звичайний 2 2 4 2 2" xfId="2573"/>
    <cellStyle name="Звичайний 2 2 4 2 2 2" xfId="2603"/>
    <cellStyle name="Звичайний 2 2 4 2 3" xfId="2602"/>
    <cellStyle name="Звичайний 2 2 4 3" xfId="2420"/>
    <cellStyle name="Звичайний 2 2 4 3 2" xfId="2604"/>
    <cellStyle name="Звичайний 2 2 4 4" xfId="2601"/>
    <cellStyle name="Звичайний 2 2 5" xfId="2150"/>
    <cellStyle name="Звичайний 2 2 6" xfId="1954"/>
    <cellStyle name="Звичайний 2 2 6 2" xfId="2450"/>
    <cellStyle name="Звичайний 2 2 6 2 2" xfId="2606"/>
    <cellStyle name="Звичайний 2 2 6 3" xfId="2605"/>
    <cellStyle name="Звичайний 2 2 7" xfId="2187"/>
    <cellStyle name="Звичайний 2 2 7 2" xfId="2607"/>
    <cellStyle name="Звичайний 2 2 8" xfId="2297"/>
    <cellStyle name="Звичайний 2 2 8 2" xfId="2608"/>
    <cellStyle name="Звичайний 2 3" xfId="2165"/>
    <cellStyle name="Звичайний 3" xfId="91"/>
    <cellStyle name="Звичайний 3 2" xfId="92"/>
    <cellStyle name="Звичайний 3 2 2" xfId="1613"/>
    <cellStyle name="Звичайний 3 2 3" xfId="2148"/>
    <cellStyle name="Звичайний 3 3" xfId="93"/>
    <cellStyle name="Звичайний 3 4" xfId="94"/>
    <cellStyle name="Звичайний 3 5" xfId="95"/>
    <cellStyle name="Звичайний 3 6" xfId="96"/>
    <cellStyle name="Звичайний 3 6 2" xfId="97"/>
    <cellStyle name="Звичайний 3 7" xfId="98"/>
    <cellStyle name="Звичайний 3 7 2" xfId="2147"/>
    <cellStyle name="Звичайний 3 7 2 2" xfId="2579"/>
    <cellStyle name="Звичайний 3 7 2 2 2" xfId="2611"/>
    <cellStyle name="Звичайний 3 7 2 3" xfId="2610"/>
    <cellStyle name="Звичайний 3 7 3" xfId="2445"/>
    <cellStyle name="Звичайний 3 7 3 2" xfId="2612"/>
    <cellStyle name="Звичайний 3 7 4" xfId="2609"/>
    <cellStyle name="Звичайний 3 7 5" xfId="3279"/>
    <cellStyle name="Звичайний 3 8" xfId="99"/>
    <cellStyle name="Звичайний 3 8 2" xfId="2146"/>
    <cellStyle name="Звичайний 3 8 2 2" xfId="2578"/>
    <cellStyle name="Звичайний 3 8 2 2 2" xfId="2615"/>
    <cellStyle name="Звичайний 3 8 2 3" xfId="2614"/>
    <cellStyle name="Звичайний 3 8 3" xfId="2444"/>
    <cellStyle name="Звичайний 3 8 3 2" xfId="2616"/>
    <cellStyle name="Звичайний 3 8 4" xfId="2613"/>
    <cellStyle name="Звичайний 3 8 5" xfId="3280"/>
    <cellStyle name="Звичайний 3 9" xfId="2149"/>
    <cellStyle name="Звичайний 4" xfId="100"/>
    <cellStyle name="Звичайний 4 2" xfId="101"/>
    <cellStyle name="Звичайний 4 2 2" xfId="2144"/>
    <cellStyle name="Звичайний 4 2 2 2" xfId="2577"/>
    <cellStyle name="Звичайний 4 2 2 2 2" xfId="2620"/>
    <cellStyle name="Звичайний 4 2 2 3" xfId="2619"/>
    <cellStyle name="Звичайний 4 2 3" xfId="2442"/>
    <cellStyle name="Звичайний 4 2 3 2" xfId="2621"/>
    <cellStyle name="Звичайний 4 2 4" xfId="2618"/>
    <cellStyle name="Звичайний 4 2 5" xfId="3282"/>
    <cellStyle name="Звичайний 4 3" xfId="102"/>
    <cellStyle name="Звичайний 4 4" xfId="1191"/>
    <cellStyle name="Звичайний 4 5" xfId="2145"/>
    <cellStyle name="Звичайний 4 5 2" xfId="2443"/>
    <cellStyle name="Звичайний 4 5 2 2" xfId="2623"/>
    <cellStyle name="Звичайний 4 5 3" xfId="2622"/>
    <cellStyle name="Звичайний 4 6" xfId="2617"/>
    <cellStyle name="Звичайний 4 7" xfId="3281"/>
    <cellStyle name="Звичайний 5" xfId="103"/>
    <cellStyle name="Звичайний 5 2" xfId="215"/>
    <cellStyle name="Звичайний 6" xfId="221"/>
    <cellStyle name="Звичайний 6 2" xfId="2092"/>
    <cellStyle name="Звичайний 6 2 2" xfId="2576"/>
    <cellStyle name="Звичайний 6 2 2 2" xfId="2626"/>
    <cellStyle name="Звичайний 6 2 3" xfId="2625"/>
    <cellStyle name="Звичайний 6 3" xfId="2428"/>
    <cellStyle name="Звичайний 6 3 2" xfId="2627"/>
    <cellStyle name="Звичайний 6 4" xfId="2624"/>
    <cellStyle name="Звичайний 6 5" xfId="3307"/>
    <cellStyle name="Звичайний 7" xfId="222"/>
    <cellStyle name="Звичайний 7 2" xfId="2091"/>
    <cellStyle name="Звичайний 7 2 2" xfId="2575"/>
    <cellStyle name="Звичайний 7 2 2 2" xfId="2630"/>
    <cellStyle name="Звичайний 7 2 3" xfId="2629"/>
    <cellStyle name="Звичайний 7 3" xfId="2427"/>
    <cellStyle name="Звичайний 7 3 2" xfId="2631"/>
    <cellStyle name="Звичайний 7 4" xfId="2628"/>
    <cellStyle name="Звичайний 7 5" xfId="3308"/>
    <cellStyle name="Звичайний 8" xfId="223"/>
    <cellStyle name="Зв'язана клітинка" xfId="1192"/>
    <cellStyle name="Зв'язана клітинка 1" xfId="1193"/>
    <cellStyle name="Зв'язана клітинка 2" xfId="1194"/>
    <cellStyle name="Зв'язана клітинка 3" xfId="1195"/>
    <cellStyle name="Зв'язана клітинка 4" xfId="1196"/>
    <cellStyle name="Зв'язана клітинка_ЗапасыЛена2" xfId="1197"/>
    <cellStyle name="Итог 2" xfId="104"/>
    <cellStyle name="Итог 2 2" xfId="1198"/>
    <cellStyle name="Итог 2 2 2" xfId="1881"/>
    <cellStyle name="Итог 2 3" xfId="1199"/>
    <cellStyle name="Итог 2 3 2" xfId="1880"/>
    <cellStyle name="Итог 2 4" xfId="1882"/>
    <cellStyle name="Итог 3" xfId="1200"/>
    <cellStyle name="Итог 3 2" xfId="1879"/>
    <cellStyle name="Итог 4" xfId="1201"/>
    <cellStyle name="Итог 4 2" xfId="1878"/>
    <cellStyle name="Итог 5" xfId="1202"/>
    <cellStyle name="Итог 5 2" xfId="1877"/>
    <cellStyle name="Итог 6" xfId="1203"/>
    <cellStyle name="Итог 6 2" xfId="1876"/>
    <cellStyle name="Контрольна клітинка" xfId="1204"/>
    <cellStyle name="Контрольна клітинка 1" xfId="1205"/>
    <cellStyle name="Контрольна клітинка 2" xfId="1206"/>
    <cellStyle name="Контрольна клітинка 3" xfId="1207"/>
    <cellStyle name="Контрольна клітинка 4" xfId="1208"/>
    <cellStyle name="Контрольна клітинка_ЗапасыЛена2" xfId="1209"/>
    <cellStyle name="Контрольная ячейка 2" xfId="105"/>
    <cellStyle name="Контрольная ячейка 2 2" xfId="1210"/>
    <cellStyle name="Контрольная ячейка 2 3" xfId="1211"/>
    <cellStyle name="Контрольная ячейка 2 4" xfId="1212"/>
    <cellStyle name="Контрольная ячейка 3" xfId="1213"/>
    <cellStyle name="Контрольная ячейка 4" xfId="1214"/>
    <cellStyle name="Назва" xfId="1215"/>
    <cellStyle name="Назва 1" xfId="1216"/>
    <cellStyle name="Назва 2" xfId="1217"/>
    <cellStyle name="Назва 3" xfId="1218"/>
    <cellStyle name="Назва 4" xfId="1219"/>
    <cellStyle name="Назва_ЗапасыЛена2" xfId="1220"/>
    <cellStyle name="Название 2" xfId="106"/>
    <cellStyle name="Название 2 2" xfId="1221"/>
    <cellStyle name="Название 3" xfId="1222"/>
    <cellStyle name="Название 4" xfId="1223"/>
    <cellStyle name="Нейтральный 2" xfId="107"/>
    <cellStyle name="Нейтральный 2 2" xfId="1224"/>
    <cellStyle name="Нейтральный 2 3" xfId="1225"/>
    <cellStyle name="Нейтральный 2 4" xfId="1226"/>
    <cellStyle name="Нейтральный 3" xfId="1227"/>
    <cellStyle name="Нейтральный 4" xfId="1228"/>
    <cellStyle name="Нейтральный 5" xfId="1229"/>
    <cellStyle name="Нейтральный 6" xfId="1230"/>
    <cellStyle name="Обчислення" xfId="1231"/>
    <cellStyle name="Обчислення 1" xfId="1232"/>
    <cellStyle name="Обчислення 1 2" xfId="1928"/>
    <cellStyle name="Обчислення 2" xfId="1233"/>
    <cellStyle name="Обчислення 2 2" xfId="1929"/>
    <cellStyle name="Обчислення 3" xfId="1234"/>
    <cellStyle name="Обчислення 3 2" xfId="1930"/>
    <cellStyle name="Обчислення 4" xfId="1235"/>
    <cellStyle name="Обчислення 4 2" xfId="1931"/>
    <cellStyle name="Обчислення 5" xfId="1927"/>
    <cellStyle name="Обчислення_ЗапасыЛена2" xfId="1236"/>
    <cellStyle name="Обычный" xfId="0" builtinId="0"/>
    <cellStyle name="Обычный 10" xfId="108"/>
    <cellStyle name="Обычный 10 2" xfId="109"/>
    <cellStyle name="Обычный 10 3" xfId="110"/>
    <cellStyle name="Обычный 10 4" xfId="111"/>
    <cellStyle name="Обычный 10 5" xfId="112"/>
    <cellStyle name="Обычный 10 5 2" xfId="1238"/>
    <cellStyle name="Обычный 10 5 3" xfId="2142"/>
    <cellStyle name="Обычный 10 6" xfId="1237"/>
    <cellStyle name="Обычный 10 7" xfId="2143"/>
    <cellStyle name="Обычный 11" xfId="113"/>
    <cellStyle name="Обычный 11 2" xfId="114"/>
    <cellStyle name="Обычный 11 3" xfId="115"/>
    <cellStyle name="Обычный 11 4" xfId="1239"/>
    <cellStyle name="Обычный 12" xfId="116"/>
    <cellStyle name="Обычный 12 2" xfId="1240"/>
    <cellStyle name="Обычный 12 2 2" xfId="1241"/>
    <cellStyle name="Обычный 12 2 2 2" xfId="1242"/>
    <cellStyle name="Обычный 12 2 2 2 2" xfId="1960"/>
    <cellStyle name="Обычный 12 2 2 2 2 2" xfId="2456"/>
    <cellStyle name="Обычный 12 2 2 2 2 2 2" xfId="2636"/>
    <cellStyle name="Обычный 12 2 2 2 2 3" xfId="2635"/>
    <cellStyle name="Обычный 12 2 2 2 3" xfId="2193"/>
    <cellStyle name="Обычный 12 2 2 2 3 2" xfId="2637"/>
    <cellStyle name="Обычный 12 2 2 2 4" xfId="2303"/>
    <cellStyle name="Обычный 12 2 2 2 4 2" xfId="2638"/>
    <cellStyle name="Обычный 12 2 2 2 5" xfId="2634"/>
    <cellStyle name="Обычный 12 2 2 3" xfId="1959"/>
    <cellStyle name="Обычный 12 2 2 3 2" xfId="2455"/>
    <cellStyle name="Обычный 12 2 2 3 2 2" xfId="2640"/>
    <cellStyle name="Обычный 12 2 2 3 3" xfId="2639"/>
    <cellStyle name="Обычный 12 2 2 4" xfId="2192"/>
    <cellStyle name="Обычный 12 2 2 4 2" xfId="2641"/>
    <cellStyle name="Обычный 12 2 2 5" xfId="2302"/>
    <cellStyle name="Обычный 12 2 2 5 2" xfId="2642"/>
    <cellStyle name="Обычный 12 2 2 6" xfId="2633"/>
    <cellStyle name="Обычный 12 2 3" xfId="1243"/>
    <cellStyle name="Обычный 12 2 3 2" xfId="1961"/>
    <cellStyle name="Обычный 12 2 3 2 2" xfId="2457"/>
    <cellStyle name="Обычный 12 2 3 2 2 2" xfId="2645"/>
    <cellStyle name="Обычный 12 2 3 2 3" xfId="2644"/>
    <cellStyle name="Обычный 12 2 3 3" xfId="2194"/>
    <cellStyle name="Обычный 12 2 3 3 2" xfId="2646"/>
    <cellStyle name="Обычный 12 2 3 4" xfId="2304"/>
    <cellStyle name="Обычный 12 2 3 4 2" xfId="2647"/>
    <cellStyle name="Обычный 12 2 3 5" xfId="2643"/>
    <cellStyle name="Обычный 12 2 4" xfId="1958"/>
    <cellStyle name="Обычный 12 2 4 2" xfId="2454"/>
    <cellStyle name="Обычный 12 2 4 2 2" xfId="2649"/>
    <cellStyle name="Обычный 12 2 4 3" xfId="2648"/>
    <cellStyle name="Обычный 12 2 5" xfId="2191"/>
    <cellStyle name="Обычный 12 2 5 2" xfId="2650"/>
    <cellStyle name="Обычный 12 2 6" xfId="2301"/>
    <cellStyle name="Обычный 12 2 6 2" xfId="2651"/>
    <cellStyle name="Обычный 12 2 7" xfId="2632"/>
    <cellStyle name="Обычный 12 3" xfId="1244"/>
    <cellStyle name="Обычный 12 3 2" xfId="1245"/>
    <cellStyle name="Обычный 12 3 2 2" xfId="1246"/>
    <cellStyle name="Обычный 12 3 2 2 2" xfId="1964"/>
    <cellStyle name="Обычный 12 3 2 2 2 2" xfId="2460"/>
    <cellStyle name="Обычный 12 3 2 2 2 2 2" xfId="2656"/>
    <cellStyle name="Обычный 12 3 2 2 2 3" xfId="2655"/>
    <cellStyle name="Обычный 12 3 2 2 3" xfId="2197"/>
    <cellStyle name="Обычный 12 3 2 2 3 2" xfId="2657"/>
    <cellStyle name="Обычный 12 3 2 2 4" xfId="2307"/>
    <cellStyle name="Обычный 12 3 2 2 4 2" xfId="2658"/>
    <cellStyle name="Обычный 12 3 2 2 5" xfId="2654"/>
    <cellStyle name="Обычный 12 3 2 3" xfId="1963"/>
    <cellStyle name="Обычный 12 3 2 3 2" xfId="2459"/>
    <cellStyle name="Обычный 12 3 2 3 2 2" xfId="2660"/>
    <cellStyle name="Обычный 12 3 2 3 3" xfId="2659"/>
    <cellStyle name="Обычный 12 3 2 4" xfId="2196"/>
    <cellStyle name="Обычный 12 3 2 4 2" xfId="2661"/>
    <cellStyle name="Обычный 12 3 2 5" xfId="2306"/>
    <cellStyle name="Обычный 12 3 2 5 2" xfId="2662"/>
    <cellStyle name="Обычный 12 3 2 6" xfId="2653"/>
    <cellStyle name="Обычный 12 3 3" xfId="1247"/>
    <cellStyle name="Обычный 12 3 3 2" xfId="1965"/>
    <cellStyle name="Обычный 12 3 3 2 2" xfId="2461"/>
    <cellStyle name="Обычный 12 3 3 2 2 2" xfId="2665"/>
    <cellStyle name="Обычный 12 3 3 2 3" xfId="2664"/>
    <cellStyle name="Обычный 12 3 3 3" xfId="2198"/>
    <cellStyle name="Обычный 12 3 3 3 2" xfId="2666"/>
    <cellStyle name="Обычный 12 3 3 4" xfId="2308"/>
    <cellStyle name="Обычный 12 3 3 4 2" xfId="2667"/>
    <cellStyle name="Обычный 12 3 3 5" xfId="2663"/>
    <cellStyle name="Обычный 12 3 4" xfId="1962"/>
    <cellStyle name="Обычный 12 3 4 2" xfId="2458"/>
    <cellStyle name="Обычный 12 3 4 2 2" xfId="2669"/>
    <cellStyle name="Обычный 12 3 4 3" xfId="2668"/>
    <cellStyle name="Обычный 12 3 5" xfId="2195"/>
    <cellStyle name="Обычный 12 3 5 2" xfId="2670"/>
    <cellStyle name="Обычный 12 3 6" xfId="2305"/>
    <cellStyle name="Обычный 12 3 6 2" xfId="2671"/>
    <cellStyle name="Обычный 12 3 7" xfId="2652"/>
    <cellStyle name="Обычный 13" xfId="117"/>
    <cellStyle name="Обычный 13 2" xfId="1248"/>
    <cellStyle name="Обычный 13 3" xfId="2141"/>
    <cellStyle name="Обычный 14" xfId="118"/>
    <cellStyle name="Обычный 14 2" xfId="1249"/>
    <cellStyle name="Обычный 14 3" xfId="2140"/>
    <cellStyle name="Обычный 14 3 2" xfId="2441"/>
    <cellStyle name="Обычный 14 3 2 2" xfId="2674"/>
    <cellStyle name="Обычный 14 3 3" xfId="2673"/>
    <cellStyle name="Обычный 14 4" xfId="2672"/>
    <cellStyle name="Обычный 14 5" xfId="3283"/>
    <cellStyle name="Обычный 15" xfId="265"/>
    <cellStyle name="Обычный 15 2" xfId="1250"/>
    <cellStyle name="Обычный 15 3" xfId="2084"/>
    <cellStyle name="Обычный 15 3 2" xfId="2424"/>
    <cellStyle name="Обычный 15 3 2 2" xfId="2677"/>
    <cellStyle name="Обычный 15 3 3" xfId="2676"/>
    <cellStyle name="Обычный 15 4" xfId="2675"/>
    <cellStyle name="Обычный 16" xfId="1251"/>
    <cellStyle name="Обычный 17" xfId="1252"/>
    <cellStyle name="Обычный 18" xfId="1253"/>
    <cellStyle name="Обычный 19" xfId="1254"/>
    <cellStyle name="Обычный 19 2" xfId="1255"/>
    <cellStyle name="Обычный 19_бюджет новая форма2" xfId="1256"/>
    <cellStyle name="Обычный 2" xfId="1"/>
    <cellStyle name="Обычный 2 10" xfId="119"/>
    <cellStyle name="Обычный 2 10 2" xfId="1258"/>
    <cellStyle name="Обычный 2 10 3" xfId="2139"/>
    <cellStyle name="Обычный 2 10 3 2" xfId="2440"/>
    <cellStyle name="Обычный 2 10 3 2 2" xfId="2680"/>
    <cellStyle name="Обычный 2 10 3 3" xfId="2679"/>
    <cellStyle name="Обычный 2 10 4" xfId="2678"/>
    <cellStyle name="Обычный 2 10 5" xfId="3284"/>
    <cellStyle name="Обычный 2 11" xfId="120"/>
    <cellStyle name="Обычный 2 11 2" xfId="1259"/>
    <cellStyle name="Обычный 2 11 3" xfId="2138"/>
    <cellStyle name="Обычный 2 11 3 2" xfId="2439"/>
    <cellStyle name="Обычный 2 11 3 2 2" xfId="2683"/>
    <cellStyle name="Обычный 2 11 3 3" xfId="2682"/>
    <cellStyle name="Обычный 2 11 4" xfId="2681"/>
    <cellStyle name="Обычный 2 11 5" xfId="3285"/>
    <cellStyle name="Обычный 2 12" xfId="121"/>
    <cellStyle name="Обычный 2 12 2" xfId="1260"/>
    <cellStyle name="Обычный 2 12 3" xfId="2137"/>
    <cellStyle name="Обычный 2 12 3 2" xfId="2438"/>
    <cellStyle name="Обычный 2 12 3 2 2" xfId="2686"/>
    <cellStyle name="Обычный 2 12 3 3" xfId="2685"/>
    <cellStyle name="Обычный 2 12 4" xfId="2684"/>
    <cellStyle name="Обычный 2 12 5" xfId="3286"/>
    <cellStyle name="Обычный 2 13" xfId="122"/>
    <cellStyle name="Обычный 2 13 2" xfId="1261"/>
    <cellStyle name="Обычный 2 13 3" xfId="2136"/>
    <cellStyle name="Обычный 2 13 3 2" xfId="2437"/>
    <cellStyle name="Обычный 2 13 3 2 2" xfId="2689"/>
    <cellStyle name="Обычный 2 13 3 3" xfId="2688"/>
    <cellStyle name="Обычный 2 13 4" xfId="2687"/>
    <cellStyle name="Обычный 2 13 5" xfId="3287"/>
    <cellStyle name="Обычный 2 14" xfId="123"/>
    <cellStyle name="Обычный 2 15" xfId="124"/>
    <cellStyle name="Обычный 2 16" xfId="125"/>
    <cellStyle name="Обычный 2 17" xfId="1262"/>
    <cellStyle name="Обычный 2 17 2" xfId="1263"/>
    <cellStyle name="Обычный 2 17 2 2" xfId="1264"/>
    <cellStyle name="Обычный 2 17 2 2 2" xfId="1968"/>
    <cellStyle name="Обычный 2 17 2 2 2 2" xfId="2464"/>
    <cellStyle name="Обычный 2 17 2 2 2 2 2" xfId="2694"/>
    <cellStyle name="Обычный 2 17 2 2 2 3" xfId="2693"/>
    <cellStyle name="Обычный 2 17 2 2 3" xfId="2201"/>
    <cellStyle name="Обычный 2 17 2 2 3 2" xfId="2695"/>
    <cellStyle name="Обычный 2 17 2 2 4" xfId="2311"/>
    <cellStyle name="Обычный 2 17 2 2 4 2" xfId="2696"/>
    <cellStyle name="Обычный 2 17 2 2 5" xfId="2692"/>
    <cellStyle name="Обычный 2 17 2 3" xfId="1967"/>
    <cellStyle name="Обычный 2 17 2 3 2" xfId="2463"/>
    <cellStyle name="Обычный 2 17 2 3 2 2" xfId="2698"/>
    <cellStyle name="Обычный 2 17 2 3 3" xfId="2697"/>
    <cellStyle name="Обычный 2 17 2 4" xfId="2200"/>
    <cellStyle name="Обычный 2 17 2 4 2" xfId="2699"/>
    <cellStyle name="Обычный 2 17 2 5" xfId="2310"/>
    <cellStyle name="Обычный 2 17 2 5 2" xfId="2700"/>
    <cellStyle name="Обычный 2 17 2 6" xfId="2691"/>
    <cellStyle name="Обычный 2 17 3" xfId="1265"/>
    <cellStyle name="Обычный 2 17 3 2" xfId="1969"/>
    <cellStyle name="Обычный 2 17 3 2 2" xfId="2465"/>
    <cellStyle name="Обычный 2 17 3 2 2 2" xfId="2703"/>
    <cellStyle name="Обычный 2 17 3 2 3" xfId="2702"/>
    <cellStyle name="Обычный 2 17 3 3" xfId="2202"/>
    <cellStyle name="Обычный 2 17 3 3 2" xfId="2704"/>
    <cellStyle name="Обычный 2 17 3 4" xfId="2312"/>
    <cellStyle name="Обычный 2 17 3 4 2" xfId="2705"/>
    <cellStyle name="Обычный 2 17 3 5" xfId="2701"/>
    <cellStyle name="Обычный 2 17 4" xfId="1966"/>
    <cellStyle name="Обычный 2 17 4 2" xfId="2462"/>
    <cellStyle name="Обычный 2 17 4 2 2" xfId="2707"/>
    <cellStyle name="Обычный 2 17 4 3" xfId="2706"/>
    <cellStyle name="Обычный 2 17 5" xfId="2199"/>
    <cellStyle name="Обычный 2 17 5 2" xfId="2708"/>
    <cellStyle name="Обычный 2 17 6" xfId="2309"/>
    <cellStyle name="Обычный 2 17 6 2" xfId="2709"/>
    <cellStyle name="Обычный 2 17 7" xfId="2690"/>
    <cellStyle name="Обычный 2 18" xfId="1266"/>
    <cellStyle name="Обычный 2 19" xfId="1267"/>
    <cellStyle name="Обычный 2 2" xfId="126"/>
    <cellStyle name="Обычный 2 2 10" xfId="2135"/>
    <cellStyle name="Обычный 2 2 2" xfId="127"/>
    <cellStyle name="Обычный 2 2 2 2" xfId="128"/>
    <cellStyle name="Обычный 2 2 2 2 2" xfId="1269"/>
    <cellStyle name="Обычный 2 2 2 2 2 2" xfId="1270"/>
    <cellStyle name="Обычный 2 2 2 2 2 2 2" xfId="1972"/>
    <cellStyle name="Обычный 2 2 2 2 2 2 2 2" xfId="2468"/>
    <cellStyle name="Обычный 2 2 2 2 2 2 2 2 2" xfId="2714"/>
    <cellStyle name="Обычный 2 2 2 2 2 2 2 3" xfId="2713"/>
    <cellStyle name="Обычный 2 2 2 2 2 2 3" xfId="2205"/>
    <cellStyle name="Обычный 2 2 2 2 2 2 3 2" xfId="2715"/>
    <cellStyle name="Обычный 2 2 2 2 2 2 4" xfId="2315"/>
    <cellStyle name="Обычный 2 2 2 2 2 2 4 2" xfId="2716"/>
    <cellStyle name="Обычный 2 2 2 2 2 2 5" xfId="2712"/>
    <cellStyle name="Обычный 2 2 2 2 2 3" xfId="1971"/>
    <cellStyle name="Обычный 2 2 2 2 2 3 2" xfId="2467"/>
    <cellStyle name="Обычный 2 2 2 2 2 3 2 2" xfId="2718"/>
    <cellStyle name="Обычный 2 2 2 2 2 3 3" xfId="2717"/>
    <cellStyle name="Обычный 2 2 2 2 2 4" xfId="2204"/>
    <cellStyle name="Обычный 2 2 2 2 2 4 2" xfId="2719"/>
    <cellStyle name="Обычный 2 2 2 2 2 5" xfId="2314"/>
    <cellStyle name="Обычный 2 2 2 2 2 5 2" xfId="2720"/>
    <cellStyle name="Обычный 2 2 2 2 2 6" xfId="2711"/>
    <cellStyle name="Обычный 2 2 2 2 3" xfId="1271"/>
    <cellStyle name="Обычный 2 2 2 2 3 2" xfId="1973"/>
    <cellStyle name="Обычный 2 2 2 2 3 2 2" xfId="2469"/>
    <cellStyle name="Обычный 2 2 2 2 3 2 2 2" xfId="2723"/>
    <cellStyle name="Обычный 2 2 2 2 3 2 3" xfId="2722"/>
    <cellStyle name="Обычный 2 2 2 2 3 3" xfId="2206"/>
    <cellStyle name="Обычный 2 2 2 2 3 3 2" xfId="2724"/>
    <cellStyle name="Обычный 2 2 2 2 3 4" xfId="2316"/>
    <cellStyle name="Обычный 2 2 2 2 3 4 2" xfId="2725"/>
    <cellStyle name="Обычный 2 2 2 2 3 5" xfId="2721"/>
    <cellStyle name="Обычный 2 2 2 2 4" xfId="1268"/>
    <cellStyle name="Обычный 2 2 2 2 4 2" xfId="2079"/>
    <cellStyle name="Обычный 2 2 2 2 4 2 2" xfId="2572"/>
    <cellStyle name="Обычный 2 2 2 2 4 2 2 2" xfId="2728"/>
    <cellStyle name="Обычный 2 2 2 2 4 2 3" xfId="2727"/>
    <cellStyle name="Обычный 2 2 2 2 4 3" xfId="2419"/>
    <cellStyle name="Обычный 2 2 2 2 4 3 2" xfId="2729"/>
    <cellStyle name="Обычный 2 2 2 2 4 4" xfId="2726"/>
    <cellStyle name="Обычный 2 2 2 2 5" xfId="1970"/>
    <cellStyle name="Обычный 2 2 2 2 5 2" xfId="2466"/>
    <cellStyle name="Обычный 2 2 2 2 5 2 2" xfId="2731"/>
    <cellStyle name="Обычный 2 2 2 2 5 3" xfId="2730"/>
    <cellStyle name="Обычный 2 2 2 2 6" xfId="2203"/>
    <cellStyle name="Обычный 2 2 2 2 6 2" xfId="2732"/>
    <cellStyle name="Обычный 2 2 2 2 7" xfId="2313"/>
    <cellStyle name="Обычный 2 2 2 2 7 2" xfId="2733"/>
    <cellStyle name="Обычный 2 2 2 2 8" xfId="2710"/>
    <cellStyle name="Обычный 2 2 2 2 9" xfId="3288"/>
    <cellStyle name="Обычный 2 2 2 3" xfId="129"/>
    <cellStyle name="Обычный 2 2 2 3 2" xfId="1273"/>
    <cellStyle name="Обычный 2 2 2 3 2 2" xfId="1274"/>
    <cellStyle name="Обычный 2 2 2 3 2 2 2" xfId="1976"/>
    <cellStyle name="Обычный 2 2 2 3 2 2 2 2" xfId="2472"/>
    <cellStyle name="Обычный 2 2 2 3 2 2 2 2 2" xfId="2738"/>
    <cellStyle name="Обычный 2 2 2 3 2 2 2 3" xfId="2737"/>
    <cellStyle name="Обычный 2 2 2 3 2 2 3" xfId="2209"/>
    <cellStyle name="Обычный 2 2 2 3 2 2 3 2" xfId="2739"/>
    <cellStyle name="Обычный 2 2 2 3 2 2 4" xfId="2319"/>
    <cellStyle name="Обычный 2 2 2 3 2 2 4 2" xfId="2740"/>
    <cellStyle name="Обычный 2 2 2 3 2 2 5" xfId="2736"/>
    <cellStyle name="Обычный 2 2 2 3 2 3" xfId="1975"/>
    <cellStyle name="Обычный 2 2 2 3 2 3 2" xfId="2471"/>
    <cellStyle name="Обычный 2 2 2 3 2 3 2 2" xfId="2742"/>
    <cellStyle name="Обычный 2 2 2 3 2 3 3" xfId="2741"/>
    <cellStyle name="Обычный 2 2 2 3 2 4" xfId="2208"/>
    <cellStyle name="Обычный 2 2 2 3 2 4 2" xfId="2743"/>
    <cellStyle name="Обычный 2 2 2 3 2 5" xfId="2318"/>
    <cellStyle name="Обычный 2 2 2 3 2 5 2" xfId="2744"/>
    <cellStyle name="Обычный 2 2 2 3 2 6" xfId="2735"/>
    <cellStyle name="Обычный 2 2 2 3 3" xfId="1275"/>
    <cellStyle name="Обычный 2 2 2 3 3 2" xfId="1977"/>
    <cellStyle name="Обычный 2 2 2 3 3 2 2" xfId="2473"/>
    <cellStyle name="Обычный 2 2 2 3 3 2 2 2" xfId="2747"/>
    <cellStyle name="Обычный 2 2 2 3 3 2 3" xfId="2746"/>
    <cellStyle name="Обычный 2 2 2 3 3 3" xfId="2210"/>
    <cellStyle name="Обычный 2 2 2 3 3 3 2" xfId="2748"/>
    <cellStyle name="Обычный 2 2 2 3 3 4" xfId="2320"/>
    <cellStyle name="Обычный 2 2 2 3 3 4 2" xfId="2749"/>
    <cellStyle name="Обычный 2 2 2 3 3 5" xfId="2745"/>
    <cellStyle name="Обычный 2 2 2 3 4" xfId="1272"/>
    <cellStyle name="Обычный 2 2 2 3 4 2" xfId="2078"/>
    <cellStyle name="Обычный 2 2 2 3 4 2 2" xfId="2571"/>
    <cellStyle name="Обычный 2 2 2 3 4 2 2 2" xfId="2752"/>
    <cellStyle name="Обычный 2 2 2 3 4 2 3" xfId="2751"/>
    <cellStyle name="Обычный 2 2 2 3 4 3" xfId="2418"/>
    <cellStyle name="Обычный 2 2 2 3 4 3 2" xfId="2753"/>
    <cellStyle name="Обычный 2 2 2 3 4 4" xfId="2750"/>
    <cellStyle name="Обычный 2 2 2 3 5" xfId="1974"/>
    <cellStyle name="Обычный 2 2 2 3 5 2" xfId="2470"/>
    <cellStyle name="Обычный 2 2 2 3 5 2 2" xfId="2755"/>
    <cellStyle name="Обычный 2 2 2 3 5 3" xfId="2754"/>
    <cellStyle name="Обычный 2 2 2 3 6" xfId="2207"/>
    <cellStyle name="Обычный 2 2 2 3 6 2" xfId="2756"/>
    <cellStyle name="Обычный 2 2 2 3 7" xfId="2317"/>
    <cellStyle name="Обычный 2 2 2 3 7 2" xfId="2757"/>
    <cellStyle name="Обычный 2 2 2 3 8" xfId="2734"/>
    <cellStyle name="Обычный 2 2 2 3 9" xfId="3289"/>
    <cellStyle name="Обычный 2 2 2 4" xfId="130"/>
    <cellStyle name="Обычный 2 2 2 4 2" xfId="1277"/>
    <cellStyle name="Обычный 2 2 2 4 2 2" xfId="1278"/>
    <cellStyle name="Обычный 2 2 2 4 2 2 2" xfId="1980"/>
    <cellStyle name="Обычный 2 2 2 4 2 2 2 2" xfId="2476"/>
    <cellStyle name="Обычный 2 2 2 4 2 2 2 2 2" xfId="2762"/>
    <cellStyle name="Обычный 2 2 2 4 2 2 2 3" xfId="2761"/>
    <cellStyle name="Обычный 2 2 2 4 2 2 3" xfId="2213"/>
    <cellStyle name="Обычный 2 2 2 4 2 2 3 2" xfId="2763"/>
    <cellStyle name="Обычный 2 2 2 4 2 2 4" xfId="2323"/>
    <cellStyle name="Обычный 2 2 2 4 2 2 4 2" xfId="2764"/>
    <cellStyle name="Обычный 2 2 2 4 2 2 5" xfId="2760"/>
    <cellStyle name="Обычный 2 2 2 4 2 3" xfId="1979"/>
    <cellStyle name="Обычный 2 2 2 4 2 3 2" xfId="2475"/>
    <cellStyle name="Обычный 2 2 2 4 2 3 2 2" xfId="2766"/>
    <cellStyle name="Обычный 2 2 2 4 2 3 3" xfId="2765"/>
    <cellStyle name="Обычный 2 2 2 4 2 4" xfId="2212"/>
    <cellStyle name="Обычный 2 2 2 4 2 4 2" xfId="2767"/>
    <cellStyle name="Обычный 2 2 2 4 2 5" xfId="2322"/>
    <cellStyle name="Обычный 2 2 2 4 2 5 2" xfId="2768"/>
    <cellStyle name="Обычный 2 2 2 4 2 6" xfId="2759"/>
    <cellStyle name="Обычный 2 2 2 4 3" xfId="1279"/>
    <cellStyle name="Обычный 2 2 2 4 3 2" xfId="1981"/>
    <cellStyle name="Обычный 2 2 2 4 3 2 2" xfId="2477"/>
    <cellStyle name="Обычный 2 2 2 4 3 2 2 2" xfId="2771"/>
    <cellStyle name="Обычный 2 2 2 4 3 2 3" xfId="2770"/>
    <cellStyle name="Обычный 2 2 2 4 3 3" xfId="2214"/>
    <cellStyle name="Обычный 2 2 2 4 3 3 2" xfId="2772"/>
    <cellStyle name="Обычный 2 2 2 4 3 4" xfId="2324"/>
    <cellStyle name="Обычный 2 2 2 4 3 4 2" xfId="2773"/>
    <cellStyle name="Обычный 2 2 2 4 3 5" xfId="2769"/>
    <cellStyle name="Обычный 2 2 2 4 4" xfId="1276"/>
    <cellStyle name="Обычный 2 2 2 4 4 2" xfId="2077"/>
    <cellStyle name="Обычный 2 2 2 4 4 2 2" xfId="2570"/>
    <cellStyle name="Обычный 2 2 2 4 4 2 2 2" xfId="2776"/>
    <cellStyle name="Обычный 2 2 2 4 4 2 3" xfId="2775"/>
    <cellStyle name="Обычный 2 2 2 4 4 3" xfId="2417"/>
    <cellStyle name="Обычный 2 2 2 4 4 3 2" xfId="2777"/>
    <cellStyle name="Обычный 2 2 2 4 4 4" xfId="2774"/>
    <cellStyle name="Обычный 2 2 2 4 5" xfId="1978"/>
    <cellStyle name="Обычный 2 2 2 4 5 2" xfId="2474"/>
    <cellStyle name="Обычный 2 2 2 4 5 2 2" xfId="2779"/>
    <cellStyle name="Обычный 2 2 2 4 5 3" xfId="2778"/>
    <cellStyle name="Обычный 2 2 2 4 6" xfId="2211"/>
    <cellStyle name="Обычный 2 2 2 4 6 2" xfId="2780"/>
    <cellStyle name="Обычный 2 2 2 4 7" xfId="2321"/>
    <cellStyle name="Обычный 2 2 2 4 7 2" xfId="2781"/>
    <cellStyle name="Обычный 2 2 2 4 8" xfId="2758"/>
    <cellStyle name="Обычный 2 2 2 4 9" xfId="3290"/>
    <cellStyle name="Обычный 2 2 2 5" xfId="131"/>
    <cellStyle name="Обычный 2 2 2 5 2" xfId="1281"/>
    <cellStyle name="Обычный 2 2 2 5 2 2" xfId="1282"/>
    <cellStyle name="Обычный 2 2 2 5 2 2 2" xfId="1984"/>
    <cellStyle name="Обычный 2 2 2 5 2 2 2 2" xfId="2480"/>
    <cellStyle name="Обычный 2 2 2 5 2 2 2 2 2" xfId="2786"/>
    <cellStyle name="Обычный 2 2 2 5 2 2 2 3" xfId="2785"/>
    <cellStyle name="Обычный 2 2 2 5 2 2 3" xfId="2217"/>
    <cellStyle name="Обычный 2 2 2 5 2 2 3 2" xfId="2787"/>
    <cellStyle name="Обычный 2 2 2 5 2 2 4" xfId="2327"/>
    <cellStyle name="Обычный 2 2 2 5 2 2 4 2" xfId="2788"/>
    <cellStyle name="Обычный 2 2 2 5 2 2 5" xfId="2784"/>
    <cellStyle name="Обычный 2 2 2 5 2 3" xfId="1983"/>
    <cellStyle name="Обычный 2 2 2 5 2 3 2" xfId="2479"/>
    <cellStyle name="Обычный 2 2 2 5 2 3 2 2" xfId="2790"/>
    <cellStyle name="Обычный 2 2 2 5 2 3 3" xfId="2789"/>
    <cellStyle name="Обычный 2 2 2 5 2 4" xfId="2216"/>
    <cellStyle name="Обычный 2 2 2 5 2 4 2" xfId="2791"/>
    <cellStyle name="Обычный 2 2 2 5 2 5" xfId="2326"/>
    <cellStyle name="Обычный 2 2 2 5 2 5 2" xfId="2792"/>
    <cellStyle name="Обычный 2 2 2 5 2 6" xfId="2783"/>
    <cellStyle name="Обычный 2 2 2 5 3" xfId="1283"/>
    <cellStyle name="Обычный 2 2 2 5 3 2" xfId="1985"/>
    <cellStyle name="Обычный 2 2 2 5 3 2 2" xfId="2481"/>
    <cellStyle name="Обычный 2 2 2 5 3 2 2 2" xfId="2795"/>
    <cellStyle name="Обычный 2 2 2 5 3 2 3" xfId="2794"/>
    <cellStyle name="Обычный 2 2 2 5 3 3" xfId="2218"/>
    <cellStyle name="Обычный 2 2 2 5 3 3 2" xfId="2796"/>
    <cellStyle name="Обычный 2 2 2 5 3 4" xfId="2328"/>
    <cellStyle name="Обычный 2 2 2 5 3 4 2" xfId="2797"/>
    <cellStyle name="Обычный 2 2 2 5 3 5" xfId="2793"/>
    <cellStyle name="Обычный 2 2 2 5 4" xfId="1280"/>
    <cellStyle name="Обычный 2 2 2 5 4 2" xfId="2076"/>
    <cellStyle name="Обычный 2 2 2 5 4 2 2" xfId="2569"/>
    <cellStyle name="Обычный 2 2 2 5 4 2 2 2" xfId="2800"/>
    <cellStyle name="Обычный 2 2 2 5 4 2 3" xfId="2799"/>
    <cellStyle name="Обычный 2 2 2 5 4 3" xfId="2416"/>
    <cellStyle name="Обычный 2 2 2 5 4 3 2" xfId="2801"/>
    <cellStyle name="Обычный 2 2 2 5 4 4" xfId="2798"/>
    <cellStyle name="Обычный 2 2 2 5 5" xfId="1982"/>
    <cellStyle name="Обычный 2 2 2 5 5 2" xfId="2478"/>
    <cellStyle name="Обычный 2 2 2 5 5 2 2" xfId="2803"/>
    <cellStyle name="Обычный 2 2 2 5 5 3" xfId="2802"/>
    <cellStyle name="Обычный 2 2 2 5 6" xfId="2215"/>
    <cellStyle name="Обычный 2 2 2 5 6 2" xfId="2804"/>
    <cellStyle name="Обычный 2 2 2 5 7" xfId="2325"/>
    <cellStyle name="Обычный 2 2 2 5 7 2" xfId="2805"/>
    <cellStyle name="Обычный 2 2 2 5 8" xfId="2782"/>
    <cellStyle name="Обычный 2 2 2 5 9" xfId="3291"/>
    <cellStyle name="Обычный 2 2 2 6" xfId="132"/>
    <cellStyle name="Обычный 2 2 2 6 2" xfId="1285"/>
    <cellStyle name="Обычный 2 2 2 6 2 2" xfId="1286"/>
    <cellStyle name="Обычный 2 2 2 6 2 2 2" xfId="1988"/>
    <cellStyle name="Обычный 2 2 2 6 2 2 2 2" xfId="2484"/>
    <cellStyle name="Обычный 2 2 2 6 2 2 2 2 2" xfId="2810"/>
    <cellStyle name="Обычный 2 2 2 6 2 2 2 3" xfId="2809"/>
    <cellStyle name="Обычный 2 2 2 6 2 2 3" xfId="2221"/>
    <cellStyle name="Обычный 2 2 2 6 2 2 3 2" xfId="2811"/>
    <cellStyle name="Обычный 2 2 2 6 2 2 4" xfId="2331"/>
    <cellStyle name="Обычный 2 2 2 6 2 2 4 2" xfId="2812"/>
    <cellStyle name="Обычный 2 2 2 6 2 2 5" xfId="2808"/>
    <cellStyle name="Обычный 2 2 2 6 2 3" xfId="1987"/>
    <cellStyle name="Обычный 2 2 2 6 2 3 2" xfId="2483"/>
    <cellStyle name="Обычный 2 2 2 6 2 3 2 2" xfId="2814"/>
    <cellStyle name="Обычный 2 2 2 6 2 3 3" xfId="2813"/>
    <cellStyle name="Обычный 2 2 2 6 2 4" xfId="2220"/>
    <cellStyle name="Обычный 2 2 2 6 2 4 2" xfId="2815"/>
    <cellStyle name="Обычный 2 2 2 6 2 5" xfId="2330"/>
    <cellStyle name="Обычный 2 2 2 6 2 5 2" xfId="2816"/>
    <cellStyle name="Обычный 2 2 2 6 2 6" xfId="2807"/>
    <cellStyle name="Обычный 2 2 2 6 3" xfId="1287"/>
    <cellStyle name="Обычный 2 2 2 6 3 2" xfId="1989"/>
    <cellStyle name="Обычный 2 2 2 6 3 2 2" xfId="2485"/>
    <cellStyle name="Обычный 2 2 2 6 3 2 2 2" xfId="2819"/>
    <cellStyle name="Обычный 2 2 2 6 3 2 3" xfId="2818"/>
    <cellStyle name="Обычный 2 2 2 6 3 3" xfId="2222"/>
    <cellStyle name="Обычный 2 2 2 6 3 3 2" xfId="2820"/>
    <cellStyle name="Обычный 2 2 2 6 3 4" xfId="2332"/>
    <cellStyle name="Обычный 2 2 2 6 3 4 2" xfId="2821"/>
    <cellStyle name="Обычный 2 2 2 6 3 5" xfId="2817"/>
    <cellStyle name="Обычный 2 2 2 6 4" xfId="1284"/>
    <cellStyle name="Обычный 2 2 2 6 4 2" xfId="2075"/>
    <cellStyle name="Обычный 2 2 2 6 4 2 2" xfId="2568"/>
    <cellStyle name="Обычный 2 2 2 6 4 2 2 2" xfId="2824"/>
    <cellStyle name="Обычный 2 2 2 6 4 2 3" xfId="2823"/>
    <cellStyle name="Обычный 2 2 2 6 4 3" xfId="2415"/>
    <cellStyle name="Обычный 2 2 2 6 4 3 2" xfId="2825"/>
    <cellStyle name="Обычный 2 2 2 6 4 4" xfId="2822"/>
    <cellStyle name="Обычный 2 2 2 6 5" xfId="1986"/>
    <cellStyle name="Обычный 2 2 2 6 5 2" xfId="2482"/>
    <cellStyle name="Обычный 2 2 2 6 5 2 2" xfId="2827"/>
    <cellStyle name="Обычный 2 2 2 6 5 3" xfId="2826"/>
    <cellStyle name="Обычный 2 2 2 6 6" xfId="2219"/>
    <cellStyle name="Обычный 2 2 2 6 6 2" xfId="2828"/>
    <cellStyle name="Обычный 2 2 2 6 7" xfId="2329"/>
    <cellStyle name="Обычный 2 2 2 6 7 2" xfId="2829"/>
    <cellStyle name="Обычный 2 2 2 6 8" xfId="2806"/>
    <cellStyle name="Обычный 2 2 2 6 9" xfId="3292"/>
    <cellStyle name="Обычный 2 2 2 7" xfId="133"/>
    <cellStyle name="Обычный 2 2 2 7 2" xfId="1289"/>
    <cellStyle name="Обычный 2 2 2 7 2 2" xfId="1290"/>
    <cellStyle name="Обычный 2 2 2 7 2 2 2" xfId="1992"/>
    <cellStyle name="Обычный 2 2 2 7 2 2 2 2" xfId="2488"/>
    <cellStyle name="Обычный 2 2 2 7 2 2 2 2 2" xfId="2834"/>
    <cellStyle name="Обычный 2 2 2 7 2 2 2 3" xfId="2833"/>
    <cellStyle name="Обычный 2 2 2 7 2 2 3" xfId="2225"/>
    <cellStyle name="Обычный 2 2 2 7 2 2 3 2" xfId="2835"/>
    <cellStyle name="Обычный 2 2 2 7 2 2 4" xfId="2335"/>
    <cellStyle name="Обычный 2 2 2 7 2 2 4 2" xfId="2836"/>
    <cellStyle name="Обычный 2 2 2 7 2 2 5" xfId="2832"/>
    <cellStyle name="Обычный 2 2 2 7 2 3" xfId="1991"/>
    <cellStyle name="Обычный 2 2 2 7 2 3 2" xfId="2487"/>
    <cellStyle name="Обычный 2 2 2 7 2 3 2 2" xfId="2838"/>
    <cellStyle name="Обычный 2 2 2 7 2 3 3" xfId="2837"/>
    <cellStyle name="Обычный 2 2 2 7 2 4" xfId="2224"/>
    <cellStyle name="Обычный 2 2 2 7 2 4 2" xfId="2839"/>
    <cellStyle name="Обычный 2 2 2 7 2 5" xfId="2334"/>
    <cellStyle name="Обычный 2 2 2 7 2 5 2" xfId="2840"/>
    <cellStyle name="Обычный 2 2 2 7 2 6" xfId="2831"/>
    <cellStyle name="Обычный 2 2 2 7 3" xfId="1291"/>
    <cellStyle name="Обычный 2 2 2 7 3 2" xfId="1993"/>
    <cellStyle name="Обычный 2 2 2 7 3 2 2" xfId="2489"/>
    <cellStyle name="Обычный 2 2 2 7 3 2 2 2" xfId="2843"/>
    <cellStyle name="Обычный 2 2 2 7 3 2 3" xfId="2842"/>
    <cellStyle name="Обычный 2 2 2 7 3 3" xfId="2226"/>
    <cellStyle name="Обычный 2 2 2 7 3 3 2" xfId="2844"/>
    <cellStyle name="Обычный 2 2 2 7 3 4" xfId="2336"/>
    <cellStyle name="Обычный 2 2 2 7 3 4 2" xfId="2845"/>
    <cellStyle name="Обычный 2 2 2 7 3 5" xfId="2841"/>
    <cellStyle name="Обычный 2 2 2 7 4" xfId="1288"/>
    <cellStyle name="Обычный 2 2 2 7 4 2" xfId="2074"/>
    <cellStyle name="Обычный 2 2 2 7 4 2 2" xfId="2567"/>
    <cellStyle name="Обычный 2 2 2 7 4 2 2 2" xfId="2848"/>
    <cellStyle name="Обычный 2 2 2 7 4 2 3" xfId="2847"/>
    <cellStyle name="Обычный 2 2 2 7 4 3" xfId="2414"/>
    <cellStyle name="Обычный 2 2 2 7 4 3 2" xfId="2849"/>
    <cellStyle name="Обычный 2 2 2 7 4 4" xfId="2846"/>
    <cellStyle name="Обычный 2 2 2 7 5" xfId="1990"/>
    <cellStyle name="Обычный 2 2 2 7 5 2" xfId="2486"/>
    <cellStyle name="Обычный 2 2 2 7 5 2 2" xfId="2851"/>
    <cellStyle name="Обычный 2 2 2 7 5 3" xfId="2850"/>
    <cellStyle name="Обычный 2 2 2 7 6" xfId="2223"/>
    <cellStyle name="Обычный 2 2 2 7 6 2" xfId="2852"/>
    <cellStyle name="Обычный 2 2 2 7 7" xfId="2333"/>
    <cellStyle name="Обычный 2 2 2 7 7 2" xfId="2853"/>
    <cellStyle name="Обычный 2 2 2 7 8" xfId="2830"/>
    <cellStyle name="Обычный 2 2 2 7 9" xfId="3293"/>
    <cellStyle name="Обычный 2 2 2 8" xfId="134"/>
    <cellStyle name="Обычный 2 2 2 9" xfId="2134"/>
    <cellStyle name="Обычный 2 2 3" xfId="135"/>
    <cellStyle name="Обычный 2 2 3 2" xfId="136"/>
    <cellStyle name="Обычный 2 2 3 3" xfId="2133"/>
    <cellStyle name="Обычный 2 2 4" xfId="137"/>
    <cellStyle name="Обычный 2 2 5" xfId="138"/>
    <cellStyle name="Обычный 2 2 6" xfId="139"/>
    <cellStyle name="Обычный 2 2 7" xfId="140"/>
    <cellStyle name="Обычный 2 2 8" xfId="141"/>
    <cellStyle name="Обычный 2 2 8 2" xfId="1292"/>
    <cellStyle name="Обычный 2 2 8 3" xfId="2132"/>
    <cellStyle name="Обычный 2 2 8 3 2" xfId="2436"/>
    <cellStyle name="Обычный 2 2 8 3 2 2" xfId="2856"/>
    <cellStyle name="Обычный 2 2 8 3 3" xfId="2855"/>
    <cellStyle name="Обычный 2 2 8 4" xfId="2854"/>
    <cellStyle name="Обычный 2 2 8 5" xfId="3294"/>
    <cellStyle name="Обычный 2 2 9" xfId="1293"/>
    <cellStyle name="Обычный 2 2_Расшифровка плановых затрат по ПЕ на 2012г" xfId="142"/>
    <cellStyle name="Обычный 2 20" xfId="1257"/>
    <cellStyle name="Обычный 2 3" xfId="143"/>
    <cellStyle name="Обычный 2 3 2" xfId="144"/>
    <cellStyle name="Обычный 2 3 2 2" xfId="1295"/>
    <cellStyle name="Обычный 2 3 2 3" xfId="2130"/>
    <cellStyle name="Обычный 2 3 3" xfId="145"/>
    <cellStyle name="Обычный 2 3 3 2" xfId="1777"/>
    <cellStyle name="Обычный 2 3 3 3" xfId="1296"/>
    <cellStyle name="Обычный 2 3 3 4" xfId="2129"/>
    <cellStyle name="Обычный 2 3 3 4 2" xfId="2435"/>
    <cellStyle name="Обычный 2 3 3 4 2 2" xfId="2859"/>
    <cellStyle name="Обычный 2 3 3 4 3" xfId="2858"/>
    <cellStyle name="Обычный 2 3 3 5" xfId="2857"/>
    <cellStyle name="Обычный 2 3 3 6" xfId="3295"/>
    <cellStyle name="Обычный 2 3 4" xfId="146"/>
    <cellStyle name="Обычный 2 3 4 2" xfId="1297"/>
    <cellStyle name="Обычный 2 3 4 3" xfId="2128"/>
    <cellStyle name="Обычный 2 3 5" xfId="1294"/>
    <cellStyle name="Обычный 2 3 6" xfId="2131"/>
    <cellStyle name="Обычный 2 4" xfId="147"/>
    <cellStyle name="Обычный 2 4 2" xfId="148"/>
    <cellStyle name="Обычный 2 4 2 2" xfId="1298"/>
    <cellStyle name="Обычный 2 4 2 3" xfId="2127"/>
    <cellStyle name="Обычный 2 4 3" xfId="1299"/>
    <cellStyle name="Обычный 2 5" xfId="149"/>
    <cellStyle name="Обычный 2 5 2" xfId="150"/>
    <cellStyle name="Обычный 2 5 2 2" xfId="1302"/>
    <cellStyle name="Обычный 2 5 2 2 2" xfId="1303"/>
    <cellStyle name="Обычный 2 5 2 2 2 2" xfId="1996"/>
    <cellStyle name="Обычный 2 5 2 2 2 2 2" xfId="2492"/>
    <cellStyle name="Обычный 2 5 2 2 2 2 2 2" xfId="2863"/>
    <cellStyle name="Обычный 2 5 2 2 2 2 3" xfId="2862"/>
    <cellStyle name="Обычный 2 5 2 2 2 3" xfId="2229"/>
    <cellStyle name="Обычный 2 5 2 2 2 3 2" xfId="2864"/>
    <cellStyle name="Обычный 2 5 2 2 2 4" xfId="2339"/>
    <cellStyle name="Обычный 2 5 2 2 2 4 2" xfId="2865"/>
    <cellStyle name="Обычный 2 5 2 2 2 5" xfId="2861"/>
    <cellStyle name="Обычный 2 5 2 2 3" xfId="1995"/>
    <cellStyle name="Обычный 2 5 2 2 3 2" xfId="2491"/>
    <cellStyle name="Обычный 2 5 2 2 3 2 2" xfId="2867"/>
    <cellStyle name="Обычный 2 5 2 2 3 3" xfId="2866"/>
    <cellStyle name="Обычный 2 5 2 2 4" xfId="2228"/>
    <cellStyle name="Обычный 2 5 2 2 4 2" xfId="2868"/>
    <cellStyle name="Обычный 2 5 2 2 5" xfId="2338"/>
    <cellStyle name="Обычный 2 5 2 2 5 2" xfId="2869"/>
    <cellStyle name="Обычный 2 5 2 2 6" xfId="2860"/>
    <cellStyle name="Обычный 2 5 2 3" xfId="1304"/>
    <cellStyle name="Обычный 2 5 2 3 2" xfId="1997"/>
    <cellStyle name="Обычный 2 5 2 3 2 2" xfId="2493"/>
    <cellStyle name="Обычный 2 5 2 3 2 2 2" xfId="2872"/>
    <cellStyle name="Обычный 2 5 2 3 2 3" xfId="2871"/>
    <cellStyle name="Обычный 2 5 2 3 3" xfId="2230"/>
    <cellStyle name="Обычный 2 5 2 3 3 2" xfId="2873"/>
    <cellStyle name="Обычный 2 5 2 3 4" xfId="2340"/>
    <cellStyle name="Обычный 2 5 2 3 4 2" xfId="2874"/>
    <cellStyle name="Обычный 2 5 2 3 5" xfId="2870"/>
    <cellStyle name="Обычный 2 5 2 4" xfId="1301"/>
    <cellStyle name="Обычный 2 5 2 4 2" xfId="2073"/>
    <cellStyle name="Обычный 2 5 2 4 2 2" xfId="2566"/>
    <cellStyle name="Обычный 2 5 2 4 2 2 2" xfId="2877"/>
    <cellStyle name="Обычный 2 5 2 4 2 3" xfId="2876"/>
    <cellStyle name="Обычный 2 5 2 4 3" xfId="2413"/>
    <cellStyle name="Обычный 2 5 2 4 3 2" xfId="2878"/>
    <cellStyle name="Обычный 2 5 2 4 4" xfId="2875"/>
    <cellStyle name="Обычный 2 5 2 5" xfId="2125"/>
    <cellStyle name="Обычный 2 5 2 6" xfId="1994"/>
    <cellStyle name="Обычный 2 5 2 6 2" xfId="2490"/>
    <cellStyle name="Обычный 2 5 2 6 2 2" xfId="2880"/>
    <cellStyle name="Обычный 2 5 2 6 3" xfId="2879"/>
    <cellStyle name="Обычный 2 5 2 7" xfId="2227"/>
    <cellStyle name="Обычный 2 5 2 7 2" xfId="2881"/>
    <cellStyle name="Обычный 2 5 2 8" xfId="2337"/>
    <cellStyle name="Обычный 2 5 2 8 2" xfId="2882"/>
    <cellStyle name="Обычный 2 5 3" xfId="1300"/>
    <cellStyle name="Обычный 2 5 4" xfId="2126"/>
    <cellStyle name="Обычный 2 6" xfId="151"/>
    <cellStyle name="Обычный 2 6 2" xfId="1305"/>
    <cellStyle name="Обычный 2 6 3" xfId="2124"/>
    <cellStyle name="Обычный 2 6 3 2" xfId="2434"/>
    <cellStyle name="Обычный 2 6 3 2 2" xfId="2885"/>
    <cellStyle name="Обычный 2 6 3 3" xfId="2884"/>
    <cellStyle name="Обычный 2 6 4" xfId="2883"/>
    <cellStyle name="Обычный 2 6 5" xfId="3296"/>
    <cellStyle name="Обычный 2 7" xfId="152"/>
    <cellStyle name="Обычный 2 7 2" xfId="1306"/>
    <cellStyle name="Обычный 2 7 3" xfId="2123"/>
    <cellStyle name="Обычный 2 7 3 2" xfId="2433"/>
    <cellStyle name="Обычный 2 7 3 2 2" xfId="2888"/>
    <cellStyle name="Обычный 2 7 3 3" xfId="2887"/>
    <cellStyle name="Обычный 2 7 4" xfId="2886"/>
    <cellStyle name="Обычный 2 7 5" xfId="3297"/>
    <cellStyle name="Обычный 2 8" xfId="153"/>
    <cellStyle name="Обычный 2 8 2" xfId="1307"/>
    <cellStyle name="Обычный 2 8 3" xfId="2122"/>
    <cellStyle name="Обычный 2 8 3 2" xfId="2432"/>
    <cellStyle name="Обычный 2 8 3 2 2" xfId="2891"/>
    <cellStyle name="Обычный 2 8 3 3" xfId="2890"/>
    <cellStyle name="Обычный 2 8 4" xfId="2889"/>
    <cellStyle name="Обычный 2 8 5" xfId="3298"/>
    <cellStyle name="Обычный 2 9" xfId="154"/>
    <cellStyle name="Обычный 2 9 2" xfId="1308"/>
    <cellStyle name="Обычный 2 9 3" xfId="2121"/>
    <cellStyle name="Обычный 2 9 3 2" xfId="2431"/>
    <cellStyle name="Обычный 2 9 3 2 2" xfId="2894"/>
    <cellStyle name="Обычный 2 9 3 3" xfId="2893"/>
    <cellStyle name="Обычный 2 9 4" xfId="2892"/>
    <cellStyle name="Обычный 2 9 5" xfId="3299"/>
    <cellStyle name="Обычный 2_Аналіз старих тарифів на коміссію27_10_11" xfId="155"/>
    <cellStyle name="Обычный 20" xfId="1309"/>
    <cellStyle name="Обычный 21" xfId="227"/>
    <cellStyle name="Обычный 21 2" xfId="2088"/>
    <cellStyle name="Обычный 21 2 2" xfId="2426"/>
    <cellStyle name="Обычный 21 2 2 2" xfId="2897"/>
    <cellStyle name="Обычный 21 2 3" xfId="2896"/>
    <cellStyle name="Обычный 21 3" xfId="2895"/>
    <cellStyle name="Обычный 21 4" xfId="263"/>
    <cellStyle name="Обычный 21 5" xfId="3310"/>
    <cellStyle name="Обычный 22" xfId="1310"/>
    <cellStyle name="Обычный 23" xfId="1311"/>
    <cellStyle name="Обычный 24" xfId="1312"/>
    <cellStyle name="Обычный 24 2" xfId="1313"/>
    <cellStyle name="Обычный 24 2 2" xfId="1314"/>
    <cellStyle name="Обычный 24 2 2 2" xfId="2000"/>
    <cellStyle name="Обычный 24 2 2 2 2" xfId="2496"/>
    <cellStyle name="Обычный 24 2 2 2 2 2" xfId="2902"/>
    <cellStyle name="Обычный 24 2 2 2 3" xfId="2901"/>
    <cellStyle name="Обычный 24 2 2 3" xfId="2233"/>
    <cellStyle name="Обычный 24 2 2 3 2" xfId="2903"/>
    <cellStyle name="Обычный 24 2 2 4" xfId="2343"/>
    <cellStyle name="Обычный 24 2 2 4 2" xfId="2904"/>
    <cellStyle name="Обычный 24 2 2 5" xfId="2900"/>
    <cellStyle name="Обычный 24 2 3" xfId="1999"/>
    <cellStyle name="Обычный 24 2 3 2" xfId="2495"/>
    <cellStyle name="Обычный 24 2 3 2 2" xfId="2906"/>
    <cellStyle name="Обычный 24 2 3 3" xfId="2905"/>
    <cellStyle name="Обычный 24 2 4" xfId="2232"/>
    <cellStyle name="Обычный 24 2 4 2" xfId="2907"/>
    <cellStyle name="Обычный 24 2 5" xfId="2342"/>
    <cellStyle name="Обычный 24 2 5 2" xfId="2908"/>
    <cellStyle name="Обычный 24 2 6" xfId="2899"/>
    <cellStyle name="Обычный 24 3" xfId="1315"/>
    <cellStyle name="Обычный 24 3 2" xfId="2001"/>
    <cellStyle name="Обычный 24 3 2 2" xfId="2497"/>
    <cellStyle name="Обычный 24 3 2 2 2" xfId="2911"/>
    <cellStyle name="Обычный 24 3 2 3" xfId="2910"/>
    <cellStyle name="Обычный 24 3 3" xfId="2234"/>
    <cellStyle name="Обычный 24 3 3 2" xfId="2912"/>
    <cellStyle name="Обычный 24 3 4" xfId="2344"/>
    <cellStyle name="Обычный 24 3 4 2" xfId="2913"/>
    <cellStyle name="Обычный 24 3 5" xfId="2909"/>
    <cellStyle name="Обычный 24 4" xfId="1998"/>
    <cellStyle name="Обычный 24 4 2" xfId="2494"/>
    <cellStyle name="Обычный 24 4 2 2" xfId="2915"/>
    <cellStyle name="Обычный 24 4 3" xfId="2914"/>
    <cellStyle name="Обычный 24 5" xfId="2231"/>
    <cellStyle name="Обычный 24 5 2" xfId="2916"/>
    <cellStyle name="Обычный 24 6" xfId="2341"/>
    <cellStyle name="Обычный 24 6 2" xfId="2917"/>
    <cellStyle name="Обычный 24 7" xfId="2898"/>
    <cellStyle name="Обычный 25" xfId="1316"/>
    <cellStyle name="Обычный 25 2" xfId="1317"/>
    <cellStyle name="Обычный 25 2 2" xfId="1318"/>
    <cellStyle name="Обычный 25 2 2 2" xfId="2004"/>
    <cellStyle name="Обычный 25 2 2 2 2" xfId="2500"/>
    <cellStyle name="Обычный 25 2 2 2 2 2" xfId="2922"/>
    <cellStyle name="Обычный 25 2 2 2 3" xfId="2921"/>
    <cellStyle name="Обычный 25 2 2 3" xfId="2237"/>
    <cellStyle name="Обычный 25 2 2 3 2" xfId="2923"/>
    <cellStyle name="Обычный 25 2 2 4" xfId="2347"/>
    <cellStyle name="Обычный 25 2 2 4 2" xfId="2924"/>
    <cellStyle name="Обычный 25 2 2 5" xfId="2920"/>
    <cellStyle name="Обычный 25 2 3" xfId="2003"/>
    <cellStyle name="Обычный 25 2 3 2" xfId="2499"/>
    <cellStyle name="Обычный 25 2 3 2 2" xfId="2926"/>
    <cellStyle name="Обычный 25 2 3 3" xfId="2925"/>
    <cellStyle name="Обычный 25 2 4" xfId="2236"/>
    <cellStyle name="Обычный 25 2 4 2" xfId="2927"/>
    <cellStyle name="Обычный 25 2 5" xfId="2346"/>
    <cellStyle name="Обычный 25 2 5 2" xfId="2928"/>
    <cellStyle name="Обычный 25 2 6" xfId="2919"/>
    <cellStyle name="Обычный 25 3" xfId="1319"/>
    <cellStyle name="Обычный 25 3 2" xfId="2005"/>
    <cellStyle name="Обычный 25 3 2 2" xfId="2501"/>
    <cellStyle name="Обычный 25 3 2 2 2" xfId="2931"/>
    <cellStyle name="Обычный 25 3 2 3" xfId="2930"/>
    <cellStyle name="Обычный 25 3 3" xfId="2238"/>
    <cellStyle name="Обычный 25 3 3 2" xfId="2932"/>
    <cellStyle name="Обычный 25 3 4" xfId="2348"/>
    <cellStyle name="Обычный 25 3 4 2" xfId="2933"/>
    <cellStyle name="Обычный 25 3 5" xfId="2929"/>
    <cellStyle name="Обычный 25 4" xfId="2002"/>
    <cellStyle name="Обычный 25 4 2" xfId="2498"/>
    <cellStyle name="Обычный 25 4 2 2" xfId="2935"/>
    <cellStyle name="Обычный 25 4 3" xfId="2934"/>
    <cellStyle name="Обычный 25 5" xfId="2235"/>
    <cellStyle name="Обычный 25 5 2" xfId="2936"/>
    <cellStyle name="Обычный 25 6" xfId="2345"/>
    <cellStyle name="Обычный 25 6 2" xfId="2937"/>
    <cellStyle name="Обычный 25 7" xfId="2918"/>
    <cellStyle name="Обычный 26" xfId="1320"/>
    <cellStyle name="Обычный 26 2" xfId="1321"/>
    <cellStyle name="Обычный 26 2 2" xfId="1322"/>
    <cellStyle name="Обычный 26 2 2 2" xfId="2008"/>
    <cellStyle name="Обычный 26 2 2 2 2" xfId="2504"/>
    <cellStyle name="Обычный 26 2 2 2 2 2" xfId="2942"/>
    <cellStyle name="Обычный 26 2 2 2 3" xfId="2941"/>
    <cellStyle name="Обычный 26 2 2 3" xfId="2241"/>
    <cellStyle name="Обычный 26 2 2 3 2" xfId="2943"/>
    <cellStyle name="Обычный 26 2 2 4" xfId="2351"/>
    <cellStyle name="Обычный 26 2 2 4 2" xfId="2944"/>
    <cellStyle name="Обычный 26 2 2 5" xfId="2940"/>
    <cellStyle name="Обычный 26 2 3" xfId="2007"/>
    <cellStyle name="Обычный 26 2 3 2" xfId="2503"/>
    <cellStyle name="Обычный 26 2 3 2 2" xfId="2946"/>
    <cellStyle name="Обычный 26 2 3 3" xfId="2945"/>
    <cellStyle name="Обычный 26 2 4" xfId="2240"/>
    <cellStyle name="Обычный 26 2 4 2" xfId="2947"/>
    <cellStyle name="Обычный 26 2 5" xfId="2350"/>
    <cellStyle name="Обычный 26 2 5 2" xfId="2948"/>
    <cellStyle name="Обычный 26 2 6" xfId="2939"/>
    <cellStyle name="Обычный 26 3" xfId="1323"/>
    <cellStyle name="Обычный 26 3 2" xfId="2009"/>
    <cellStyle name="Обычный 26 3 2 2" xfId="2505"/>
    <cellStyle name="Обычный 26 3 2 2 2" xfId="2951"/>
    <cellStyle name="Обычный 26 3 2 3" xfId="2950"/>
    <cellStyle name="Обычный 26 3 3" xfId="2242"/>
    <cellStyle name="Обычный 26 3 3 2" xfId="2952"/>
    <cellStyle name="Обычный 26 3 4" xfId="2352"/>
    <cellStyle name="Обычный 26 3 4 2" xfId="2953"/>
    <cellStyle name="Обычный 26 3 5" xfId="2949"/>
    <cellStyle name="Обычный 26 4" xfId="2006"/>
    <cellStyle name="Обычный 26 4 2" xfId="2502"/>
    <cellStyle name="Обычный 26 4 2 2" xfId="2955"/>
    <cellStyle name="Обычный 26 4 3" xfId="2954"/>
    <cellStyle name="Обычный 26 5" xfId="2239"/>
    <cellStyle name="Обычный 26 5 2" xfId="2956"/>
    <cellStyle name="Обычный 26 6" xfId="2349"/>
    <cellStyle name="Обычный 26 6 2" xfId="2957"/>
    <cellStyle name="Обычный 26 7" xfId="2938"/>
    <cellStyle name="Обычный 27" xfId="1324"/>
    <cellStyle name="Обычный 27 2" xfId="1325"/>
    <cellStyle name="Обычный 27 2 2" xfId="1326"/>
    <cellStyle name="Обычный 27 2 2 2" xfId="2012"/>
    <cellStyle name="Обычный 27 2 2 2 2" xfId="2508"/>
    <cellStyle name="Обычный 27 2 2 2 2 2" xfId="2962"/>
    <cellStyle name="Обычный 27 2 2 2 3" xfId="2961"/>
    <cellStyle name="Обычный 27 2 2 3" xfId="2245"/>
    <cellStyle name="Обычный 27 2 2 3 2" xfId="2963"/>
    <cellStyle name="Обычный 27 2 2 4" xfId="2355"/>
    <cellStyle name="Обычный 27 2 2 4 2" xfId="2964"/>
    <cellStyle name="Обычный 27 2 2 5" xfId="2960"/>
    <cellStyle name="Обычный 27 2 3" xfId="2011"/>
    <cellStyle name="Обычный 27 2 3 2" xfId="2507"/>
    <cellStyle name="Обычный 27 2 3 2 2" xfId="2966"/>
    <cellStyle name="Обычный 27 2 3 3" xfId="2965"/>
    <cellStyle name="Обычный 27 2 4" xfId="2244"/>
    <cellStyle name="Обычный 27 2 4 2" xfId="2967"/>
    <cellStyle name="Обычный 27 2 5" xfId="2354"/>
    <cellStyle name="Обычный 27 2 5 2" xfId="2968"/>
    <cellStyle name="Обычный 27 2 6" xfId="2959"/>
    <cellStyle name="Обычный 27 3" xfId="1327"/>
    <cellStyle name="Обычный 27 3 2" xfId="2013"/>
    <cellStyle name="Обычный 27 3 2 2" xfId="2509"/>
    <cellStyle name="Обычный 27 3 2 2 2" xfId="2971"/>
    <cellStyle name="Обычный 27 3 2 3" xfId="2970"/>
    <cellStyle name="Обычный 27 3 3" xfId="2246"/>
    <cellStyle name="Обычный 27 3 3 2" xfId="2972"/>
    <cellStyle name="Обычный 27 3 4" xfId="2356"/>
    <cellStyle name="Обычный 27 3 4 2" xfId="2973"/>
    <cellStyle name="Обычный 27 3 5" xfId="2969"/>
    <cellStyle name="Обычный 27 4" xfId="2010"/>
    <cellStyle name="Обычный 27 4 2" xfId="2506"/>
    <cellStyle name="Обычный 27 4 2 2" xfId="2975"/>
    <cellStyle name="Обычный 27 4 3" xfId="2974"/>
    <cellStyle name="Обычный 27 5" xfId="2243"/>
    <cellStyle name="Обычный 27 5 2" xfId="2976"/>
    <cellStyle name="Обычный 27 6" xfId="2353"/>
    <cellStyle name="Обычный 27 6 2" xfId="2977"/>
    <cellStyle name="Обычный 27 7" xfId="2958"/>
    <cellStyle name="Обычный 28" xfId="1328"/>
    <cellStyle name="Обычный 28 2" xfId="1778"/>
    <cellStyle name="Обычный 29" xfId="1329"/>
    <cellStyle name="Обычный 3" xfId="5"/>
    <cellStyle name="Обычный 3 10" xfId="262"/>
    <cellStyle name="Обычный 3 10 2" xfId="267"/>
    <cellStyle name="Обычный 3 10 2 2" xfId="1779"/>
    <cellStyle name="Обычный 3 10 2 3" xfId="2083"/>
    <cellStyle name="Обычный 3 10 2 3 2" xfId="2423"/>
    <cellStyle name="Обычный 3 10 2 3 2 2" xfId="2979"/>
    <cellStyle name="Обычный 3 10 2 3 3" xfId="2978"/>
    <cellStyle name="Обычный 3 10 2 4" xfId="2584"/>
    <cellStyle name="Обычный 3 10 2 4 2" xfId="3324"/>
    <cellStyle name="Обычный 3 10 3" xfId="1331"/>
    <cellStyle name="Обычный 3 10 4" xfId="2085"/>
    <cellStyle name="Обычный 3 10 4 2" xfId="2425"/>
    <cellStyle name="Обычный 3 10 4 2 2" xfId="2981"/>
    <cellStyle name="Обычный 3 10 4 3" xfId="2980"/>
    <cellStyle name="Обычный 3 10 5" xfId="3311"/>
    <cellStyle name="Обычный 3 11" xfId="1332"/>
    <cellStyle name="Обычный 3 11 2" xfId="1780"/>
    <cellStyle name="Обычный 3 11 2 2" xfId="2581"/>
    <cellStyle name="Обычный 3 11 2 2 2" xfId="2982"/>
    <cellStyle name="Обычный 3 11 2 3" xfId="3313"/>
    <cellStyle name="Обычный 3 11 2 4" xfId="3315"/>
    <cellStyle name="Обычный 3 12" xfId="1333"/>
    <cellStyle name="Обычный 3 12 2" xfId="1781"/>
    <cellStyle name="Обычный 3 13" xfId="1334"/>
    <cellStyle name="Обычный 3 13 2" xfId="1782"/>
    <cellStyle name="Обычный 3 14" xfId="1335"/>
    <cellStyle name="Обычный 3 14 2" xfId="1783"/>
    <cellStyle name="Обычный 3 15" xfId="1336"/>
    <cellStyle name="Обычный 3 16" xfId="1337"/>
    <cellStyle name="Обычный 3 17" xfId="1338"/>
    <cellStyle name="Обычный 3 18" xfId="1330"/>
    <cellStyle name="Обычный 3 19" xfId="2166"/>
    <cellStyle name="Обычный 3 19 2" xfId="2446"/>
    <cellStyle name="Обычный 3 19 2 2" xfId="2984"/>
    <cellStyle name="Обычный 3 19 3" xfId="2983"/>
    <cellStyle name="Обычный 3 2" xfId="156"/>
    <cellStyle name="Обычный 3 2 2" xfId="157"/>
    <cellStyle name="Обычный 3 20" xfId="2014"/>
    <cellStyle name="Обычный 3 21" xfId="1952"/>
    <cellStyle name="Обычный 3 21 2" xfId="2448"/>
    <cellStyle name="Обычный 3 21 2 2" xfId="2986"/>
    <cellStyle name="Обычный 3 21 3" xfId="2985"/>
    <cellStyle name="Обычный 3 22" xfId="2295"/>
    <cellStyle name="Обычный 3 22 2" xfId="2987"/>
    <cellStyle name="Обычный 3 23" xfId="2583"/>
    <cellStyle name="Обычный 3 23 2" xfId="3323"/>
    <cellStyle name="Обычный 3 24" xfId="3277"/>
    <cellStyle name="Обычный 3 3" xfId="158"/>
    <cellStyle name="Обычный 3 3 2" xfId="159"/>
    <cellStyle name="Обычный 3 3 2 2" xfId="1784"/>
    <cellStyle name="Обычный 3 3 2 3" xfId="2119"/>
    <cellStyle name="Обычный 3 3 3" xfId="160"/>
    <cellStyle name="Обычный 3 3 4" xfId="2120"/>
    <cellStyle name="Обычный 3 4" xfId="161"/>
    <cellStyle name="Обычный 3 4 2" xfId="162"/>
    <cellStyle name="Обычный 3 4 3" xfId="163"/>
    <cellStyle name="Обычный 3 4 3 2" xfId="1786"/>
    <cellStyle name="Обычный 3 4 4" xfId="1785"/>
    <cellStyle name="Обычный 3 5" xfId="164"/>
    <cellStyle name="Обычный 3 5 2" xfId="165"/>
    <cellStyle name="Обычный 3 5 3" xfId="2118"/>
    <cellStyle name="Обычный 3 6" xfId="166"/>
    <cellStyle name="Обычный 3 6 2" xfId="1787"/>
    <cellStyle name="Обычный 3 7" xfId="167"/>
    <cellStyle name="Обычный 3 7 2" xfId="1788"/>
    <cellStyle name="Обычный 3 8" xfId="168"/>
    <cellStyle name="Обычный 3 8 2" xfId="1789"/>
    <cellStyle name="Обычный 3 8 3" xfId="1339"/>
    <cellStyle name="Обычный 3 8 4" xfId="2117"/>
    <cellStyle name="Обычный 3 9" xfId="169"/>
    <cellStyle name="Обычный 3 9 2" xfId="1790"/>
    <cellStyle name="Обычный 3 9 3" xfId="1340"/>
    <cellStyle name="Обычный 3 9 4" xfId="2116"/>
    <cellStyle name="Обычный 3_Дефицит_7 млрд_0608_бс" xfId="1341"/>
    <cellStyle name="Обычный 30" xfId="1342"/>
    <cellStyle name="Обычный 31" xfId="1343"/>
    <cellStyle name="Обычный 31 2" xfId="1344"/>
    <cellStyle name="Обычный 31 2 2" xfId="2016"/>
    <cellStyle name="Обычный 31 2 2 2" xfId="2511"/>
    <cellStyle name="Обычный 31 2 2 2 2" xfId="2991"/>
    <cellStyle name="Обычный 31 2 2 3" xfId="2990"/>
    <cellStyle name="Обычный 31 2 3" xfId="2248"/>
    <cellStyle name="Обычный 31 2 3 2" xfId="2992"/>
    <cellStyle name="Обычный 31 2 4" xfId="2358"/>
    <cellStyle name="Обычный 31 2 4 2" xfId="2993"/>
    <cellStyle name="Обычный 31 2 5" xfId="2989"/>
    <cellStyle name="Обычный 31 3" xfId="2015"/>
    <cellStyle name="Обычный 31 3 2" xfId="2510"/>
    <cellStyle name="Обычный 31 3 2 2" xfId="2995"/>
    <cellStyle name="Обычный 31 3 3" xfId="2994"/>
    <cellStyle name="Обычный 31 4" xfId="2247"/>
    <cellStyle name="Обычный 31 4 2" xfId="2996"/>
    <cellStyle name="Обычный 31 5" xfId="2357"/>
    <cellStyle name="Обычный 31 5 2" xfId="2997"/>
    <cellStyle name="Обычный 31 6" xfId="2988"/>
    <cellStyle name="Обычный 32" xfId="1345"/>
    <cellStyle name="Обычный 32 2" xfId="1346"/>
    <cellStyle name="Обычный 32 3" xfId="1347"/>
    <cellStyle name="Обычный 33" xfId="1348"/>
    <cellStyle name="Обычный 33 2" xfId="1349"/>
    <cellStyle name="Обычный 33 2 2" xfId="2580"/>
    <cellStyle name="Обычный 33 2 2 2" xfId="2998"/>
    <cellStyle name="Обычный 33 2 3" xfId="3312"/>
    <cellStyle name="Обычный 33 2 4" xfId="3314"/>
    <cellStyle name="Обычный 33 3" xfId="1350"/>
    <cellStyle name="Обычный 34" xfId="1351"/>
    <cellStyle name="Обычный 34 2" xfId="1352"/>
    <cellStyle name="Обычный 34 3" xfId="1353"/>
    <cellStyle name="Обычный 35" xfId="1354"/>
    <cellStyle name="Обычный 35 2" xfId="1355"/>
    <cellStyle name="Обычный 35 3" xfId="1356"/>
    <cellStyle name="Обычный 36" xfId="1357"/>
    <cellStyle name="Обычный 36 2" xfId="1358"/>
    <cellStyle name="Обычный 36 3" xfId="1359"/>
    <cellStyle name="Обычный 37" xfId="1360"/>
    <cellStyle name="Обычный 37 2" xfId="1361"/>
    <cellStyle name="Обычный 37 3" xfId="1362"/>
    <cellStyle name="Обычный 38" xfId="1363"/>
    <cellStyle name="Обычный 38 2" xfId="2017"/>
    <cellStyle name="Обычный 38 2 2" xfId="2512"/>
    <cellStyle name="Обычный 38 2 2 2" xfId="3001"/>
    <cellStyle name="Обычный 38 2 3" xfId="3000"/>
    <cellStyle name="Обычный 38 3" xfId="2249"/>
    <cellStyle name="Обычный 38 3 2" xfId="3002"/>
    <cellStyle name="Обычный 38 4" xfId="2359"/>
    <cellStyle name="Обычный 38 4 2" xfId="3003"/>
    <cellStyle name="Обычный 38 5" xfId="2999"/>
    <cellStyle name="Обычный 39" xfId="1364"/>
    <cellStyle name="Обычный 39 2" xfId="2018"/>
    <cellStyle name="Обычный 39 2 2" xfId="2513"/>
    <cellStyle name="Обычный 39 2 2 2" xfId="3006"/>
    <cellStyle name="Обычный 39 2 3" xfId="3005"/>
    <cellStyle name="Обычный 39 3" xfId="2250"/>
    <cellStyle name="Обычный 39 3 2" xfId="3007"/>
    <cellStyle name="Обычный 39 4" xfId="2360"/>
    <cellStyle name="Обычный 39 4 2" xfId="3008"/>
    <cellStyle name="Обычный 39 5" xfId="3004"/>
    <cellStyle name="Обычный 4" xfId="6"/>
    <cellStyle name="Обычный 4 10" xfId="2296"/>
    <cellStyle name="Обычный 4 10 2" xfId="3009"/>
    <cellStyle name="Обычный 4 11" xfId="3278"/>
    <cellStyle name="Обычный 4 2" xfId="170"/>
    <cellStyle name="Обычный 4 2 2" xfId="224"/>
    <cellStyle name="Обычный 4 2 2 2" xfId="1367"/>
    <cellStyle name="Обычный 4 2 2 2 2" xfId="2021"/>
    <cellStyle name="Обычный 4 2 2 2 2 2" xfId="2515"/>
    <cellStyle name="Обычный 4 2 2 2 2 2 2" xfId="3013"/>
    <cellStyle name="Обычный 4 2 2 2 2 3" xfId="3012"/>
    <cellStyle name="Обычный 4 2 2 2 3" xfId="2252"/>
    <cellStyle name="Обычный 4 2 2 2 3 2" xfId="3014"/>
    <cellStyle name="Обычный 4 2 2 2 4" xfId="2362"/>
    <cellStyle name="Обычный 4 2 2 2 4 2" xfId="3015"/>
    <cellStyle name="Обычный 4 2 2 2 5" xfId="3011"/>
    <cellStyle name="Обычный 4 2 2 3" xfId="1366"/>
    <cellStyle name="Обычный 4 2 2 3 2" xfId="2072"/>
    <cellStyle name="Обычный 4 2 2 3 2 2" xfId="2565"/>
    <cellStyle name="Обычный 4 2 2 3 2 2 2" xfId="3018"/>
    <cellStyle name="Обычный 4 2 2 3 2 3" xfId="3017"/>
    <cellStyle name="Обычный 4 2 2 3 3" xfId="2412"/>
    <cellStyle name="Обычный 4 2 2 3 3 2" xfId="3019"/>
    <cellStyle name="Обычный 4 2 2 3 4" xfId="3016"/>
    <cellStyle name="Обычный 4 2 2 4" xfId="2020"/>
    <cellStyle name="Обычный 4 2 2 4 2" xfId="2514"/>
    <cellStyle name="Обычный 4 2 2 4 2 2" xfId="3021"/>
    <cellStyle name="Обычный 4 2 2 4 3" xfId="3020"/>
    <cellStyle name="Обычный 4 2 2 5" xfId="2251"/>
    <cellStyle name="Обычный 4 2 2 5 2" xfId="3022"/>
    <cellStyle name="Обычный 4 2 2 6" xfId="2361"/>
    <cellStyle name="Обычный 4 2 2 6 2" xfId="3023"/>
    <cellStyle name="Обычный 4 2 2 7" xfId="3010"/>
    <cellStyle name="Обычный 4 2 2 8" xfId="3309"/>
    <cellStyle name="Обычный 4 2 3" xfId="225"/>
    <cellStyle name="Обычный 4 2 3 2" xfId="1369"/>
    <cellStyle name="Обычный 4 2 3 2 2" xfId="2023"/>
    <cellStyle name="Обычный 4 2 3 2 2 2" xfId="2517"/>
    <cellStyle name="Обычный 4 2 3 2 2 2 2" xfId="3026"/>
    <cellStyle name="Обычный 4 2 3 2 2 3" xfId="3025"/>
    <cellStyle name="Обычный 4 2 3 2 3" xfId="2254"/>
    <cellStyle name="Обычный 4 2 3 2 3 2" xfId="3027"/>
    <cellStyle name="Обычный 4 2 3 2 4" xfId="2364"/>
    <cellStyle name="Обычный 4 2 3 2 4 2" xfId="3028"/>
    <cellStyle name="Обычный 4 2 3 2 5" xfId="3024"/>
    <cellStyle name="Обычный 4 2 3 3" xfId="1368"/>
    <cellStyle name="Обычный 4 2 3 3 2" xfId="2071"/>
    <cellStyle name="Обычный 4 2 3 3 2 2" xfId="2564"/>
    <cellStyle name="Обычный 4 2 3 3 2 2 2" xfId="3031"/>
    <cellStyle name="Обычный 4 2 3 3 2 3" xfId="3030"/>
    <cellStyle name="Обычный 4 2 3 3 3" xfId="2411"/>
    <cellStyle name="Обычный 4 2 3 3 3 2" xfId="3032"/>
    <cellStyle name="Обычный 4 2 3 3 4" xfId="3029"/>
    <cellStyle name="Обычный 4 2 3 4" xfId="2090"/>
    <cellStyle name="Обычный 4 2 3 5" xfId="2022"/>
    <cellStyle name="Обычный 4 2 3 5 2" xfId="2516"/>
    <cellStyle name="Обычный 4 2 3 5 2 2" xfId="3034"/>
    <cellStyle name="Обычный 4 2 3 5 3" xfId="3033"/>
    <cellStyle name="Обычный 4 2 3 6" xfId="2253"/>
    <cellStyle name="Обычный 4 2 3 6 2" xfId="3035"/>
    <cellStyle name="Обычный 4 2 3 7" xfId="2363"/>
    <cellStyle name="Обычный 4 2 3 7 2" xfId="3036"/>
    <cellStyle name="Обычный 4 2 4" xfId="1370"/>
    <cellStyle name="Обычный 4 2 4 2" xfId="1792"/>
    <cellStyle name="Обычный 4 2 5" xfId="1371"/>
    <cellStyle name="Обычный 4 3" xfId="171"/>
    <cellStyle name="Обычный 4 3 2" xfId="172"/>
    <cellStyle name="Обычный 4 3 2 2" xfId="1374"/>
    <cellStyle name="Обычный 4 3 2 2 2" xfId="2026"/>
    <cellStyle name="Обычный 4 3 2 2 2 2" xfId="2520"/>
    <cellStyle name="Обычный 4 3 2 2 2 2 2" xfId="3041"/>
    <cellStyle name="Обычный 4 3 2 2 2 3" xfId="3040"/>
    <cellStyle name="Обычный 4 3 2 2 3" xfId="2257"/>
    <cellStyle name="Обычный 4 3 2 2 3 2" xfId="3042"/>
    <cellStyle name="Обычный 4 3 2 2 4" xfId="2367"/>
    <cellStyle name="Обычный 4 3 2 2 4 2" xfId="3043"/>
    <cellStyle name="Обычный 4 3 2 2 5" xfId="3039"/>
    <cellStyle name="Обычный 4 3 2 3" xfId="1373"/>
    <cellStyle name="Обычный 4 3 2 3 2" xfId="2069"/>
    <cellStyle name="Обычный 4 3 2 3 2 2" xfId="2562"/>
    <cellStyle name="Обычный 4 3 2 3 2 2 2" xfId="3046"/>
    <cellStyle name="Обычный 4 3 2 3 2 3" xfId="3045"/>
    <cellStyle name="Обычный 4 3 2 3 3" xfId="2409"/>
    <cellStyle name="Обычный 4 3 2 3 3 2" xfId="3047"/>
    <cellStyle name="Обычный 4 3 2 3 4" xfId="3044"/>
    <cellStyle name="Обычный 4 3 2 4" xfId="2025"/>
    <cellStyle name="Обычный 4 3 2 4 2" xfId="2519"/>
    <cellStyle name="Обычный 4 3 2 4 2 2" xfId="3049"/>
    <cellStyle name="Обычный 4 3 2 4 3" xfId="3048"/>
    <cellStyle name="Обычный 4 3 2 5" xfId="2256"/>
    <cellStyle name="Обычный 4 3 2 5 2" xfId="3050"/>
    <cellStyle name="Обычный 4 3 2 6" xfId="2366"/>
    <cellStyle name="Обычный 4 3 2 6 2" xfId="3051"/>
    <cellStyle name="Обычный 4 3 2 7" xfId="3038"/>
    <cellStyle name="Обычный 4 3 2 8" xfId="3301"/>
    <cellStyle name="Обычный 4 3 3" xfId="1375"/>
    <cellStyle name="Обычный 4 3 3 2" xfId="2027"/>
    <cellStyle name="Обычный 4 3 3 2 2" xfId="2521"/>
    <cellStyle name="Обычный 4 3 3 2 2 2" xfId="3054"/>
    <cellStyle name="Обычный 4 3 3 2 3" xfId="3053"/>
    <cellStyle name="Обычный 4 3 3 3" xfId="2258"/>
    <cellStyle name="Обычный 4 3 3 3 2" xfId="3055"/>
    <cellStyle name="Обычный 4 3 3 4" xfId="2368"/>
    <cellStyle name="Обычный 4 3 3 4 2" xfId="3056"/>
    <cellStyle name="Обычный 4 3 3 5" xfId="3052"/>
    <cellStyle name="Обычный 4 3 4" xfId="1372"/>
    <cellStyle name="Обычный 4 3 4 2" xfId="2070"/>
    <cellStyle name="Обычный 4 3 4 2 2" xfId="2563"/>
    <cellStyle name="Обычный 4 3 4 2 2 2" xfId="3059"/>
    <cellStyle name="Обычный 4 3 4 2 3" xfId="3058"/>
    <cellStyle name="Обычный 4 3 4 3" xfId="2410"/>
    <cellStyle name="Обычный 4 3 4 3 2" xfId="3060"/>
    <cellStyle name="Обычный 4 3 4 4" xfId="3057"/>
    <cellStyle name="Обычный 4 3 5" xfId="2024"/>
    <cellStyle name="Обычный 4 3 5 2" xfId="2518"/>
    <cellStyle name="Обычный 4 3 5 2 2" xfId="3062"/>
    <cellStyle name="Обычный 4 3 5 3" xfId="3061"/>
    <cellStyle name="Обычный 4 3 6" xfId="2255"/>
    <cellStyle name="Обычный 4 3 6 2" xfId="3063"/>
    <cellStyle name="Обычный 4 3 7" xfId="2365"/>
    <cellStyle name="Обычный 4 3 7 2" xfId="3064"/>
    <cellStyle name="Обычный 4 3 8" xfId="3037"/>
    <cellStyle name="Обычный 4 3 9" xfId="3300"/>
    <cellStyle name="Обычный 4 4" xfId="173"/>
    <cellStyle name="Обычный 4 4 2" xfId="1376"/>
    <cellStyle name="Обычный 4 4 3" xfId="2115"/>
    <cellStyle name="Обычный 4 4 3 2" xfId="2430"/>
    <cellStyle name="Обычный 4 4 3 2 2" xfId="3067"/>
    <cellStyle name="Обычный 4 4 3 3" xfId="3066"/>
    <cellStyle name="Обычный 4 4 4" xfId="3065"/>
    <cellStyle name="Обычный 4 4 5" xfId="3302"/>
    <cellStyle name="Обычный 4 5" xfId="174"/>
    <cellStyle name="Обычный 4 5 2" xfId="1791"/>
    <cellStyle name="Обычный 4 5 3" xfId="2114"/>
    <cellStyle name="Обычный 4 5 3 2" xfId="2429"/>
    <cellStyle name="Обычный 4 5 3 2 2" xfId="3070"/>
    <cellStyle name="Обычный 4 5 3 3" xfId="3069"/>
    <cellStyle name="Обычный 4 5 4" xfId="3068"/>
    <cellStyle name="Обычный 4 5 5" xfId="3303"/>
    <cellStyle name="Обычный 4 6" xfId="268"/>
    <cellStyle name="Обычный 4 6 2" xfId="1824"/>
    <cellStyle name="Обычный 4 6 3" xfId="2082"/>
    <cellStyle name="Обычный 4 6 3 2" xfId="2422"/>
    <cellStyle name="Обычный 4 6 3 2 2" xfId="3072"/>
    <cellStyle name="Обычный 4 6 3 3" xfId="3071"/>
    <cellStyle name="Обычный 4 6 4" xfId="2585"/>
    <cellStyle name="Обычный 4 6 4 2" xfId="3325"/>
    <cellStyle name="Обычный 4 7" xfId="1365"/>
    <cellStyle name="Обычный 4 8" xfId="2019"/>
    <cellStyle name="Обычный 4 9" xfId="1953"/>
    <cellStyle name="Обычный 4 9 2" xfId="2449"/>
    <cellStyle name="Обычный 4 9 2 2" xfId="3074"/>
    <cellStyle name="Обычный 4 9 3" xfId="3073"/>
    <cellStyle name="Обычный 40" xfId="1377"/>
    <cellStyle name="Обычный 41" xfId="1378"/>
    <cellStyle name="Обычный 42" xfId="1608"/>
    <cellStyle name="Обычный 42 2" xfId="2058"/>
    <cellStyle name="Обычный 42 2 2" xfId="2552"/>
    <cellStyle name="Обычный 42 2 2 2" xfId="3077"/>
    <cellStyle name="Обычный 42 2 3" xfId="3076"/>
    <cellStyle name="Обычный 42 3" xfId="2289"/>
    <cellStyle name="Обычный 42 3 2" xfId="3078"/>
    <cellStyle name="Обычный 42 4" xfId="2399"/>
    <cellStyle name="Обычный 42 4 2" xfId="3079"/>
    <cellStyle name="Обычный 42 5" xfId="3075"/>
    <cellStyle name="Обычный 43" xfId="1825"/>
    <cellStyle name="Обычный 43 2" xfId="1845"/>
    <cellStyle name="Обычный 44" xfId="1826"/>
    <cellStyle name="Обычный 44 2" xfId="1846"/>
    <cellStyle name="Обычный 45" xfId="1827"/>
    <cellStyle name="Обычный 45 2" xfId="1847"/>
    <cellStyle name="Обычный 46" xfId="1828"/>
    <cellStyle name="Обычный 46 2" xfId="1848"/>
    <cellStyle name="Обычный 47" xfId="1829"/>
    <cellStyle name="Обычный 47 2" xfId="1849"/>
    <cellStyle name="Обычный 48" xfId="1830"/>
    <cellStyle name="Обычный 48 2" xfId="1850"/>
    <cellStyle name="Обычный 49" xfId="1831"/>
    <cellStyle name="Обычный 49 2" xfId="1851"/>
    <cellStyle name="Обычный 5" xfId="175"/>
    <cellStyle name="Обычный 5 10" xfId="2113"/>
    <cellStyle name="Обычный 5 2" xfId="176"/>
    <cellStyle name="Обычный 5 2 2" xfId="1381"/>
    <cellStyle name="Обычный 5 2 2 2" xfId="1794"/>
    <cellStyle name="Обычный 5 2 3" xfId="1382"/>
    <cellStyle name="Обычный 5 2 3 2" xfId="1383"/>
    <cellStyle name="Обычный 5 2 3 2 2" xfId="2029"/>
    <cellStyle name="Обычный 5 2 3 2 2 2" xfId="2523"/>
    <cellStyle name="Обычный 5 2 3 2 2 2 2" xfId="3084"/>
    <cellStyle name="Обычный 5 2 3 2 2 3" xfId="3083"/>
    <cellStyle name="Обычный 5 2 3 2 3" xfId="2260"/>
    <cellStyle name="Обычный 5 2 3 2 3 2" xfId="3085"/>
    <cellStyle name="Обычный 5 2 3 2 4" xfId="2370"/>
    <cellStyle name="Обычный 5 2 3 2 4 2" xfId="3086"/>
    <cellStyle name="Обычный 5 2 3 2 5" xfId="3082"/>
    <cellStyle name="Обычный 5 2 3 3" xfId="2028"/>
    <cellStyle name="Обычный 5 2 3 3 2" xfId="2522"/>
    <cellStyle name="Обычный 5 2 3 3 2 2" xfId="3088"/>
    <cellStyle name="Обычный 5 2 3 3 3" xfId="3087"/>
    <cellStyle name="Обычный 5 2 3 4" xfId="2259"/>
    <cellStyle name="Обычный 5 2 3 4 2" xfId="3089"/>
    <cellStyle name="Обычный 5 2 3 5" xfId="2369"/>
    <cellStyle name="Обычный 5 2 3 5 2" xfId="3090"/>
    <cellStyle name="Обычный 5 2 3 6" xfId="3081"/>
    <cellStyle name="Обычный 5 2 4" xfId="1384"/>
    <cellStyle name="Обычный 5 2 4 2" xfId="1385"/>
    <cellStyle name="Обычный 5 2 4 2 2" xfId="2031"/>
    <cellStyle name="Обычный 5 2 4 2 2 2" xfId="2525"/>
    <cellStyle name="Обычный 5 2 4 2 2 2 2" xfId="3094"/>
    <cellStyle name="Обычный 5 2 4 2 2 3" xfId="3093"/>
    <cellStyle name="Обычный 5 2 4 2 3" xfId="2262"/>
    <cellStyle name="Обычный 5 2 4 2 3 2" xfId="3095"/>
    <cellStyle name="Обычный 5 2 4 2 4" xfId="2372"/>
    <cellStyle name="Обычный 5 2 4 2 4 2" xfId="3096"/>
    <cellStyle name="Обычный 5 2 4 2 5" xfId="3092"/>
    <cellStyle name="Обычный 5 2 4 3" xfId="2030"/>
    <cellStyle name="Обычный 5 2 4 3 2" xfId="2524"/>
    <cellStyle name="Обычный 5 2 4 3 2 2" xfId="3098"/>
    <cellStyle name="Обычный 5 2 4 3 3" xfId="3097"/>
    <cellStyle name="Обычный 5 2 4 4" xfId="2261"/>
    <cellStyle name="Обычный 5 2 4 4 2" xfId="3099"/>
    <cellStyle name="Обычный 5 2 4 5" xfId="2371"/>
    <cellStyle name="Обычный 5 2 4 5 2" xfId="3100"/>
    <cellStyle name="Обычный 5 2 4 6" xfId="3091"/>
    <cellStyle name="Обычный 5 2 5" xfId="1380"/>
    <cellStyle name="Обычный 5 2 6" xfId="3080"/>
    <cellStyle name="Обычный 5 2 7" xfId="3304"/>
    <cellStyle name="Обычный 5 3" xfId="177"/>
    <cellStyle name="Обычный 5 3 2" xfId="1387"/>
    <cellStyle name="Обычный 5 3 2 2" xfId="1388"/>
    <cellStyle name="Обычный 5 3 2 2 2" xfId="2034"/>
    <cellStyle name="Обычный 5 3 2 2 2 2" xfId="2528"/>
    <cellStyle name="Обычный 5 3 2 2 2 2 2" xfId="3105"/>
    <cellStyle name="Обычный 5 3 2 2 2 3" xfId="3104"/>
    <cellStyle name="Обычный 5 3 2 2 3" xfId="2265"/>
    <cellStyle name="Обычный 5 3 2 2 3 2" xfId="3106"/>
    <cellStyle name="Обычный 5 3 2 2 4" xfId="2375"/>
    <cellStyle name="Обычный 5 3 2 2 4 2" xfId="3107"/>
    <cellStyle name="Обычный 5 3 2 2 5" xfId="3103"/>
    <cellStyle name="Обычный 5 3 2 3" xfId="2033"/>
    <cellStyle name="Обычный 5 3 2 3 2" xfId="2527"/>
    <cellStyle name="Обычный 5 3 2 3 2 2" xfId="3109"/>
    <cellStyle name="Обычный 5 3 2 3 3" xfId="3108"/>
    <cellStyle name="Обычный 5 3 2 4" xfId="2264"/>
    <cellStyle name="Обычный 5 3 2 4 2" xfId="3110"/>
    <cellStyle name="Обычный 5 3 2 5" xfId="2374"/>
    <cellStyle name="Обычный 5 3 2 5 2" xfId="3111"/>
    <cellStyle name="Обычный 5 3 2 6" xfId="3102"/>
    <cellStyle name="Обычный 5 3 3" xfId="1389"/>
    <cellStyle name="Обычный 5 3 3 2" xfId="2035"/>
    <cellStyle name="Обычный 5 3 3 2 2" xfId="2529"/>
    <cellStyle name="Обычный 5 3 3 2 2 2" xfId="3114"/>
    <cellStyle name="Обычный 5 3 3 2 3" xfId="3113"/>
    <cellStyle name="Обычный 5 3 3 3" xfId="2266"/>
    <cellStyle name="Обычный 5 3 3 3 2" xfId="3115"/>
    <cellStyle name="Обычный 5 3 3 4" xfId="2376"/>
    <cellStyle name="Обычный 5 3 3 4 2" xfId="3116"/>
    <cellStyle name="Обычный 5 3 3 5" xfId="3112"/>
    <cellStyle name="Обычный 5 3 4" xfId="1386"/>
    <cellStyle name="Обычный 5 3 4 2" xfId="2068"/>
    <cellStyle name="Обычный 5 3 4 2 2" xfId="2561"/>
    <cellStyle name="Обычный 5 3 4 2 2 2" xfId="3119"/>
    <cellStyle name="Обычный 5 3 4 2 3" xfId="3118"/>
    <cellStyle name="Обычный 5 3 4 3" xfId="2408"/>
    <cellStyle name="Обычный 5 3 4 3 2" xfId="3120"/>
    <cellStyle name="Обычный 5 3 4 4" xfId="3117"/>
    <cellStyle name="Обычный 5 3 5" xfId="2032"/>
    <cellStyle name="Обычный 5 3 5 2" xfId="2526"/>
    <cellStyle name="Обычный 5 3 5 2 2" xfId="3122"/>
    <cellStyle name="Обычный 5 3 5 3" xfId="3121"/>
    <cellStyle name="Обычный 5 3 6" xfId="2263"/>
    <cellStyle name="Обычный 5 3 6 2" xfId="3123"/>
    <cellStyle name="Обычный 5 3 7" xfId="2373"/>
    <cellStyle name="Обычный 5 3 7 2" xfId="3124"/>
    <cellStyle name="Обычный 5 3 8" xfId="3101"/>
    <cellStyle name="Обычный 5 3 9" xfId="3305"/>
    <cellStyle name="Обычный 5 4" xfId="1390"/>
    <cellStyle name="Обычный 5 4 2" xfId="1391"/>
    <cellStyle name="Обычный 5 4 2 2" xfId="1392"/>
    <cellStyle name="Обычный 5 4 2 2 2" xfId="2038"/>
    <cellStyle name="Обычный 5 4 2 2 2 2" xfId="2532"/>
    <cellStyle name="Обычный 5 4 2 2 2 2 2" xfId="3129"/>
    <cellStyle name="Обычный 5 4 2 2 2 3" xfId="3128"/>
    <cellStyle name="Обычный 5 4 2 2 3" xfId="2269"/>
    <cellStyle name="Обычный 5 4 2 2 3 2" xfId="3130"/>
    <cellStyle name="Обычный 5 4 2 2 4" xfId="2379"/>
    <cellStyle name="Обычный 5 4 2 2 4 2" xfId="3131"/>
    <cellStyle name="Обычный 5 4 2 2 5" xfId="3127"/>
    <cellStyle name="Обычный 5 4 2 3" xfId="2037"/>
    <cellStyle name="Обычный 5 4 2 3 2" xfId="2531"/>
    <cellStyle name="Обычный 5 4 2 3 2 2" xfId="3133"/>
    <cellStyle name="Обычный 5 4 2 3 3" xfId="3132"/>
    <cellStyle name="Обычный 5 4 2 4" xfId="2268"/>
    <cellStyle name="Обычный 5 4 2 4 2" xfId="3134"/>
    <cellStyle name="Обычный 5 4 2 5" xfId="2378"/>
    <cellStyle name="Обычный 5 4 2 5 2" xfId="3135"/>
    <cellStyle name="Обычный 5 4 2 6" xfId="3126"/>
    <cellStyle name="Обычный 5 4 3" xfId="1393"/>
    <cellStyle name="Обычный 5 4 3 2" xfId="2039"/>
    <cellStyle name="Обычный 5 4 3 2 2" xfId="2533"/>
    <cellStyle name="Обычный 5 4 3 2 2 2" xfId="3138"/>
    <cellStyle name="Обычный 5 4 3 2 3" xfId="3137"/>
    <cellStyle name="Обычный 5 4 3 3" xfId="2270"/>
    <cellStyle name="Обычный 5 4 3 3 2" xfId="3139"/>
    <cellStyle name="Обычный 5 4 3 4" xfId="2380"/>
    <cellStyle name="Обычный 5 4 3 4 2" xfId="3140"/>
    <cellStyle name="Обычный 5 4 3 5" xfId="3136"/>
    <cellStyle name="Обычный 5 4 4" xfId="2036"/>
    <cellStyle name="Обычный 5 4 4 2" xfId="2530"/>
    <cellStyle name="Обычный 5 4 4 2 2" xfId="3142"/>
    <cellStyle name="Обычный 5 4 4 3" xfId="3141"/>
    <cellStyle name="Обычный 5 4 5" xfId="2267"/>
    <cellStyle name="Обычный 5 4 5 2" xfId="3143"/>
    <cellStyle name="Обычный 5 4 6" xfId="2377"/>
    <cellStyle name="Обычный 5 4 6 2" xfId="3144"/>
    <cellStyle name="Обычный 5 4 7" xfId="3125"/>
    <cellStyle name="Обычный 5 5" xfId="1394"/>
    <cellStyle name="Обычный 5 5 2" xfId="1395"/>
    <cellStyle name="Обычный 5 5 2 2" xfId="1396"/>
    <cellStyle name="Обычный 5 5 2 2 2" xfId="2042"/>
    <cellStyle name="Обычный 5 5 2 2 2 2" xfId="2536"/>
    <cellStyle name="Обычный 5 5 2 2 2 2 2" xfId="3149"/>
    <cellStyle name="Обычный 5 5 2 2 2 3" xfId="3148"/>
    <cellStyle name="Обычный 5 5 2 2 3" xfId="2273"/>
    <cellStyle name="Обычный 5 5 2 2 3 2" xfId="3150"/>
    <cellStyle name="Обычный 5 5 2 2 4" xfId="2383"/>
    <cellStyle name="Обычный 5 5 2 2 4 2" xfId="3151"/>
    <cellStyle name="Обычный 5 5 2 2 5" xfId="3147"/>
    <cellStyle name="Обычный 5 5 2 3" xfId="2041"/>
    <cellStyle name="Обычный 5 5 2 3 2" xfId="2535"/>
    <cellStyle name="Обычный 5 5 2 3 2 2" xfId="3153"/>
    <cellStyle name="Обычный 5 5 2 3 3" xfId="3152"/>
    <cellStyle name="Обычный 5 5 2 4" xfId="2272"/>
    <cellStyle name="Обычный 5 5 2 4 2" xfId="3154"/>
    <cellStyle name="Обычный 5 5 2 5" xfId="2382"/>
    <cellStyle name="Обычный 5 5 2 5 2" xfId="3155"/>
    <cellStyle name="Обычный 5 5 2 6" xfId="3146"/>
    <cellStyle name="Обычный 5 5 3" xfId="1397"/>
    <cellStyle name="Обычный 5 5 3 2" xfId="2043"/>
    <cellStyle name="Обычный 5 5 3 2 2" xfId="2537"/>
    <cellStyle name="Обычный 5 5 3 2 2 2" xfId="3158"/>
    <cellStyle name="Обычный 5 5 3 2 3" xfId="3157"/>
    <cellStyle name="Обычный 5 5 3 3" xfId="2274"/>
    <cellStyle name="Обычный 5 5 3 3 2" xfId="3159"/>
    <cellStyle name="Обычный 5 5 3 4" xfId="2384"/>
    <cellStyle name="Обычный 5 5 3 4 2" xfId="3160"/>
    <cellStyle name="Обычный 5 5 3 5" xfId="3156"/>
    <cellStyle name="Обычный 5 5 4" xfId="2040"/>
    <cellStyle name="Обычный 5 5 4 2" xfId="2534"/>
    <cellStyle name="Обычный 5 5 4 2 2" xfId="3162"/>
    <cellStyle name="Обычный 5 5 4 3" xfId="3161"/>
    <cellStyle name="Обычный 5 5 5" xfId="2271"/>
    <cellStyle name="Обычный 5 5 5 2" xfId="3163"/>
    <cellStyle name="Обычный 5 5 6" xfId="2381"/>
    <cellStyle name="Обычный 5 5 6 2" xfId="3164"/>
    <cellStyle name="Обычный 5 5 7" xfId="3145"/>
    <cellStyle name="Обычный 5 6" xfId="1398"/>
    <cellStyle name="Обычный 5 6 2" xfId="1399"/>
    <cellStyle name="Обычный 5 6 2 2" xfId="2045"/>
    <cellStyle name="Обычный 5 6 2 2 2" xfId="2539"/>
    <cellStyle name="Обычный 5 6 2 2 2 2" xfId="3168"/>
    <cellStyle name="Обычный 5 6 2 2 3" xfId="3167"/>
    <cellStyle name="Обычный 5 6 2 3" xfId="2276"/>
    <cellStyle name="Обычный 5 6 2 3 2" xfId="3169"/>
    <cellStyle name="Обычный 5 6 2 4" xfId="2386"/>
    <cellStyle name="Обычный 5 6 2 4 2" xfId="3170"/>
    <cellStyle name="Обычный 5 6 2 5" xfId="3166"/>
    <cellStyle name="Обычный 5 6 3" xfId="2044"/>
    <cellStyle name="Обычный 5 6 3 2" xfId="2538"/>
    <cellStyle name="Обычный 5 6 3 2 2" xfId="3172"/>
    <cellStyle name="Обычный 5 6 3 3" xfId="3171"/>
    <cellStyle name="Обычный 5 6 4" xfId="2275"/>
    <cellStyle name="Обычный 5 6 4 2" xfId="3173"/>
    <cellStyle name="Обычный 5 6 5" xfId="2385"/>
    <cellStyle name="Обычный 5 6 5 2" xfId="3174"/>
    <cellStyle name="Обычный 5 6 6" xfId="3165"/>
    <cellStyle name="Обычный 5 7" xfId="1400"/>
    <cellStyle name="Обычный 5 7 2" xfId="1401"/>
    <cellStyle name="Обычный 5 7 2 2" xfId="2047"/>
    <cellStyle name="Обычный 5 7 2 2 2" xfId="2541"/>
    <cellStyle name="Обычный 5 7 2 2 2 2" xfId="3178"/>
    <cellStyle name="Обычный 5 7 2 2 3" xfId="3177"/>
    <cellStyle name="Обычный 5 7 2 3" xfId="2278"/>
    <cellStyle name="Обычный 5 7 2 3 2" xfId="3179"/>
    <cellStyle name="Обычный 5 7 2 4" xfId="2388"/>
    <cellStyle name="Обычный 5 7 2 4 2" xfId="3180"/>
    <cellStyle name="Обычный 5 7 2 5" xfId="3176"/>
    <cellStyle name="Обычный 5 7 3" xfId="2046"/>
    <cellStyle name="Обычный 5 7 3 2" xfId="2540"/>
    <cellStyle name="Обычный 5 7 3 2 2" xfId="3182"/>
    <cellStyle name="Обычный 5 7 3 3" xfId="3181"/>
    <cellStyle name="Обычный 5 7 4" xfId="2277"/>
    <cellStyle name="Обычный 5 7 4 2" xfId="3183"/>
    <cellStyle name="Обычный 5 7 5" xfId="2387"/>
    <cellStyle name="Обычный 5 7 5 2" xfId="3184"/>
    <cellStyle name="Обычный 5 7 6" xfId="3175"/>
    <cellStyle name="Обычный 5 8" xfId="1793"/>
    <cellStyle name="Обычный 5 9" xfId="1379"/>
    <cellStyle name="Обычный 50" xfId="1832"/>
    <cellStyle name="Обычный 50 2" xfId="1852"/>
    <cellStyle name="Обычный 51" xfId="1833"/>
    <cellStyle name="Обычный 51 2" xfId="1853"/>
    <cellStyle name="Обычный 52" xfId="1834"/>
    <cellStyle name="Обычный 52 2" xfId="1854"/>
    <cellStyle name="Обычный 53" xfId="1835"/>
    <cellStyle name="Обычный 53 2" xfId="1855"/>
    <cellStyle name="Обычный 54" xfId="1836"/>
    <cellStyle name="Обычный 54 2" xfId="1856"/>
    <cellStyle name="Обычный 55" xfId="1837"/>
    <cellStyle name="Обычный 55 2" xfId="1857"/>
    <cellStyle name="Обычный 56" xfId="1838"/>
    <cellStyle name="Обычный 56 2" xfId="1858"/>
    <cellStyle name="Обычный 57" xfId="1839"/>
    <cellStyle name="Обычный 57 2" xfId="1859"/>
    <cellStyle name="Обычный 58" xfId="1840"/>
    <cellStyle name="Обычный 58 2" xfId="1860"/>
    <cellStyle name="Обычный 59" xfId="1841"/>
    <cellStyle name="Обычный 59 2" xfId="1861"/>
    <cellStyle name="Обычный 6" xfId="178"/>
    <cellStyle name="Обычный 6 10" xfId="2112"/>
    <cellStyle name="Обычный 6 11" xfId="2048"/>
    <cellStyle name="Обычный 6 11 2" xfId="2542"/>
    <cellStyle name="Обычный 6 11 2 2" xfId="3186"/>
    <cellStyle name="Обычный 6 11 3" xfId="3185"/>
    <cellStyle name="Обычный 6 12" xfId="2279"/>
    <cellStyle name="Обычный 6 12 2" xfId="3187"/>
    <cellStyle name="Обычный 6 13" xfId="2389"/>
    <cellStyle name="Обычный 6 13 2" xfId="3188"/>
    <cellStyle name="Обычный 6 2" xfId="179"/>
    <cellStyle name="Обычный 6 2 10" xfId="3306"/>
    <cellStyle name="Обычный 6 2 2" xfId="1404"/>
    <cellStyle name="Обычный 6 2 3" xfId="1405"/>
    <cellStyle name="Обычный 6 2 3 2" xfId="2050"/>
    <cellStyle name="Обычный 6 2 3 2 2" xfId="2544"/>
    <cellStyle name="Обычный 6 2 3 2 2 2" xfId="3192"/>
    <cellStyle name="Обычный 6 2 3 2 3" xfId="3191"/>
    <cellStyle name="Обычный 6 2 3 3" xfId="2281"/>
    <cellStyle name="Обычный 6 2 3 3 2" xfId="3193"/>
    <cellStyle name="Обычный 6 2 3 4" xfId="2391"/>
    <cellStyle name="Обычный 6 2 3 4 2" xfId="3194"/>
    <cellStyle name="Обычный 6 2 3 5" xfId="3190"/>
    <cellStyle name="Обычный 6 2 4" xfId="1609"/>
    <cellStyle name="Обычный 6 2 4 2" xfId="2059"/>
    <cellStyle name="Обычный 6 2 4 2 2" xfId="2553"/>
    <cellStyle name="Обычный 6 2 4 2 2 2" xfId="3197"/>
    <cellStyle name="Обычный 6 2 4 2 3" xfId="3196"/>
    <cellStyle name="Обычный 6 2 4 3" xfId="2290"/>
    <cellStyle name="Обычный 6 2 4 3 2" xfId="3198"/>
    <cellStyle name="Обычный 6 2 4 4" xfId="2400"/>
    <cellStyle name="Обычный 6 2 4 4 2" xfId="3199"/>
    <cellStyle name="Обычный 6 2 4 5" xfId="3195"/>
    <cellStyle name="Обычный 6 2 5" xfId="1403"/>
    <cellStyle name="Обычный 6 2 5 2" xfId="2066"/>
    <cellStyle name="Обычный 6 2 5 2 2" xfId="2559"/>
    <cellStyle name="Обычный 6 2 5 2 2 2" xfId="3202"/>
    <cellStyle name="Обычный 6 2 5 2 3" xfId="3201"/>
    <cellStyle name="Обычный 6 2 5 3" xfId="2406"/>
    <cellStyle name="Обычный 6 2 5 3 2" xfId="3203"/>
    <cellStyle name="Обычный 6 2 5 4" xfId="3200"/>
    <cellStyle name="Обычный 6 2 6" xfId="2049"/>
    <cellStyle name="Обычный 6 2 6 2" xfId="2543"/>
    <cellStyle name="Обычный 6 2 6 2 2" xfId="3205"/>
    <cellStyle name="Обычный 6 2 6 3" xfId="3204"/>
    <cellStyle name="Обычный 6 2 7" xfId="2280"/>
    <cellStyle name="Обычный 6 2 7 2" xfId="3206"/>
    <cellStyle name="Обычный 6 2 8" xfId="2390"/>
    <cellStyle name="Обычный 6 2 8 2" xfId="3207"/>
    <cellStyle name="Обычный 6 2 9" xfId="3189"/>
    <cellStyle name="Обычный 6 3" xfId="180"/>
    <cellStyle name="Обычный 6 3 2" xfId="1406"/>
    <cellStyle name="Обычный 6 3 3" xfId="2111"/>
    <cellStyle name="Обычный 6 4" xfId="1407"/>
    <cellStyle name="Обычный 6 5" xfId="1408"/>
    <cellStyle name="Обычный 6 6" xfId="1409"/>
    <cellStyle name="Обычный 6 6 2" xfId="2051"/>
    <cellStyle name="Обычный 6 6 2 2" xfId="2545"/>
    <cellStyle name="Обычный 6 6 2 2 2" xfId="3210"/>
    <cellStyle name="Обычный 6 6 2 3" xfId="3209"/>
    <cellStyle name="Обычный 6 6 3" xfId="2282"/>
    <cellStyle name="Обычный 6 6 3 2" xfId="3211"/>
    <cellStyle name="Обычный 6 6 4" xfId="2392"/>
    <cellStyle name="Обычный 6 6 4 2" xfId="3212"/>
    <cellStyle name="Обычный 6 6 5" xfId="3208"/>
    <cellStyle name="Обычный 6 7" xfId="1410"/>
    <cellStyle name="Обычный 6 8" xfId="1610"/>
    <cellStyle name="Обычный 6 8 2" xfId="2060"/>
    <cellStyle name="Обычный 6 8 2 2" xfId="2554"/>
    <cellStyle name="Обычный 6 8 2 2 2" xfId="3215"/>
    <cellStyle name="Обычный 6 8 2 3" xfId="3214"/>
    <cellStyle name="Обычный 6 8 3" xfId="2291"/>
    <cellStyle name="Обычный 6 8 3 2" xfId="3216"/>
    <cellStyle name="Обычный 6 8 4" xfId="2401"/>
    <cellStyle name="Обычный 6 8 4 2" xfId="3217"/>
    <cellStyle name="Обычный 6 8 5" xfId="3213"/>
    <cellStyle name="Обычный 6 9" xfId="1402"/>
    <cellStyle name="Обычный 6 9 2" xfId="2067"/>
    <cellStyle name="Обычный 6 9 2 2" xfId="2560"/>
    <cellStyle name="Обычный 6 9 2 2 2" xfId="3220"/>
    <cellStyle name="Обычный 6 9 2 3" xfId="3219"/>
    <cellStyle name="Обычный 6 9 3" xfId="2407"/>
    <cellStyle name="Обычный 6 9 3 2" xfId="3221"/>
    <cellStyle name="Обычный 6 9 4" xfId="3218"/>
    <cellStyle name="Обычный 6_Амортизация_ОС КП ПТС_план_2018" xfId="1411"/>
    <cellStyle name="Обычный 60" xfId="1842"/>
    <cellStyle name="Обычный 60 2" xfId="1862"/>
    <cellStyle name="Обычный 61" xfId="1843"/>
    <cellStyle name="Обычный 61 2" xfId="1863"/>
    <cellStyle name="Обычный 62" xfId="269"/>
    <cellStyle name="Обычный 62 2" xfId="2081"/>
    <cellStyle name="Обычный 62 2 2" xfId="2574"/>
    <cellStyle name="Обычный 62 2 2 2" xfId="3224"/>
    <cellStyle name="Обычный 62 2 3" xfId="3223"/>
    <cellStyle name="Обычный 62 3" xfId="2421"/>
    <cellStyle name="Обычный 62 3 2" xfId="3225"/>
    <cellStyle name="Обычный 62 4" xfId="3222"/>
    <cellStyle name="Обычный 63" xfId="2168"/>
    <cellStyle name="Обычный 64" xfId="1951"/>
    <cellStyle name="Обычный 64 2" xfId="2447"/>
    <cellStyle name="Обычный 64 2 2" xfId="3227"/>
    <cellStyle name="Обычный 64 3" xfId="3226"/>
    <cellStyle name="Обычный 65" xfId="2186"/>
    <cellStyle name="Обычный 65 2" xfId="3228"/>
    <cellStyle name="Обычный 66" xfId="2294"/>
    <cellStyle name="Обычный 66 2" xfId="3229"/>
    <cellStyle name="Обычный 67" xfId="2582"/>
    <cellStyle name="Обычный 67 2" xfId="3230"/>
    <cellStyle name="Обычный 68" xfId="3316"/>
    <cellStyle name="Обычный 69" xfId="3317"/>
    <cellStyle name="Обычный 7" xfId="181"/>
    <cellStyle name="Обычный 7 2" xfId="182"/>
    <cellStyle name="Обычный 7 2 2" xfId="1414"/>
    <cellStyle name="Обычный 7 2 2 2" xfId="1415"/>
    <cellStyle name="Обычный 7 2 2 2 2" xfId="2054"/>
    <cellStyle name="Обычный 7 2 2 2 2 2" xfId="2548"/>
    <cellStyle name="Обычный 7 2 2 2 2 2 2" xfId="3234"/>
    <cellStyle name="Обычный 7 2 2 2 2 3" xfId="3233"/>
    <cellStyle name="Обычный 7 2 2 2 3" xfId="2285"/>
    <cellStyle name="Обычный 7 2 2 2 3 2" xfId="3235"/>
    <cellStyle name="Обычный 7 2 2 2 4" xfId="2395"/>
    <cellStyle name="Обычный 7 2 2 2 4 2" xfId="3236"/>
    <cellStyle name="Обычный 7 2 2 2 5" xfId="3232"/>
    <cellStyle name="Обычный 7 2 2 3" xfId="2053"/>
    <cellStyle name="Обычный 7 2 2 3 2" xfId="2547"/>
    <cellStyle name="Обычный 7 2 2 3 2 2" xfId="3238"/>
    <cellStyle name="Обычный 7 2 2 3 3" xfId="3237"/>
    <cellStyle name="Обычный 7 2 2 4" xfId="2284"/>
    <cellStyle name="Обычный 7 2 2 4 2" xfId="3239"/>
    <cellStyle name="Обычный 7 2 2 5" xfId="2394"/>
    <cellStyle name="Обычный 7 2 2 5 2" xfId="3240"/>
    <cellStyle name="Обычный 7 2 2 6" xfId="3231"/>
    <cellStyle name="Обычный 7 2 3" xfId="1416"/>
    <cellStyle name="Обычный 7 2 3 2" xfId="2055"/>
    <cellStyle name="Обычный 7 2 3 2 2" xfId="2549"/>
    <cellStyle name="Обычный 7 2 3 2 2 2" xfId="3243"/>
    <cellStyle name="Обычный 7 2 3 2 3" xfId="3242"/>
    <cellStyle name="Обычный 7 2 3 3" xfId="2286"/>
    <cellStyle name="Обычный 7 2 3 3 2" xfId="3244"/>
    <cellStyle name="Обычный 7 2 3 4" xfId="2396"/>
    <cellStyle name="Обычный 7 2 3 4 2" xfId="3245"/>
    <cellStyle name="Обычный 7 2 3 5" xfId="3241"/>
    <cellStyle name="Обычный 7 2 4" xfId="1413"/>
    <cellStyle name="Обычный 7 2 4 2" xfId="2065"/>
    <cellStyle name="Обычный 7 2 4 2 2" xfId="2558"/>
    <cellStyle name="Обычный 7 2 4 2 2 2" xfId="3248"/>
    <cellStyle name="Обычный 7 2 4 2 3" xfId="3247"/>
    <cellStyle name="Обычный 7 2 4 3" xfId="2405"/>
    <cellStyle name="Обычный 7 2 4 3 2" xfId="3249"/>
    <cellStyle name="Обычный 7 2 4 4" xfId="3246"/>
    <cellStyle name="Обычный 7 2 5" xfId="2109"/>
    <cellStyle name="Обычный 7 2 6" xfId="2052"/>
    <cellStyle name="Обычный 7 2 6 2" xfId="2546"/>
    <cellStyle name="Обычный 7 2 6 2 2" xfId="3251"/>
    <cellStyle name="Обычный 7 2 6 3" xfId="3250"/>
    <cellStyle name="Обычный 7 2 7" xfId="2283"/>
    <cellStyle name="Обычный 7 2 7 2" xfId="3252"/>
    <cellStyle name="Обычный 7 2 8" xfId="2393"/>
    <cellStyle name="Обычный 7 2 8 2" xfId="3253"/>
    <cellStyle name="Обычный 7 3" xfId="1417"/>
    <cellStyle name="Обычный 7 4" xfId="1418"/>
    <cellStyle name="Обычный 7 5" xfId="1412"/>
    <cellStyle name="Обычный 7 6" xfId="2110"/>
    <cellStyle name="Обычный 70" xfId="3320"/>
    <cellStyle name="Обычный 71" xfId="3322"/>
    <cellStyle name="Обычный 8" xfId="183"/>
    <cellStyle name="Обычный 8 10" xfId="2287"/>
    <cellStyle name="Обычный 8 10 2" xfId="3254"/>
    <cellStyle name="Обычный 8 11" xfId="2397"/>
    <cellStyle name="Обычный 8 11 2" xfId="3255"/>
    <cellStyle name="Обычный 8 12" xfId="3318"/>
    <cellStyle name="Обычный 8 2" xfId="184"/>
    <cellStyle name="Обычный 8 2 2" xfId="185"/>
    <cellStyle name="Обычный 8 2 3" xfId="2107"/>
    <cellStyle name="Обычный 8 3" xfId="186"/>
    <cellStyle name="Обычный 8 4" xfId="187"/>
    <cellStyle name="Обычный 8 4 2" xfId="1420"/>
    <cellStyle name="Обычный 8 4 3" xfId="2106"/>
    <cellStyle name="Обычный 8 5" xfId="1421"/>
    <cellStyle name="Обычный 8 5 2" xfId="2057"/>
    <cellStyle name="Обычный 8 5 2 2" xfId="2551"/>
    <cellStyle name="Обычный 8 5 2 2 2" xfId="3258"/>
    <cellStyle name="Обычный 8 5 2 3" xfId="3257"/>
    <cellStyle name="Обычный 8 5 3" xfId="2288"/>
    <cellStyle name="Обычный 8 5 3 2" xfId="3259"/>
    <cellStyle name="Обычный 8 5 4" xfId="2398"/>
    <cellStyle name="Обычный 8 5 4 2" xfId="3260"/>
    <cellStyle name="Обычный 8 5 5" xfId="3256"/>
    <cellStyle name="Обычный 8 6" xfId="1611"/>
    <cellStyle name="Обычный 8 6 2" xfId="2061"/>
    <cellStyle name="Обычный 8 6 2 2" xfId="2555"/>
    <cellStyle name="Обычный 8 6 2 2 2" xfId="3263"/>
    <cellStyle name="Обычный 8 6 2 3" xfId="3262"/>
    <cellStyle name="Обычный 8 6 3" xfId="2292"/>
    <cellStyle name="Обычный 8 6 3 2" xfId="3264"/>
    <cellStyle name="Обычный 8 6 4" xfId="2402"/>
    <cellStyle name="Обычный 8 6 4 2" xfId="3265"/>
    <cellStyle name="Обычный 8 6 5" xfId="3261"/>
    <cellStyle name="Обычный 8 7" xfId="1419"/>
    <cellStyle name="Обычный 8 7 2" xfId="2064"/>
    <cellStyle name="Обычный 8 7 2 2" xfId="2557"/>
    <cellStyle name="Обычный 8 7 2 2 2" xfId="3268"/>
    <cellStyle name="Обычный 8 7 2 3" xfId="3267"/>
    <cellStyle name="Обычный 8 7 3" xfId="2404"/>
    <cellStyle name="Обычный 8 7 3 2" xfId="3269"/>
    <cellStyle name="Обычный 8 7 4" xfId="3266"/>
    <cellStyle name="Обычный 8 8" xfId="2108"/>
    <cellStyle name="Обычный 8 9" xfId="2056"/>
    <cellStyle name="Обычный 8 9 2" xfId="2550"/>
    <cellStyle name="Обычный 8 9 2 2" xfId="3271"/>
    <cellStyle name="Обычный 8 9 3" xfId="3270"/>
    <cellStyle name="Обычный 9" xfId="188"/>
    <cellStyle name="Обычный 9 2" xfId="189"/>
    <cellStyle name="Обычный 9 2 2" xfId="1423"/>
    <cellStyle name="Обычный 9 2 3" xfId="2104"/>
    <cellStyle name="Обычный 9 3" xfId="1422"/>
    <cellStyle name="Обычный 9 4" xfId="2105"/>
    <cellStyle name="Обычный_Корисний м2" xfId="3319"/>
    <cellStyle name="Підсумок" xfId="1424"/>
    <cellStyle name="Підсумок 1" xfId="1425"/>
    <cellStyle name="Підсумок 1 2" xfId="1874"/>
    <cellStyle name="Підсумок 2" xfId="1426"/>
    <cellStyle name="Підсумок 2 2" xfId="1873"/>
    <cellStyle name="Підсумок 3" xfId="1427"/>
    <cellStyle name="Підсумок 3 2" xfId="1872"/>
    <cellStyle name="Підсумок 4" xfId="1428"/>
    <cellStyle name="Підсумок 4 2" xfId="1871"/>
    <cellStyle name="Підсумок 5" xfId="1875"/>
    <cellStyle name="Підсумок_ЗапасыЛена2" xfId="1429"/>
    <cellStyle name="Плохой 2" xfId="190"/>
    <cellStyle name="Плохой 2 2" xfId="1430"/>
    <cellStyle name="Плохой 2 3" xfId="1431"/>
    <cellStyle name="Плохой 2 4" xfId="1432"/>
    <cellStyle name="Плохой 3" xfId="1433"/>
    <cellStyle name="Плохой 4" xfId="1434"/>
    <cellStyle name="Плохой 5" xfId="1435"/>
    <cellStyle name="Поганий" xfId="1436"/>
    <cellStyle name="Поганий 1" xfId="1437"/>
    <cellStyle name="Поганий 2" xfId="1438"/>
    <cellStyle name="Поганий 3" xfId="1439"/>
    <cellStyle name="Поганий 4" xfId="1440"/>
    <cellStyle name="Поганий_ЗапасыЛена2" xfId="1441"/>
    <cellStyle name="Пояснение 2" xfId="191"/>
    <cellStyle name="Пояснение 2 2" xfId="1442"/>
    <cellStyle name="Пояснение 2 3" xfId="1443"/>
    <cellStyle name="Пояснение 2 4" xfId="1773"/>
    <cellStyle name="Пояснение 3" xfId="1444"/>
    <cellStyle name="Пояснение 4" xfId="1445"/>
    <cellStyle name="Пояснение 5" xfId="1446"/>
    <cellStyle name="Пояснение 6" xfId="1447"/>
    <cellStyle name="Примечание 2" xfId="192"/>
    <cellStyle name="Примечание 2 2" xfId="1449"/>
    <cellStyle name="Примечание 2 2 2" xfId="1933"/>
    <cellStyle name="Примечание 2 3" xfId="1450"/>
    <cellStyle name="Примечание 2 3 2" xfId="1934"/>
    <cellStyle name="Примечание 2 4" xfId="1451"/>
    <cellStyle name="Примечание 2 4 2" xfId="1935"/>
    <cellStyle name="Примечание 2 5" xfId="1452"/>
    <cellStyle name="Примечание 2 5 2" xfId="1795"/>
    <cellStyle name="Примечание 2 5 2 2" xfId="1937"/>
    <cellStyle name="Примечание 2 5 3" xfId="1936"/>
    <cellStyle name="Примечание 2 6" xfId="1453"/>
    <cellStyle name="Примечание 2 6 2" xfId="1938"/>
    <cellStyle name="Примечание 2 7" xfId="1932"/>
    <cellStyle name="Примечание 2 8" xfId="1448"/>
    <cellStyle name="Примечание 2 9" xfId="2103"/>
    <cellStyle name="Примечание 3" xfId="1454"/>
    <cellStyle name="Примечание 3 2" xfId="1796"/>
    <cellStyle name="Примечание 3 2 2" xfId="1940"/>
    <cellStyle name="Примечание 3 3" xfId="1939"/>
    <cellStyle name="Примечание 4" xfId="1455"/>
    <cellStyle name="Примечание 4 2" xfId="1941"/>
    <cellStyle name="Примечание 5" xfId="1456"/>
    <cellStyle name="Примечание 5 2" xfId="1942"/>
    <cellStyle name="Примечание 6" xfId="1457"/>
    <cellStyle name="Примечание 6 2" xfId="1943"/>
    <cellStyle name="Примечание 7" xfId="1458"/>
    <cellStyle name="Примечание 7 2" xfId="1944"/>
    <cellStyle name="Примітка" xfId="1459"/>
    <cellStyle name="Примітка 1" xfId="1460"/>
    <cellStyle name="Примітка 1 2" xfId="1946"/>
    <cellStyle name="Примітка 2" xfId="1461"/>
    <cellStyle name="Примітка 2 2" xfId="1947"/>
    <cellStyle name="Примітка 3" xfId="1462"/>
    <cellStyle name="Примітка 3 2" xfId="1948"/>
    <cellStyle name="Примітка 4" xfId="1463"/>
    <cellStyle name="Примітка 4 2" xfId="1949"/>
    <cellStyle name="Примітка 5" xfId="1945"/>
    <cellStyle name="Примітка_ЗапасыЛена2" xfId="1464"/>
    <cellStyle name="Процентный" xfId="226" builtinId="5"/>
    <cellStyle name="Процентный 10" xfId="1465"/>
    <cellStyle name="Процентный 11" xfId="1466"/>
    <cellStyle name="Процентный 12" xfId="1467"/>
    <cellStyle name="Процентный 13" xfId="1468"/>
    <cellStyle name="Процентный 14" xfId="1469"/>
    <cellStyle name="Процентный 15" xfId="1470"/>
    <cellStyle name="Процентный 16" xfId="1612"/>
    <cellStyle name="Процентный 16 2" xfId="1797"/>
    <cellStyle name="Процентный 16 3" xfId="2062"/>
    <cellStyle name="Процентный 16 3 2" xfId="2556"/>
    <cellStyle name="Процентный 16 3 2 2" xfId="3274"/>
    <cellStyle name="Процентный 16 3 3" xfId="3273"/>
    <cellStyle name="Процентный 16 4" xfId="2293"/>
    <cellStyle name="Процентный 16 4 2" xfId="3275"/>
    <cellStyle name="Процентный 16 5" xfId="2403"/>
    <cellStyle name="Процентный 16 5 2" xfId="3276"/>
    <cellStyle name="Процентный 16 6" xfId="3272"/>
    <cellStyle name="Процентный 17" xfId="1844"/>
    <cellStyle name="Процентный 18" xfId="2089"/>
    <cellStyle name="Процентный 19" xfId="3326"/>
    <cellStyle name="Процентный 2" xfId="8"/>
    <cellStyle name="Процентный 2 10" xfId="1471"/>
    <cellStyle name="Процентный 2 11" xfId="1472"/>
    <cellStyle name="Процентный 2 12" xfId="1473"/>
    <cellStyle name="Процентный 2 13" xfId="1474"/>
    <cellStyle name="Процентный 2 14" xfId="1475"/>
    <cellStyle name="Процентный 2 15" xfId="1476"/>
    <cellStyle name="Процентный 2 16" xfId="1477"/>
    <cellStyle name="Процентный 2 17" xfId="1478"/>
    <cellStyle name="Процентный 2 18" xfId="1479"/>
    <cellStyle name="Процентный 2 19" xfId="1480"/>
    <cellStyle name="Процентный 2 2" xfId="193"/>
    <cellStyle name="Процентный 2 2 2" xfId="194"/>
    <cellStyle name="Процентный 2 2 2 2" xfId="1799"/>
    <cellStyle name="Процентный 2 2 3" xfId="1481"/>
    <cellStyle name="Процентный 2 2 4" xfId="1798"/>
    <cellStyle name="Процентный 2 2 5" xfId="2102"/>
    <cellStyle name="Процентный 2 20" xfId="1482"/>
    <cellStyle name="Процентный 2 21" xfId="1483"/>
    <cellStyle name="Процентный 2 22" xfId="1774"/>
    <cellStyle name="Процентный 2 23" xfId="2164"/>
    <cellStyle name="Процентный 2 3" xfId="195"/>
    <cellStyle name="Процентный 2 3 2" xfId="1484"/>
    <cellStyle name="Процентный 2 3 3" xfId="2101"/>
    <cellStyle name="Процентный 2 4" xfId="1485"/>
    <cellStyle name="Процентный 2 5" xfId="1486"/>
    <cellStyle name="Процентный 2 6" xfId="1487"/>
    <cellStyle name="Процентный 2 7" xfId="1488"/>
    <cellStyle name="Процентный 2 8" xfId="1489"/>
    <cellStyle name="Процентный 2 9" xfId="1490"/>
    <cellStyle name="Процентный 2_Директор 2011-Шаблон" xfId="1491"/>
    <cellStyle name="Процентный 3" xfId="196"/>
    <cellStyle name="Процентный 3 2" xfId="197"/>
    <cellStyle name="Процентный 3 2 2" xfId="1494"/>
    <cellStyle name="Процентный 3 2 2 2" xfId="1495"/>
    <cellStyle name="Процентный 3 2 3" xfId="1496"/>
    <cellStyle name="Процентный 3 2 4" xfId="1493"/>
    <cellStyle name="Процентный 3 2 5" xfId="2099"/>
    <cellStyle name="Процентный 3 3" xfId="1497"/>
    <cellStyle name="Процентный 3 4" xfId="1498"/>
    <cellStyle name="Процентный 3 5" xfId="1492"/>
    <cellStyle name="Процентный 3 6" xfId="2100"/>
    <cellStyle name="Процентный 4" xfId="198"/>
    <cellStyle name="Процентный 4 2" xfId="1499"/>
    <cellStyle name="Процентный 4 2 2" xfId="1800"/>
    <cellStyle name="Процентный 4 3" xfId="1500"/>
    <cellStyle name="Процентный 4 3 2" xfId="1801"/>
    <cellStyle name="Процентный 5" xfId="199"/>
    <cellStyle name="Процентный 5 2" xfId="1802"/>
    <cellStyle name="Процентный 6" xfId="1501"/>
    <cellStyle name="Процентный 6 2" xfId="1502"/>
    <cellStyle name="Процентный 6 2 2" xfId="1503"/>
    <cellStyle name="Процентный 6 3" xfId="1504"/>
    <cellStyle name="Процентный 7" xfId="1505"/>
    <cellStyle name="Процентный 8" xfId="1506"/>
    <cellStyle name="Процентный 9" xfId="1507"/>
    <cellStyle name="Результат" xfId="1508"/>
    <cellStyle name="Результат 1" xfId="1509"/>
    <cellStyle name="Результат 1 1" xfId="1510"/>
    <cellStyle name="Результат 1 1 2" xfId="1868"/>
    <cellStyle name="Результат 1 2" xfId="1869"/>
    <cellStyle name="Результат 1_УГПБ" xfId="1511"/>
    <cellStyle name="Результат 10" xfId="2172"/>
    <cellStyle name="Результат 2" xfId="1512"/>
    <cellStyle name="Результат 2 2" xfId="1867"/>
    <cellStyle name="Результат 3" xfId="1513"/>
    <cellStyle name="Результат 3 2" xfId="1866"/>
    <cellStyle name="Результат 4" xfId="1514"/>
    <cellStyle name="Результат 4 2" xfId="1865"/>
    <cellStyle name="Результат 5" xfId="1515"/>
    <cellStyle name="Результат 5 2" xfId="1864"/>
    <cellStyle name="Результат 6" xfId="1870"/>
    <cellStyle name="Результат 7" xfId="1950"/>
    <cellStyle name="Результат 8" xfId="2063"/>
    <cellStyle name="Результат 9" xfId="2170"/>
    <cellStyle name="Связанная ячейка 2" xfId="200"/>
    <cellStyle name="Связанная ячейка 2 2" xfId="1516"/>
    <cellStyle name="Связанная ячейка 3" xfId="1517"/>
    <cellStyle name="Середній" xfId="1518"/>
    <cellStyle name="Середній 1" xfId="1519"/>
    <cellStyle name="Середній 2" xfId="1520"/>
    <cellStyle name="Середній 3" xfId="1521"/>
    <cellStyle name="Середній 4" xfId="1522"/>
    <cellStyle name="Середній_ЗапасыЛена2" xfId="1523"/>
    <cellStyle name="Стиль 1" xfId="1524"/>
    <cellStyle name="Стиль 1 2" xfId="1525"/>
    <cellStyle name="Стиль 1_Директор 2011-Шаблон" xfId="1526"/>
    <cellStyle name="Стиль ПЭО" xfId="1527"/>
    <cellStyle name="Стиль_названий" xfId="1528"/>
    <cellStyle name="Текст попередження" xfId="1529"/>
    <cellStyle name="Текст попередження 1" xfId="1530"/>
    <cellStyle name="Текст попередження 2" xfId="1531"/>
    <cellStyle name="Текст попередження 3" xfId="1532"/>
    <cellStyle name="Текст попередження 4" xfId="1533"/>
    <cellStyle name="Текст попередження_ЗапасыЛена2" xfId="1534"/>
    <cellStyle name="Текст пояснення" xfId="1535"/>
    <cellStyle name="Текст пояснення 1" xfId="1536"/>
    <cellStyle name="Текст пояснення 2" xfId="1537"/>
    <cellStyle name="Текст пояснення 3" xfId="1538"/>
    <cellStyle name="Текст пояснення 4" xfId="1539"/>
    <cellStyle name="Текст пояснення_ЗапасыЛена2" xfId="1540"/>
    <cellStyle name="Текст предупреждения 2" xfId="201"/>
    <cellStyle name="Текст предупреждения 2 2" xfId="1541"/>
    <cellStyle name="Текст предупреждения 3" xfId="1542"/>
    <cellStyle name="Тысячи [0]_1.62" xfId="1543"/>
    <cellStyle name="Тысячи_1.62" xfId="1544"/>
    <cellStyle name="Финансовый" xfId="261" builtinId="3"/>
    <cellStyle name="Финансовый [0] 2" xfId="202"/>
    <cellStyle name="Финансовый 10" xfId="1545"/>
    <cellStyle name="Финансовый 11" xfId="1546"/>
    <cellStyle name="Финансовый 12" xfId="1547"/>
    <cellStyle name="Финансовый 13" xfId="1548"/>
    <cellStyle name="Финансовый 14" xfId="1549"/>
    <cellStyle name="Финансовый 15" xfId="1550"/>
    <cellStyle name="Финансовый 16" xfId="1551"/>
    <cellStyle name="Финансовый 17" xfId="1552"/>
    <cellStyle name="Финансовый 18" xfId="1553"/>
    <cellStyle name="Финансовый 19" xfId="1554"/>
    <cellStyle name="Финансовый 2" xfId="3"/>
    <cellStyle name="Финансовый 2 10" xfId="1555"/>
    <cellStyle name="Финансовый 2 10 2" xfId="1803"/>
    <cellStyle name="Финансовый 2 11" xfId="1556"/>
    <cellStyle name="Финансовый 2 11 2" xfId="1804"/>
    <cellStyle name="Финансовый 2 12" xfId="1557"/>
    <cellStyle name="Финансовый 2 12 2" xfId="1805"/>
    <cellStyle name="Финансовый 2 13" xfId="1558"/>
    <cellStyle name="Финансовый 2 13 2" xfId="1806"/>
    <cellStyle name="Финансовый 2 14" xfId="1559"/>
    <cellStyle name="Финансовый 2 14 2" xfId="1807"/>
    <cellStyle name="Финансовый 2 15" xfId="1560"/>
    <cellStyle name="Финансовый 2 15 2" xfId="1808"/>
    <cellStyle name="Финансовый 2 16" xfId="1561"/>
    <cellStyle name="Финансовый 2 16 2" xfId="1809"/>
    <cellStyle name="Финансовый 2 17" xfId="1562"/>
    <cellStyle name="Финансовый 2 17 2" xfId="1810"/>
    <cellStyle name="Финансовый 2 18" xfId="1563"/>
    <cellStyle name="Финансовый 2 19" xfId="1564"/>
    <cellStyle name="Финансовый 2 2" xfId="203"/>
    <cellStyle name="Финансовый 2 2 2" xfId="204"/>
    <cellStyle name="Финансовый 2 2 2 2" xfId="1565"/>
    <cellStyle name="Финансовый 2 2 2 3" xfId="2098"/>
    <cellStyle name="Финансовый 2 2 3" xfId="1566"/>
    <cellStyle name="Финансовый 2 2 3 2" xfId="1811"/>
    <cellStyle name="Финансовый 2 2 4" xfId="1567"/>
    <cellStyle name="Финансовый 2 20" xfId="1568"/>
    <cellStyle name="Финансовый 2 21" xfId="1569"/>
    <cellStyle name="Финансовый 2 22" xfId="1570"/>
    <cellStyle name="Финансовый 2 23" xfId="1571"/>
    <cellStyle name="Финансовый 2 24" xfId="2167"/>
    <cellStyle name="Финансовый 2 3" xfId="205"/>
    <cellStyle name="Финансовый 2 3 2" xfId="1812"/>
    <cellStyle name="Финансовый 2 3 3" xfId="1572"/>
    <cellStyle name="Финансовый 2 3 4" xfId="2097"/>
    <cellStyle name="Финансовый 2 4" xfId="206"/>
    <cellStyle name="Финансовый 2 4 2" xfId="1813"/>
    <cellStyle name="Финансовый 2 4 3" xfId="1573"/>
    <cellStyle name="Финансовый 2 4 4" xfId="2096"/>
    <cellStyle name="Финансовый 2 5" xfId="207"/>
    <cellStyle name="Финансовый 2 5 2" xfId="1814"/>
    <cellStyle name="Финансовый 2 5 3" xfId="1574"/>
    <cellStyle name="Финансовый 2 5 4" xfId="2095"/>
    <cellStyle name="Финансовый 2 6" xfId="208"/>
    <cellStyle name="Финансовый 2 6 2" xfId="1815"/>
    <cellStyle name="Финансовый 2 6 3" xfId="1575"/>
    <cellStyle name="Финансовый 2 6 4" xfId="2094"/>
    <cellStyle name="Финансовый 2 7" xfId="260"/>
    <cellStyle name="Финансовый 2 7 2" xfId="1816"/>
    <cellStyle name="Финансовый 2 7 3" xfId="1576"/>
    <cellStyle name="Финансовый 2 7 4" xfId="2087"/>
    <cellStyle name="Финансовый 2 8" xfId="1577"/>
    <cellStyle name="Финансовый 2 8 2" xfId="1817"/>
    <cellStyle name="Финансовый 2 9" xfId="1578"/>
    <cellStyle name="Финансовый 2 9 2" xfId="1818"/>
    <cellStyle name="Финансовый 2_Директор 2011-Шаблон" xfId="1579"/>
    <cellStyle name="Финансовый 20" xfId="1580"/>
    <cellStyle name="Финансовый 21" xfId="1581"/>
    <cellStyle name="Финансовый 22" xfId="2086"/>
    <cellStyle name="Финансовый 23" xfId="2174"/>
    <cellStyle name="Финансовый 24" xfId="2175"/>
    <cellStyle name="Финансовый 25" xfId="2173"/>
    <cellStyle name="Финансовый 26" xfId="2176"/>
    <cellStyle name="Финансовый 27" xfId="2178"/>
    <cellStyle name="Финансовый 28" xfId="2182"/>
    <cellStyle name="Финансовый 29" xfId="2183"/>
    <cellStyle name="Финансовый 3" xfId="4"/>
    <cellStyle name="Финансовый 3 2" xfId="209"/>
    <cellStyle name="Финансовый 3 2 2" xfId="1582"/>
    <cellStyle name="Финансовый 3 3" xfId="210"/>
    <cellStyle name="Финансовый 3 4" xfId="211"/>
    <cellStyle name="Финансовый 3 4 2" xfId="1583"/>
    <cellStyle name="Финансовый 3 4 3" xfId="2093"/>
    <cellStyle name="Финансовый 3 5" xfId="1584"/>
    <cellStyle name="Финансовый 3 6" xfId="1585"/>
    <cellStyle name="Финансовый 3 7" xfId="1586"/>
    <cellStyle name="Финансовый 3 8" xfId="1587"/>
    <cellStyle name="Финансовый 30" xfId="2179"/>
    <cellStyle name="Финансовый 31" xfId="2177"/>
    <cellStyle name="Финансовый 32" xfId="2181"/>
    <cellStyle name="Финансовый 33" xfId="2180"/>
    <cellStyle name="Финансовый 34" xfId="2184"/>
    <cellStyle name="Финансовый 35" xfId="2185"/>
    <cellStyle name="Финансовый 36" xfId="3321"/>
    <cellStyle name="Финансовый 4" xfId="212"/>
    <cellStyle name="Финансовый 4 2" xfId="1589"/>
    <cellStyle name="Финансовый 4 2 2" xfId="1820"/>
    <cellStyle name="Финансовый 4 3" xfId="1590"/>
    <cellStyle name="Финансовый 4 3 2" xfId="1821"/>
    <cellStyle name="Финансовый 4 4" xfId="1591"/>
    <cellStyle name="Финансовый 4 5" xfId="1592"/>
    <cellStyle name="Финансовый 4 6" xfId="1593"/>
    <cellStyle name="Финансовый 4 7" xfId="1594"/>
    <cellStyle name="Финансовый 4 7 2" xfId="1822"/>
    <cellStyle name="Финансовый 4 8" xfId="1819"/>
    <cellStyle name="Финансовый 4 9" xfId="1588"/>
    <cellStyle name="Финансовый 5" xfId="1595"/>
    <cellStyle name="Финансовый 5 2" xfId="1823"/>
    <cellStyle name="Финансовый 6" xfId="1596"/>
    <cellStyle name="Финансовый 7" xfId="1597"/>
    <cellStyle name="Финансовый 8" xfId="1598"/>
    <cellStyle name="Финансовый 9" xfId="1599"/>
    <cellStyle name="Фінансовий 2" xfId="213"/>
    <cellStyle name="Хороший 2" xfId="214"/>
    <cellStyle name="Хороший 2 2" xfId="1600"/>
    <cellStyle name="Хороший 2 3" xfId="1601"/>
    <cellStyle name="Хороший 2 4" xfId="1602"/>
    <cellStyle name="Хороший 3" xfId="1603"/>
    <cellStyle name="Хороший 4" xfId="1604"/>
    <cellStyle name="числовой" xfId="1605"/>
    <cellStyle name="Ю" xfId="1606"/>
    <cellStyle name="Ю-FreeSet_10" xfId="1607"/>
  </cellStyles>
  <dxfs count="46">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auto="1"/>
        </right>
        <top style="thin">
          <color auto="1"/>
        </top>
        <bottom style="thin">
          <color auto="1"/>
        </bottom>
      </border>
      <protection locked="0" hidden="0"/>
    </dxf>
    <dxf>
      <font>
        <b/>
        <i val="0"/>
        <strike val="0"/>
        <condense val="0"/>
        <extend val="0"/>
        <outline val="0"/>
        <shadow val="0"/>
        <u val="none"/>
        <vertAlign val="baseline"/>
        <sz val="11"/>
        <color rgb="FF0070C0"/>
        <name val="Times New Roman"/>
        <scheme val="none"/>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1"/>
        <color auto="1"/>
        <name val="Times New Roman"/>
        <scheme val="none"/>
      </font>
      <numFmt numFmtId="180" formatCode="#,##0.0"/>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FF0000"/>
        <name val="Times New Roman"/>
        <scheme val="none"/>
      </font>
      <numFmt numFmtId="3" formatCode="#,##0"/>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FF0000"/>
        <name val="Times New Roman"/>
        <scheme val="none"/>
      </font>
      <numFmt numFmtId="3" formatCode="#,##0"/>
      <fill>
        <patternFill patternType="none">
          <fgColor indexed="64"/>
          <bgColor indexed="65"/>
        </patternFill>
      </fill>
      <alignment horizontal="center"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alignment horizontal="center"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numFmt numFmtId="1" formatCode="0"/>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FF0000"/>
        <name val="Times New Roman"/>
        <scheme val="none"/>
      </font>
      <fill>
        <patternFill patternType="none">
          <fgColor indexed="64"/>
          <bgColor indexed="65"/>
        </patternFill>
      </fill>
      <alignment horizontal="center" vertical="bottom"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bottom" textRotation="0" wrapText="0" indent="0" relativeIndent="255"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Arial"/>
        <scheme val="none"/>
      </font>
      <alignment horizontal="center" vertical="center" textRotation="0" wrapText="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scheme val="none"/>
      </font>
      <numFmt numFmtId="173" formatCode="0.0"/>
      <alignment horizontal="center" vertical="center" textRotation="0" wrapText="0" indent="0" relativeIndent="255"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auto="1"/>
        </left>
        <right style="thin">
          <color auto="1"/>
        </right>
        <top style="thin">
          <color auto="1"/>
        </top>
        <bottom style="thin">
          <color auto="1"/>
        </bottom>
      </border>
      <protection locked="0" hidden="0"/>
    </dxf>
    <dxf>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protection locked="0" hidden="0"/>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1"/>
        <color theme="0"/>
        <name val="Times New Roman"/>
        <scheme val="none"/>
      </font>
      <numFmt numFmtId="2" formatCode="0.00"/>
      <fill>
        <patternFill patternType="none">
          <fgColor indexed="64"/>
          <bgColor theme="3" tint="0.59999389629810485"/>
        </patternFill>
      </fill>
      <alignment horizontal="center" vertical="center" textRotation="0" wrapText="0" indent="0" relativeIndent="255" justifyLastLine="0" shrinkToFit="0" readingOrder="0"/>
      <border diagonalUp="0" diagonalDown="0" outline="0">
        <left style="thin">
          <color indexed="64"/>
        </left>
        <right style="thin">
          <color indexed="64"/>
        </right>
        <top/>
        <bottom/>
      </border>
      <protection locked="0" hidden="0"/>
    </dxf>
    <dxf>
      <font>
        <color theme="0"/>
      </font>
    </dxf>
    <dxf>
      <font>
        <b/>
        <i val="0"/>
      </font>
      <fill>
        <patternFill>
          <bgColor rgb="FFFF0000"/>
        </patternFill>
      </fill>
    </dxf>
    <dxf>
      <font>
        <b/>
        <i val="0"/>
      </font>
      <fill>
        <patternFill>
          <bgColor rgb="FFFF0000"/>
        </patternFill>
      </fill>
    </dxf>
    <dxf>
      <font>
        <color theme="0"/>
      </font>
    </dxf>
    <dxf>
      <font>
        <b/>
        <i val="0"/>
      </font>
      <fill>
        <patternFill>
          <bgColor rgb="FFFF0000"/>
        </patternFill>
      </fill>
    </dxf>
    <dxf>
      <font>
        <b/>
        <i val="0"/>
      </font>
      <fill>
        <patternFill>
          <bgColor rgb="FFFF0000"/>
        </patternFill>
      </fill>
    </dxf>
  </dxfs>
  <tableStyles count="0" defaultTableStyle="TableStyleMedium2" defaultPivotStyle="PivotStyleMedium9"/>
  <colors>
    <mruColors>
      <color rgb="FFEC20C5"/>
      <color rgb="FFFFCC00"/>
      <color rgb="FF00FFFF"/>
      <color rgb="FFFF7C80"/>
      <color rgb="FF8F31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052;&#1086;&#1080;%20&#1076;&#1086;&#1082;&#1091;&#1084;&#1077;&#1085;&#1090;&#1099;\PEV20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2\c\&#1052;&#1086;&#1080;%20&#1076;&#1086;&#1082;&#1091;&#1084;&#1077;&#1085;&#1090;&#1099;\PEV20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 утв."/>
      <sheetName val="812 (2)"/>
      <sheetName val="812"/>
      <sheetName val="0"/>
      <sheetName val="1"/>
      <sheetName val="2"/>
      <sheetName val="2 утв"/>
      <sheetName val="3 не сокр."/>
      <sheetName val="3 тар."/>
      <sheetName val="4 утв"/>
      <sheetName val="rem"/>
      <sheetName val="5"/>
      <sheetName val="6"/>
      <sheetName val="7"/>
      <sheetName val="8"/>
      <sheetName val="3кв "/>
      <sheetName val="1998"/>
      <sheetName val="9 (2)"/>
      <sheetName val="9"/>
      <sheetName val="10"/>
      <sheetName val="11"/>
      <sheetName val="12"/>
      <sheetName val="бюджет травня факт"/>
      <sheetName val="бюджет травня"/>
      <sheetName val="бюджет червня"/>
      <sheetName val="бюджет липня"/>
      <sheetName val="бюджет серпня "/>
      <sheetName val="бюджет вересня"/>
      <sheetName val="бюджет жовтня"/>
      <sheetName val="бюджет листоп."/>
      <sheetName val="бюджет грудня"/>
      <sheetName val="план підр."/>
      <sheetName val="прот."/>
      <sheetName val="1 кв"/>
      <sheetName val="2 кв"/>
      <sheetName val="1півр"/>
      <sheetName val="7 міс"/>
      <sheetName val="8 міс."/>
      <sheetName val="3кв"/>
      <sheetName val="9 міс."/>
      <sheetName val="10 міс."/>
      <sheetName val="11 міс."/>
      <sheetName val="12 міс."/>
      <sheetName val="пок.ен.1к"/>
      <sheetName val="пок.ен.2к"/>
      <sheetName val="пок.ен.3к "/>
      <sheetName val="пок.ен.4к  "/>
      <sheetName val="Лист1"/>
      <sheetName val="Лист1 (2)"/>
      <sheetName val="Лист2"/>
      <sheetName val="sm20 3кв"/>
      <sheetName val="3 утв_"/>
      <sheetName val="812 _2_"/>
      <sheetName val="3 не сокр_"/>
      <sheetName val="3 тар_"/>
      <sheetName val="9 _2_"/>
      <sheetName val="8 міс_"/>
      <sheetName val="9 міс_"/>
      <sheetName val="10 міс_"/>
      <sheetName val="11 міс_"/>
      <sheetName val="12 міс_"/>
      <sheetName val="СправСтатей"/>
      <sheetName val="СправСтатейРасхУК"/>
      <sheetName val="Lead"/>
      <sheetName val="XREF"/>
      <sheetName val="Depreciation"/>
      <sheetName val="tar ee 99"/>
      <sheetName val="1_Структура по елементах"/>
      <sheetName val="Inform"/>
      <sheetName val="Ini"/>
      <sheetName val="м_8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12 (2)"/>
      <sheetName val="812"/>
      <sheetName val="0"/>
      <sheetName val="1"/>
      <sheetName val="2"/>
      <sheetName val="2 утв"/>
      <sheetName val="3 утв."/>
      <sheetName val="3 не сокр."/>
      <sheetName val="3 тар."/>
      <sheetName val="4 утв"/>
      <sheetName val="rem"/>
      <sheetName val="5"/>
      <sheetName val="6"/>
      <sheetName val="7"/>
      <sheetName val="8"/>
      <sheetName val="3кв "/>
      <sheetName val="1998"/>
      <sheetName val="9 (2)"/>
      <sheetName val="9"/>
      <sheetName val="10"/>
      <sheetName val="11"/>
      <sheetName val="12"/>
      <sheetName val="бюджет травня факт"/>
      <sheetName val="бюджет травня"/>
      <sheetName val="бюджет червня"/>
      <sheetName val="бюджет липня"/>
      <sheetName val="бюджет серпня "/>
      <sheetName val="бюджет вересня"/>
      <sheetName val="бюджет жовтня"/>
      <sheetName val="бюджет листоп."/>
      <sheetName val="бюджет грудня"/>
      <sheetName val="план підр."/>
      <sheetName val="прот."/>
      <sheetName val="1 кв"/>
      <sheetName val="2 кв"/>
      <sheetName val="1півр"/>
      <sheetName val="7 міс"/>
      <sheetName val="8 міс."/>
      <sheetName val="3кв"/>
      <sheetName val="9 міс."/>
      <sheetName val="10 міс."/>
      <sheetName val="11 міс."/>
      <sheetName val="12 міс."/>
      <sheetName val="пок.ен.1к"/>
      <sheetName val="пок.ен.2к"/>
      <sheetName val="пок.ен.3к "/>
      <sheetName val="пок.ен.4к  "/>
      <sheetName val="Лист1"/>
      <sheetName val="Лист1 (2)"/>
      <sheetName val="Лист2"/>
      <sheetName val="sm20 3кв"/>
      <sheetName val="812 _2_"/>
      <sheetName val="3 утв_"/>
      <sheetName val="3 не сокр_"/>
      <sheetName val="3 тар_"/>
      <sheetName val="9 _2_"/>
      <sheetName val="8 міс_"/>
      <sheetName val="9 міс_"/>
      <sheetName val="10 міс_"/>
      <sheetName val="11 міс_"/>
      <sheetName val="12 міс_"/>
      <sheetName val="Lead"/>
      <sheetName val="XREF"/>
      <sheetName val="Depreciation"/>
      <sheetName val="assump"/>
      <sheetName val="м_812"/>
      <sheetName val="СправСтатей"/>
      <sheetName val="СправСтатейРасхУК"/>
      <sheetName val="IAS Trial Balance"/>
      <sheetName val="DICTS"/>
      <sheetName val="Витрати 2014"/>
      <sheetName val="Години - 2014 (по месяцам)"/>
      <sheetName val="01.2014"/>
      <sheetName val="02.2014"/>
      <sheetName val="Отчет за смену - КЕМ 01.2014"/>
      <sheetName val="Справочник ЦФО"/>
      <sheetName val="справочник"/>
      <sheetName val="Протокол заседания 1"/>
      <sheetName val="tar ee 99"/>
      <sheetName val="Основн информ"/>
      <sheetName val="Dirs"/>
      <sheetName val="Total"/>
      <sheetName val="Setup"/>
      <sheetName val="Ф2"/>
      <sheetName val="МТР Газ України"/>
      <sheetName val="PEV20002"/>
      <sheetName val="KOEF"/>
      <sheetName val="PEV20002.xls"/>
      <sheetName val="факт"/>
    </sheetNames>
  </externalBook>
</externalLink>
</file>

<file path=xl/tables/table1.xml><?xml version="1.0" encoding="utf-8"?>
<table xmlns="http://schemas.openxmlformats.org/spreadsheetml/2006/main" id="2" name="Таблица2" displayName="Таблица2" ref="A11:S48" headerRowDxfId="39" dataDxfId="38" tableBorderDxfId="37">
  <autoFilter ref="A11:S48"/>
  <tableColumns count="19">
    <tableColumn id="1" name="Столбец1" totalsRowLabel="Итог" dataDxfId="36" totalsRowDxfId="35"/>
    <tableColumn id="2" name="Столбец2" dataDxfId="34"/>
    <tableColumn id="3" name="Столбец3" dataDxfId="33" totalsRowDxfId="32"/>
    <tableColumn id="4" name="Столбец4" dataDxfId="31" totalsRowDxfId="30"/>
    <tableColumn id="5" name="Столбец5" dataDxfId="29" totalsRowDxfId="28"/>
    <tableColumn id="6" name="Столбец6" dataDxfId="27" totalsRowDxfId="26"/>
    <tableColumn id="7" name="Столбец7" dataDxfId="25" totalsRowDxfId="24"/>
    <tableColumn id="8" name="Столбец8" dataDxfId="23" totalsRowDxfId="22"/>
    <tableColumn id="9" name="Столбец9" dataDxfId="21" totalsRowDxfId="20"/>
    <tableColumn id="10" name="Столбец10" dataDxfId="19" totalsRowDxfId="18"/>
    <tableColumn id="11" name="Столбец11" dataDxfId="17" totalsRowDxfId="16"/>
    <tableColumn id="12" name="Столбец12" dataDxfId="15" totalsRowDxfId="14" dataCellStyle="Финансовый"/>
    <tableColumn id="13" name="Столбец13" dataDxfId="13" totalsRowDxfId="12"/>
    <tableColumn id="14" name="Столбец14" dataDxfId="11" totalsRowDxfId="10"/>
    <tableColumn id="15" name="Столбец15" dataDxfId="9" totalsRowDxfId="8"/>
    <tableColumn id="16" name="Столбец16" totalsRowFunction="sum" dataDxfId="7" totalsRowDxfId="6"/>
    <tableColumn id="17" name="Столбец17" dataDxfId="5" totalsRowDxfId="4"/>
    <tableColumn id="18" name="Столбец18" dataDxfId="3" totalsRowDxfId="2"/>
    <tableColumn id="19" name="Столбец19" dataDxfId="1" totalsRowDxfId="0"/>
  </tableColumns>
  <tableStyleInfo name="TableStyleMedium2"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zakon2.rada.gov.ua/laws/show/z0643-16/print" TargetMode="External"/></Relationships>
</file>

<file path=xl/worksheets/sheet1.xml><?xml version="1.0" encoding="utf-8"?>
<worksheet xmlns="http://schemas.openxmlformats.org/spreadsheetml/2006/main" xmlns:r="http://schemas.openxmlformats.org/officeDocument/2006/relationships">
  <dimension ref="B2:C2"/>
  <sheetViews>
    <sheetView workbookViewId="0">
      <selection activeCell="C24" sqref="C24"/>
    </sheetView>
  </sheetViews>
  <sheetFormatPr defaultRowHeight="15"/>
  <cols>
    <col min="3" max="3" width="21.28515625" bestFit="1" customWidth="1"/>
  </cols>
  <sheetData>
    <row r="2" spans="2:3">
      <c r="B2" s="62"/>
      <c r="C2" s="62" t="s">
        <v>401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53"/>
  <sheetViews>
    <sheetView view="pageBreakPreview" zoomScaleNormal="100" zoomScaleSheetLayoutView="100" workbookViewId="0">
      <selection activeCell="K21" sqref="K21"/>
    </sheetView>
  </sheetViews>
  <sheetFormatPr defaultRowHeight="15"/>
  <cols>
    <col min="1" max="1" width="4.7109375" style="10" customWidth="1"/>
    <col min="2" max="2" width="20.7109375" style="10" customWidth="1"/>
    <col min="3" max="3" width="15.7109375" style="10" customWidth="1"/>
    <col min="4" max="4" width="15.140625" style="10" customWidth="1"/>
    <col min="5" max="5" width="19.28515625" style="10" customWidth="1"/>
    <col min="6" max="6" width="16.140625" style="10" customWidth="1"/>
  </cols>
  <sheetData>
    <row r="1" spans="1:7" ht="14.45" customHeight="1">
      <c r="E1" s="52"/>
      <c r="F1" s="52" t="s">
        <v>381</v>
      </c>
      <c r="G1" s="49"/>
    </row>
    <row r="2" spans="1:7">
      <c r="B2" s="10" t="s">
        <v>3</v>
      </c>
    </row>
    <row r="3" spans="1:7">
      <c r="B3" s="10" t="s">
        <v>215</v>
      </c>
    </row>
    <row r="4" spans="1:7">
      <c r="B4" s="10" t="s">
        <v>214</v>
      </c>
    </row>
    <row r="6" spans="1:7">
      <c r="A6" s="685" t="s">
        <v>378</v>
      </c>
      <c r="B6" s="685"/>
      <c r="C6" s="685"/>
      <c r="D6" s="685"/>
      <c r="E6" s="685"/>
      <c r="F6" s="685"/>
    </row>
    <row r="7" spans="1:7">
      <c r="A7" s="685" t="s">
        <v>216</v>
      </c>
      <c r="B7" s="685"/>
      <c r="C7" s="685"/>
      <c r="D7" s="685"/>
      <c r="E7" s="685"/>
      <c r="F7" s="685"/>
      <c r="G7" s="3"/>
    </row>
    <row r="8" spans="1:7">
      <c r="A8" s="685" t="s">
        <v>217</v>
      </c>
      <c r="B8" s="685"/>
      <c r="C8" s="685"/>
      <c r="D8" s="685"/>
      <c r="E8" s="685"/>
      <c r="F8" s="685"/>
    </row>
    <row r="9" spans="1:7">
      <c r="A9" s="685" t="s">
        <v>219</v>
      </c>
      <c r="B9" s="685"/>
      <c r="C9" s="685"/>
      <c r="D9" s="685"/>
      <c r="E9" s="685"/>
      <c r="F9" s="685"/>
    </row>
    <row r="10" spans="1:7">
      <c r="A10" s="685" t="s">
        <v>218</v>
      </c>
      <c r="B10" s="685"/>
      <c r="C10" s="685"/>
      <c r="D10" s="685"/>
      <c r="E10" s="685"/>
      <c r="F10" s="685"/>
    </row>
    <row r="11" spans="1:7">
      <c r="A11" s="642"/>
      <c r="B11" s="642"/>
      <c r="C11" s="642"/>
      <c r="D11" s="642"/>
      <c r="E11" s="642"/>
      <c r="F11" s="642"/>
    </row>
    <row r="13" spans="1:7">
      <c r="A13" s="686" t="s">
        <v>4</v>
      </c>
      <c r="B13" s="687" t="s">
        <v>209</v>
      </c>
      <c r="C13" s="687" t="s">
        <v>210</v>
      </c>
      <c r="D13" s="686" t="s">
        <v>207</v>
      </c>
      <c r="E13" s="686"/>
      <c r="F13" s="686"/>
    </row>
    <row r="14" spans="1:7" ht="99.75" customHeight="1">
      <c r="A14" s="686"/>
      <c r="B14" s="688"/>
      <c r="C14" s="688"/>
      <c r="D14" s="2" t="s">
        <v>211</v>
      </c>
      <c r="E14" s="2" t="s">
        <v>212</v>
      </c>
      <c r="F14" s="2" t="s">
        <v>213</v>
      </c>
    </row>
    <row r="15" spans="1:7">
      <c r="A15" s="686"/>
      <c r="B15" s="9"/>
      <c r="C15" s="9"/>
      <c r="E15" s="8"/>
      <c r="F15" s="8"/>
    </row>
    <row r="16" spans="1:7">
      <c r="A16" s="686"/>
      <c r="B16" s="9"/>
      <c r="C16" s="9"/>
      <c r="D16" s="8"/>
      <c r="E16" s="8"/>
      <c r="F16" s="8"/>
    </row>
    <row r="17" spans="1:6">
      <c r="A17" s="686"/>
      <c r="B17" s="9"/>
      <c r="C17" s="9"/>
      <c r="D17" s="8"/>
      <c r="E17" s="8"/>
      <c r="F17" s="8"/>
    </row>
    <row r="18" spans="1:6">
      <c r="A18" s="686"/>
      <c r="B18" s="9"/>
      <c r="C18" s="9"/>
      <c r="D18" s="11"/>
      <c r="E18" s="8"/>
      <c r="F18" s="11"/>
    </row>
    <row r="19" spans="1:6">
      <c r="A19" s="7">
        <v>1</v>
      </c>
      <c r="B19" s="7">
        <v>2</v>
      </c>
      <c r="C19" s="7">
        <v>3</v>
      </c>
      <c r="D19" s="7">
        <v>4</v>
      </c>
      <c r="E19" s="7">
        <v>5</v>
      </c>
      <c r="F19" s="7">
        <v>6</v>
      </c>
    </row>
    <row r="20" spans="1:6">
      <c r="A20" s="12"/>
      <c r="B20" s="12"/>
      <c r="C20" s="12"/>
      <c r="D20" s="12"/>
      <c r="E20" s="12"/>
      <c r="F20" s="12"/>
    </row>
    <row r="21" spans="1:6">
      <c r="A21" s="12"/>
      <c r="B21" s="12"/>
      <c r="C21" s="12"/>
      <c r="D21" s="12"/>
      <c r="E21" s="12"/>
      <c r="F21" s="12"/>
    </row>
    <row r="22" spans="1:6">
      <c r="A22" s="636" t="s">
        <v>208</v>
      </c>
      <c r="B22" s="636"/>
      <c r="C22" s="12"/>
      <c r="D22" s="12"/>
      <c r="E22" s="12"/>
      <c r="F22" s="12"/>
    </row>
    <row r="24" spans="1:6" ht="15.75">
      <c r="B24" s="15" t="s">
        <v>220</v>
      </c>
    </row>
    <row r="26" spans="1:6" ht="15.75">
      <c r="A26" s="17"/>
      <c r="B26" s="16" t="s">
        <v>226</v>
      </c>
    </row>
    <row r="28" spans="1:6" s="13" customFormat="1" ht="180">
      <c r="A28" s="10"/>
      <c r="B28" s="7" t="s">
        <v>222</v>
      </c>
      <c r="C28" s="7" t="s">
        <v>223</v>
      </c>
      <c r="D28" s="5" t="s">
        <v>221</v>
      </c>
      <c r="E28" s="7" t="s">
        <v>224</v>
      </c>
      <c r="F28" s="10"/>
    </row>
    <row r="29" spans="1:6" ht="15.75">
      <c r="B29" s="5">
        <v>1</v>
      </c>
      <c r="C29" s="5">
        <v>2</v>
      </c>
      <c r="D29" s="5">
        <v>3</v>
      </c>
      <c r="E29" s="5">
        <v>4</v>
      </c>
    </row>
    <row r="30" spans="1:6" ht="15.75">
      <c r="B30" s="5"/>
      <c r="C30" s="6"/>
      <c r="D30" s="6"/>
      <c r="E30" s="6"/>
    </row>
    <row r="31" spans="1:6" ht="15.75">
      <c r="B31" s="5"/>
      <c r="C31" s="6"/>
      <c r="D31" s="6"/>
      <c r="E31" s="6"/>
    </row>
    <row r="32" spans="1:6">
      <c r="B32" s="14"/>
      <c r="C32" s="14"/>
      <c r="D32" s="14"/>
      <c r="E32" s="14"/>
    </row>
    <row r="33" spans="2:5">
      <c r="B33" s="14"/>
      <c r="C33" s="14"/>
      <c r="D33" s="14"/>
      <c r="E33" s="14"/>
    </row>
    <row r="35" spans="2:5" ht="15.75">
      <c r="B35" s="16" t="s">
        <v>225</v>
      </c>
    </row>
    <row r="37" spans="2:5" ht="73.5" customHeight="1">
      <c r="B37" s="7" t="s">
        <v>228</v>
      </c>
      <c r="C37" s="682" t="s">
        <v>227</v>
      </c>
      <c r="D37" s="683"/>
      <c r="E37" s="684"/>
    </row>
    <row r="38" spans="2:5" ht="70.5" customHeight="1">
      <c r="B38" s="5"/>
      <c r="C38" s="7" t="s">
        <v>229</v>
      </c>
      <c r="D38" s="7" t="s">
        <v>230</v>
      </c>
      <c r="E38" s="7" t="s">
        <v>231</v>
      </c>
    </row>
    <row r="39" spans="2:5" ht="15.75">
      <c r="B39" s="5">
        <v>1</v>
      </c>
      <c r="C39" s="5">
        <v>2</v>
      </c>
      <c r="D39" s="5">
        <v>3</v>
      </c>
      <c r="E39" s="5">
        <v>4</v>
      </c>
    </row>
    <row r="40" spans="2:5" ht="15.75">
      <c r="B40" s="6"/>
      <c r="C40" s="6"/>
      <c r="D40" s="6"/>
      <c r="E40" s="6"/>
    </row>
    <row r="41" spans="2:5" ht="15.75">
      <c r="B41" s="6"/>
      <c r="C41" s="6"/>
      <c r="D41" s="6"/>
      <c r="E41" s="6"/>
    </row>
    <row r="43" spans="2:5" ht="15" customHeight="1">
      <c r="B43" s="53" t="e">
        <f>#REF!</f>
        <v>#REF!</v>
      </c>
      <c r="C43" s="1" t="s">
        <v>232</v>
      </c>
      <c r="E43" s="54" t="e">
        <f>#REF!</f>
        <v>#REF!</v>
      </c>
    </row>
    <row r="44" spans="2:5">
      <c r="B44" s="1" t="s">
        <v>172</v>
      </c>
      <c r="C44" s="1" t="s">
        <v>233</v>
      </c>
      <c r="E44" s="51" t="s">
        <v>170</v>
      </c>
    </row>
    <row r="46" spans="2:5">
      <c r="B46" s="18"/>
    </row>
    <row r="47" spans="2:5" ht="63.75" customHeight="1">
      <c r="B47" s="680" t="s">
        <v>234</v>
      </c>
      <c r="C47" s="681"/>
      <c r="D47" s="681"/>
      <c r="E47" s="681"/>
    </row>
    <row r="48" spans="2:5">
      <c r="B48" s="680"/>
      <c r="C48" s="681"/>
      <c r="D48" s="681"/>
      <c r="E48" s="681"/>
    </row>
    <row r="49" spans="2:5">
      <c r="B49" s="680" t="s">
        <v>235</v>
      </c>
      <c r="C49" s="681"/>
      <c r="D49" s="681"/>
      <c r="E49" s="681"/>
    </row>
    <row r="50" spans="2:5">
      <c r="B50" s="680"/>
      <c r="C50" s="681"/>
      <c r="D50" s="681"/>
      <c r="E50" s="681"/>
    </row>
    <row r="51" spans="2:5" ht="73.5" customHeight="1">
      <c r="B51" s="680" t="s">
        <v>236</v>
      </c>
      <c r="C51" s="681"/>
      <c r="D51" s="681"/>
      <c r="E51" s="681"/>
    </row>
    <row r="52" spans="2:5">
      <c r="B52" s="680"/>
      <c r="C52" s="681"/>
      <c r="D52" s="681"/>
      <c r="E52" s="681"/>
    </row>
    <row r="53" spans="2:5">
      <c r="B53" s="680"/>
      <c r="C53" s="681"/>
      <c r="D53" s="681"/>
      <c r="E53" s="681"/>
    </row>
  </sheetData>
  <mergeCells count="19">
    <mergeCell ref="C37:E37"/>
    <mergeCell ref="A11:F11"/>
    <mergeCell ref="A6:F6"/>
    <mergeCell ref="A13:A18"/>
    <mergeCell ref="D13:F13"/>
    <mergeCell ref="A22:B22"/>
    <mergeCell ref="B13:B14"/>
    <mergeCell ref="C13:C14"/>
    <mergeCell ref="A7:F7"/>
    <mergeCell ref="A8:F8"/>
    <mergeCell ref="A9:F9"/>
    <mergeCell ref="A10:F10"/>
    <mergeCell ref="B53:E53"/>
    <mergeCell ref="B47:E47"/>
    <mergeCell ref="B48:E48"/>
    <mergeCell ref="B50:E50"/>
    <mergeCell ref="B52:E52"/>
    <mergeCell ref="B49:E49"/>
    <mergeCell ref="B51:E51"/>
  </mergeCells>
  <pageMargins left="0.7" right="0.7" top="0.75" bottom="0.75" header="0.3" footer="0.3"/>
  <pageSetup paperSize="9" scale="96" fitToHeight="0" orientation="portrait" horizontalDpi="1200" r:id="rId1"/>
</worksheet>
</file>

<file path=xl/worksheets/sheet11.xml><?xml version="1.0" encoding="utf-8"?>
<worksheet xmlns="http://schemas.openxmlformats.org/spreadsheetml/2006/main" xmlns:r="http://schemas.openxmlformats.org/officeDocument/2006/relationships">
  <dimension ref="A3:O10"/>
  <sheetViews>
    <sheetView workbookViewId="0">
      <selection activeCell="D22" sqref="D22"/>
    </sheetView>
  </sheetViews>
  <sheetFormatPr defaultRowHeight="15"/>
  <cols>
    <col min="1" max="1" width="8.85546875" style="46"/>
    <col min="2" max="2" width="31.28515625" customWidth="1"/>
  </cols>
  <sheetData>
    <row r="3" spans="1:15">
      <c r="B3" s="340" t="s">
        <v>696</v>
      </c>
    </row>
    <row r="4" spans="1:15">
      <c r="A4" s="46">
        <v>1</v>
      </c>
      <c r="B4" t="s">
        <v>693</v>
      </c>
      <c r="H4" s="64" t="s">
        <v>726</v>
      </c>
    </row>
    <row r="5" spans="1:15">
      <c r="A5" s="46">
        <v>2</v>
      </c>
      <c r="B5" s="88" t="s">
        <v>694</v>
      </c>
    </row>
    <row r="6" spans="1:15">
      <c r="A6" s="342">
        <v>3</v>
      </c>
      <c r="B6" s="64" t="s">
        <v>727</v>
      </c>
    </row>
    <row r="7" spans="1:15">
      <c r="A7" s="46">
        <v>4</v>
      </c>
      <c r="B7" t="s">
        <v>728</v>
      </c>
    </row>
    <row r="8" spans="1:15">
      <c r="A8" s="46">
        <v>5</v>
      </c>
      <c r="B8" s="65" t="s">
        <v>729</v>
      </c>
      <c r="C8" s="65"/>
      <c r="D8" s="65"/>
      <c r="E8" s="65"/>
      <c r="F8" s="309"/>
      <c r="G8" s="309"/>
      <c r="H8" s="309"/>
      <c r="I8" s="309"/>
      <c r="J8" s="309"/>
      <c r="K8" s="309"/>
      <c r="L8" s="309"/>
      <c r="M8" s="309"/>
      <c r="N8" s="309"/>
      <c r="O8" s="309"/>
    </row>
    <row r="9" spans="1:15">
      <c r="B9" s="63"/>
      <c r="C9" s="63"/>
      <c r="D9" s="63"/>
      <c r="E9" s="63"/>
    </row>
    <row r="10" spans="1:15" ht="15.75">
      <c r="B10" s="292"/>
      <c r="C10" t="s">
        <v>730</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dimension ref="A1:S114"/>
  <sheetViews>
    <sheetView view="pageBreakPreview" zoomScale="70" zoomScaleNormal="55" zoomScaleSheetLayoutView="70" workbookViewId="0">
      <pane xSplit="3" ySplit="14" topLeftCell="D21" activePane="bottomRight" state="frozen"/>
      <selection pane="topRight" activeCell="D1" sqref="D1"/>
      <selection pane="bottomLeft" activeCell="A15" sqref="A15"/>
      <selection pane="bottomRight" activeCell="S106" sqref="S106"/>
    </sheetView>
  </sheetViews>
  <sheetFormatPr defaultColWidth="29.5703125" defaultRowHeight="15"/>
  <cols>
    <col min="1" max="1" width="10.5703125" style="217" customWidth="1"/>
    <col min="2" max="2" width="33.140625" style="200" customWidth="1"/>
    <col min="3" max="3" width="10.28515625" style="200" customWidth="1"/>
    <col min="4" max="4" width="14.140625" style="200" customWidth="1"/>
    <col min="5" max="5" width="13.85546875" style="200" customWidth="1"/>
    <col min="6" max="6" width="10.5703125" style="200" customWidth="1"/>
    <col min="7" max="7" width="12.7109375" style="200" bestFit="1" customWidth="1"/>
    <col min="8" max="8" width="9.7109375" style="200" customWidth="1"/>
    <col min="9" max="9" width="10.42578125" style="200" customWidth="1"/>
    <col min="10" max="10" width="12.7109375" style="200" bestFit="1" customWidth="1"/>
    <col min="11" max="11" width="10.28515625" style="200" customWidth="1"/>
    <col min="12" max="12" width="11" style="200" customWidth="1"/>
    <col min="13" max="13" width="9.7109375" style="200" customWidth="1"/>
    <col min="14" max="14" width="9.5703125" style="200" customWidth="1"/>
    <col min="15" max="15" width="10.28515625" style="200" customWidth="1"/>
    <col min="16" max="16" width="8.5703125" style="200" bestFit="1" customWidth="1"/>
    <col min="17" max="17" width="10.28515625" style="200" customWidth="1"/>
    <col min="18" max="18" width="11.28515625" style="200" customWidth="1"/>
    <col min="19" max="16384" width="29.5703125" style="200"/>
  </cols>
  <sheetData>
    <row r="1" spans="1:19" ht="16.5">
      <c r="G1" s="218"/>
      <c r="N1" s="219"/>
      <c r="O1" s="201"/>
      <c r="P1" s="201"/>
      <c r="Q1" s="220"/>
    </row>
    <row r="2" spans="1:19" ht="16.5">
      <c r="N2" s="219"/>
      <c r="O2" s="201"/>
      <c r="P2" s="201"/>
      <c r="Q2" s="201"/>
    </row>
    <row r="3" spans="1:19" ht="29.45" customHeight="1">
      <c r="N3" s="219"/>
      <c r="O3" s="221"/>
      <c r="P3" s="221"/>
      <c r="Q3" s="221"/>
    </row>
    <row r="4" spans="1:19" ht="16.5">
      <c r="B4" s="222"/>
    </row>
    <row r="5" spans="1:19" ht="17.25">
      <c r="B5" s="689" t="s">
        <v>379</v>
      </c>
      <c r="C5" s="705"/>
      <c r="D5" s="705"/>
      <c r="E5" s="705"/>
      <c r="F5" s="705"/>
      <c r="G5" s="705"/>
      <c r="H5" s="705"/>
      <c r="I5" s="705"/>
      <c r="J5" s="705"/>
      <c r="K5" s="705"/>
      <c r="L5" s="705"/>
      <c r="M5" s="705"/>
      <c r="N5" s="705"/>
      <c r="O5" s="705"/>
      <c r="P5" s="705"/>
      <c r="Q5" s="705"/>
      <c r="R5" s="705"/>
      <c r="S5" s="199"/>
    </row>
    <row r="6" spans="1:19" ht="34.5" customHeight="1">
      <c r="B6" s="690" t="s">
        <v>590</v>
      </c>
      <c r="C6" s="690"/>
      <c r="D6" s="690"/>
      <c r="E6" s="690"/>
      <c r="F6" s="690"/>
      <c r="G6" s="690"/>
      <c r="H6" s="690"/>
      <c r="I6" s="690"/>
      <c r="J6" s="690"/>
      <c r="K6" s="690"/>
      <c r="L6" s="690"/>
      <c r="M6" s="690"/>
      <c r="N6" s="690"/>
      <c r="O6" s="690"/>
      <c r="P6" s="690"/>
      <c r="Q6" s="690"/>
      <c r="R6" s="690"/>
      <c r="S6" s="199"/>
    </row>
    <row r="7" spans="1:19" ht="17.25">
      <c r="B7" s="706" t="e">
        <f>#REF!</f>
        <v>#REF!</v>
      </c>
      <c r="C7" s="706"/>
      <c r="D7" s="706"/>
      <c r="E7" s="706"/>
      <c r="F7" s="706"/>
      <c r="G7" s="706"/>
      <c r="H7" s="706"/>
      <c r="I7" s="706"/>
      <c r="J7" s="706"/>
      <c r="K7" s="706"/>
      <c r="L7" s="706"/>
      <c r="M7" s="706"/>
      <c r="N7" s="706"/>
      <c r="O7" s="706"/>
      <c r="P7" s="706"/>
      <c r="Q7" s="706"/>
      <c r="R7" s="706"/>
      <c r="S7" s="223"/>
    </row>
    <row r="8" spans="1:19">
      <c r="B8" s="224"/>
      <c r="C8" s="199"/>
      <c r="D8" s="199"/>
      <c r="E8" s="199"/>
      <c r="F8" s="199"/>
      <c r="G8" s="199"/>
      <c r="H8" s="199"/>
      <c r="I8" s="199"/>
      <c r="J8" s="199"/>
      <c r="K8" s="199"/>
      <c r="L8" s="199"/>
      <c r="M8" s="199"/>
      <c r="N8" s="199"/>
      <c r="O8" s="199"/>
      <c r="P8" s="199"/>
      <c r="Q8" s="199"/>
      <c r="R8" s="199"/>
      <c r="S8" s="199"/>
    </row>
    <row r="9" spans="1:19" ht="15.6" customHeight="1">
      <c r="A9" s="707" t="s">
        <v>4</v>
      </c>
      <c r="B9" s="691" t="s">
        <v>436</v>
      </c>
      <c r="C9" s="691" t="s">
        <v>553</v>
      </c>
      <c r="D9" s="691" t="s">
        <v>554</v>
      </c>
      <c r="E9" s="691"/>
      <c r="F9" s="691"/>
      <c r="G9" s="691" t="s">
        <v>555</v>
      </c>
      <c r="H9" s="691"/>
      <c r="I9" s="691"/>
      <c r="J9" s="691"/>
      <c r="K9" s="691"/>
      <c r="L9" s="691"/>
      <c r="M9" s="691"/>
      <c r="N9" s="691"/>
      <c r="O9" s="691"/>
      <c r="P9" s="691"/>
      <c r="Q9" s="691"/>
      <c r="R9" s="691"/>
      <c r="S9" s="199"/>
    </row>
    <row r="10" spans="1:19" ht="45" customHeight="1">
      <c r="A10" s="707"/>
      <c r="B10" s="691"/>
      <c r="C10" s="691"/>
      <c r="D10" s="691"/>
      <c r="E10" s="691"/>
      <c r="F10" s="691"/>
      <c r="G10" s="691" t="s">
        <v>437</v>
      </c>
      <c r="H10" s="691"/>
      <c r="I10" s="691"/>
      <c r="J10" s="691" t="s">
        <v>124</v>
      </c>
      <c r="K10" s="691"/>
      <c r="L10" s="691"/>
      <c r="M10" s="691" t="s">
        <v>87</v>
      </c>
      <c r="N10" s="691"/>
      <c r="O10" s="691"/>
      <c r="P10" s="691" t="s">
        <v>556</v>
      </c>
      <c r="Q10" s="691"/>
      <c r="R10" s="691"/>
      <c r="S10" s="199" t="s">
        <v>591</v>
      </c>
    </row>
    <row r="11" spans="1:19" ht="15.6" customHeight="1">
      <c r="A11" s="707"/>
      <c r="B11" s="691"/>
      <c r="C11" s="691"/>
      <c r="D11" s="693" t="s">
        <v>557</v>
      </c>
      <c r="E11" s="693" t="s">
        <v>558</v>
      </c>
      <c r="F11" s="693"/>
      <c r="G11" s="693" t="s">
        <v>557</v>
      </c>
      <c r="H11" s="693" t="s">
        <v>558</v>
      </c>
      <c r="I11" s="693"/>
      <c r="J11" s="693" t="s">
        <v>557</v>
      </c>
      <c r="K11" s="693" t="s">
        <v>558</v>
      </c>
      <c r="L11" s="693"/>
      <c r="M11" s="693" t="s">
        <v>557</v>
      </c>
      <c r="N11" s="693" t="s">
        <v>558</v>
      </c>
      <c r="O11" s="693"/>
      <c r="P11" s="693" t="s">
        <v>557</v>
      </c>
      <c r="Q11" s="693" t="s">
        <v>558</v>
      </c>
      <c r="R11" s="693"/>
      <c r="S11" s="199"/>
    </row>
    <row r="12" spans="1:19" ht="15.75" customHeight="1">
      <c r="A12" s="707"/>
      <c r="B12" s="691"/>
      <c r="C12" s="691"/>
      <c r="D12" s="693"/>
      <c r="E12" s="693" t="s">
        <v>559</v>
      </c>
      <c r="F12" s="693" t="s">
        <v>560</v>
      </c>
      <c r="G12" s="693"/>
      <c r="H12" s="693" t="s">
        <v>559</v>
      </c>
      <c r="I12" s="693" t="s">
        <v>560</v>
      </c>
      <c r="J12" s="693"/>
      <c r="K12" s="693" t="s">
        <v>559</v>
      </c>
      <c r="L12" s="693" t="s">
        <v>560</v>
      </c>
      <c r="M12" s="693"/>
      <c r="N12" s="693" t="s">
        <v>559</v>
      </c>
      <c r="O12" s="693" t="s">
        <v>560</v>
      </c>
      <c r="P12" s="693"/>
      <c r="Q12" s="693" t="s">
        <v>559</v>
      </c>
      <c r="R12" s="693" t="s">
        <v>560</v>
      </c>
      <c r="S12" s="199"/>
    </row>
    <row r="13" spans="1:19" ht="31.5" customHeight="1">
      <c r="A13" s="707"/>
      <c r="B13" s="691"/>
      <c r="C13" s="691"/>
      <c r="D13" s="693"/>
      <c r="E13" s="693"/>
      <c r="F13" s="693"/>
      <c r="G13" s="693"/>
      <c r="H13" s="693"/>
      <c r="I13" s="693"/>
      <c r="J13" s="693"/>
      <c r="K13" s="693"/>
      <c r="L13" s="693"/>
      <c r="M13" s="693"/>
      <c r="N13" s="693"/>
      <c r="O13" s="693"/>
      <c r="P13" s="693"/>
      <c r="Q13" s="693"/>
      <c r="R13" s="693"/>
      <c r="S13" s="199"/>
    </row>
    <row r="14" spans="1:19" s="226" customFormat="1" ht="19.5" customHeight="1">
      <c r="A14" s="283">
        <v>1</v>
      </c>
      <c r="B14" s="284">
        <v>2</v>
      </c>
      <c r="C14" s="284">
        <v>3</v>
      </c>
      <c r="D14" s="284">
        <v>4</v>
      </c>
      <c r="E14" s="284">
        <v>5</v>
      </c>
      <c r="F14" s="284">
        <v>6</v>
      </c>
      <c r="G14" s="284">
        <v>7</v>
      </c>
      <c r="H14" s="284">
        <v>8</v>
      </c>
      <c r="I14" s="284">
        <v>9</v>
      </c>
      <c r="J14" s="284">
        <v>10</v>
      </c>
      <c r="K14" s="284">
        <v>11</v>
      </c>
      <c r="L14" s="284">
        <v>12</v>
      </c>
      <c r="M14" s="284">
        <v>13</v>
      </c>
      <c r="N14" s="284">
        <v>14</v>
      </c>
      <c r="O14" s="284">
        <v>15</v>
      </c>
      <c r="P14" s="284">
        <v>16</v>
      </c>
      <c r="Q14" s="284">
        <v>17</v>
      </c>
      <c r="R14" s="284">
        <v>18</v>
      </c>
      <c r="S14" s="225"/>
    </row>
    <row r="15" spans="1:19" ht="45" customHeight="1">
      <c r="A15" s="227" t="s">
        <v>440</v>
      </c>
      <c r="B15" s="211" t="s">
        <v>592</v>
      </c>
      <c r="C15" s="204" t="s">
        <v>561</v>
      </c>
      <c r="D15" s="204" t="e">
        <f>#REF!</f>
        <v>#REF!</v>
      </c>
      <c r="E15" s="204" t="e">
        <f>D15</f>
        <v>#REF!</v>
      </c>
      <c r="F15" s="277" t="s">
        <v>254</v>
      </c>
      <c r="G15" s="204" t="e">
        <f>#REF!</f>
        <v>#REF!</v>
      </c>
      <c r="H15" s="204" t="e">
        <f>G15</f>
        <v>#REF!</v>
      </c>
      <c r="I15" s="277" t="s">
        <v>254</v>
      </c>
      <c r="J15" s="204" t="e">
        <f>#REF!</f>
        <v>#REF!</v>
      </c>
      <c r="K15" s="204" t="e">
        <f>J15</f>
        <v>#REF!</v>
      </c>
      <c r="L15" s="277" t="s">
        <v>254</v>
      </c>
      <c r="M15" s="204" t="e">
        <f>#REF!</f>
        <v>#REF!</v>
      </c>
      <c r="N15" s="277" t="e">
        <f>M15</f>
        <v>#REF!</v>
      </c>
      <c r="O15" s="277" t="s">
        <v>254</v>
      </c>
      <c r="P15" s="204" t="e">
        <f>#REF!</f>
        <v>#REF!</v>
      </c>
      <c r="Q15" s="277" t="e">
        <f>P15</f>
        <v>#REF!</v>
      </c>
      <c r="R15" s="277" t="s">
        <v>254</v>
      </c>
      <c r="S15" s="199"/>
    </row>
    <row r="16" spans="1:19" ht="15.75">
      <c r="A16" s="227" t="s">
        <v>449</v>
      </c>
      <c r="B16" s="207" t="s">
        <v>593</v>
      </c>
      <c r="C16" s="204" t="s">
        <v>442</v>
      </c>
      <c r="D16" s="291" t="e">
        <f>D18+D19+D20+D21</f>
        <v>#REF!</v>
      </c>
      <c r="E16" s="204" t="s">
        <v>254</v>
      </c>
      <c r="F16" s="215" t="e">
        <f>F18+F19+F20+F21</f>
        <v>#REF!</v>
      </c>
      <c r="G16" s="215" t="e">
        <f>G18+G19+G20+G21</f>
        <v>#REF!</v>
      </c>
      <c r="H16" s="204" t="s">
        <v>254</v>
      </c>
      <c r="I16" s="215" t="e">
        <f>I18+I19+I20+I21</f>
        <v>#REF!</v>
      </c>
      <c r="J16" s="215" t="e">
        <f>J18+J19+J20+J21</f>
        <v>#REF!</v>
      </c>
      <c r="K16" s="204" t="s">
        <v>254</v>
      </c>
      <c r="L16" s="215" t="e">
        <f>L18+L19+L20+L21</f>
        <v>#REF!</v>
      </c>
      <c r="M16" s="215" t="e">
        <f>M18+M19+M20+M21</f>
        <v>#REF!</v>
      </c>
      <c r="N16" s="204" t="s">
        <v>254</v>
      </c>
      <c r="O16" s="215" t="e">
        <f>O18+O19+O20+O21</f>
        <v>#REF!</v>
      </c>
      <c r="P16" s="215" t="e">
        <f>P18+P19+P20+P21</f>
        <v>#REF!</v>
      </c>
      <c r="Q16" s="204" t="s">
        <v>254</v>
      </c>
      <c r="R16" s="215" t="e">
        <f>R18+R19+R20+R21</f>
        <v>#REF!</v>
      </c>
      <c r="S16" s="199"/>
    </row>
    <row r="17" spans="1:19" ht="19.5" customHeight="1">
      <c r="A17" s="228"/>
      <c r="B17" s="229" t="s">
        <v>452</v>
      </c>
      <c r="C17" s="205"/>
      <c r="D17" s="204"/>
      <c r="E17" s="204"/>
      <c r="F17" s="204"/>
      <c r="G17" s="204"/>
      <c r="H17" s="204"/>
      <c r="I17" s="204"/>
      <c r="J17" s="204"/>
      <c r="K17" s="204"/>
      <c r="L17" s="204"/>
      <c r="M17" s="204"/>
      <c r="N17" s="204"/>
      <c r="O17" s="204"/>
      <c r="P17" s="204"/>
      <c r="Q17" s="204"/>
      <c r="R17" s="204"/>
      <c r="S17" s="199"/>
    </row>
    <row r="18" spans="1:19" ht="15.75">
      <c r="A18" s="228" t="s">
        <v>9</v>
      </c>
      <c r="B18" s="208" t="s">
        <v>657</v>
      </c>
      <c r="C18" s="204" t="s">
        <v>444</v>
      </c>
      <c r="D18" s="291" t="e">
        <f>#REF!</f>
        <v>#REF!</v>
      </c>
      <c r="E18" s="204" t="s">
        <v>254</v>
      </c>
      <c r="F18" s="291" t="e">
        <f>D18</f>
        <v>#REF!</v>
      </c>
      <c r="G18" s="291" t="e">
        <f>#REF!</f>
        <v>#REF!</v>
      </c>
      <c r="H18" s="204" t="s">
        <v>254</v>
      </c>
      <c r="I18" s="291" t="e">
        <f>G18</f>
        <v>#REF!</v>
      </c>
      <c r="J18" s="204" t="e">
        <f>#REF!</f>
        <v>#REF!</v>
      </c>
      <c r="K18" s="204" t="s">
        <v>254</v>
      </c>
      <c r="L18" s="291" t="e">
        <f>J18</f>
        <v>#REF!</v>
      </c>
      <c r="M18" s="291" t="e">
        <f>#REF!</f>
        <v>#REF!</v>
      </c>
      <c r="N18" s="204" t="s">
        <v>254</v>
      </c>
      <c r="O18" s="291" t="e">
        <f>M18</f>
        <v>#REF!</v>
      </c>
      <c r="P18" s="291" t="e">
        <f>#REF!</f>
        <v>#REF!</v>
      </c>
      <c r="Q18" s="204" t="s">
        <v>254</v>
      </c>
      <c r="R18" s="291" t="e">
        <f>P18</f>
        <v>#REF!</v>
      </c>
      <c r="S18" s="199"/>
    </row>
    <row r="19" spans="1:19" ht="15.75">
      <c r="A19" s="228" t="s">
        <v>10</v>
      </c>
      <c r="B19" s="293" t="s">
        <v>562</v>
      </c>
      <c r="C19" s="204" t="s">
        <v>444</v>
      </c>
      <c r="D19" s="204"/>
      <c r="E19" s="204" t="s">
        <v>254</v>
      </c>
      <c r="F19" s="204">
        <v>0</v>
      </c>
      <c r="G19" s="204"/>
      <c r="H19" s="204" t="s">
        <v>254</v>
      </c>
      <c r="I19" s="291">
        <f t="shared" ref="I19:I21" si="0">G19</f>
        <v>0</v>
      </c>
      <c r="J19" s="204"/>
      <c r="K19" s="204" t="s">
        <v>254</v>
      </c>
      <c r="L19" s="291">
        <f t="shared" ref="L19:L21" si="1">J19</f>
        <v>0</v>
      </c>
      <c r="M19" s="204"/>
      <c r="N19" s="204" t="s">
        <v>254</v>
      </c>
      <c r="O19" s="291">
        <f t="shared" ref="O19:O21" si="2">M19</f>
        <v>0</v>
      </c>
      <c r="P19" s="204"/>
      <c r="Q19" s="204" t="s">
        <v>254</v>
      </c>
      <c r="R19" s="291">
        <f t="shared" ref="R19:R21" si="3">P19</f>
        <v>0</v>
      </c>
      <c r="S19" s="199" t="s">
        <v>658</v>
      </c>
    </row>
    <row r="20" spans="1:19" ht="31.5">
      <c r="A20" s="228" t="s">
        <v>48</v>
      </c>
      <c r="B20" s="293" t="s">
        <v>563</v>
      </c>
      <c r="C20" s="204" t="s">
        <v>444</v>
      </c>
      <c r="D20" s="204"/>
      <c r="E20" s="204" t="s">
        <v>254</v>
      </c>
      <c r="F20" s="204">
        <v>0</v>
      </c>
      <c r="G20" s="204"/>
      <c r="H20" s="204" t="s">
        <v>254</v>
      </c>
      <c r="I20" s="291">
        <f t="shared" si="0"/>
        <v>0</v>
      </c>
      <c r="J20" s="204"/>
      <c r="K20" s="204" t="s">
        <v>254</v>
      </c>
      <c r="L20" s="291">
        <f t="shared" si="1"/>
        <v>0</v>
      </c>
      <c r="M20" s="204"/>
      <c r="N20" s="204" t="s">
        <v>254</v>
      </c>
      <c r="O20" s="291">
        <f t="shared" si="2"/>
        <v>0</v>
      </c>
      <c r="P20" s="204"/>
      <c r="Q20" s="204" t="s">
        <v>254</v>
      </c>
      <c r="R20" s="291">
        <f t="shared" si="3"/>
        <v>0</v>
      </c>
      <c r="S20" s="199" t="s">
        <v>658</v>
      </c>
    </row>
    <row r="21" spans="1:19" ht="63">
      <c r="A21" s="228" t="s">
        <v>455</v>
      </c>
      <c r="B21" s="293" t="s">
        <v>564</v>
      </c>
      <c r="C21" s="204" t="s">
        <v>444</v>
      </c>
      <c r="D21" s="204"/>
      <c r="E21" s="204" t="s">
        <v>254</v>
      </c>
      <c r="F21" s="204"/>
      <c r="G21" s="204"/>
      <c r="H21" s="204" t="s">
        <v>254</v>
      </c>
      <c r="I21" s="291">
        <f t="shared" si="0"/>
        <v>0</v>
      </c>
      <c r="J21" s="204"/>
      <c r="K21" s="204" t="s">
        <v>254</v>
      </c>
      <c r="L21" s="291">
        <f t="shared" si="1"/>
        <v>0</v>
      </c>
      <c r="M21" s="204"/>
      <c r="N21" s="204" t="s">
        <v>254</v>
      </c>
      <c r="O21" s="291">
        <f t="shared" si="2"/>
        <v>0</v>
      </c>
      <c r="P21" s="204"/>
      <c r="Q21" s="204" t="s">
        <v>254</v>
      </c>
      <c r="R21" s="291">
        <f t="shared" si="3"/>
        <v>0</v>
      </c>
      <c r="S21" s="63" t="s">
        <v>659</v>
      </c>
    </row>
    <row r="22" spans="1:19" ht="62.25" customHeight="1">
      <c r="A22" s="230" t="s">
        <v>352</v>
      </c>
      <c r="B22" s="211" t="s">
        <v>565</v>
      </c>
      <c r="C22" s="204" t="s">
        <v>451</v>
      </c>
      <c r="D22" s="288" t="e">
        <f>#REF!/1000</f>
        <v>#REF!</v>
      </c>
      <c r="E22" s="277" t="s">
        <v>254</v>
      </c>
      <c r="F22" s="204" t="s">
        <v>254</v>
      </c>
      <c r="G22" s="288" t="e">
        <f>#REF!/1000</f>
        <v>#REF!</v>
      </c>
      <c r="H22" s="277" t="s">
        <v>254</v>
      </c>
      <c r="I22" s="204" t="s">
        <v>254</v>
      </c>
      <c r="J22" s="288" t="e">
        <f>#REF!/1000</f>
        <v>#REF!</v>
      </c>
      <c r="K22" s="277" t="s">
        <v>254</v>
      </c>
      <c r="L22" s="204" t="s">
        <v>254</v>
      </c>
      <c r="M22" s="288" t="e">
        <f>#REF!/1000</f>
        <v>#REF!</v>
      </c>
      <c r="N22" s="277" t="s">
        <v>254</v>
      </c>
      <c r="O22" s="204" t="s">
        <v>254</v>
      </c>
      <c r="P22" s="288" t="e">
        <f>#REF!/1000</f>
        <v>#REF!</v>
      </c>
      <c r="Q22" s="277" t="s">
        <v>254</v>
      </c>
      <c r="R22" s="204" t="s">
        <v>456</v>
      </c>
      <c r="S22"/>
    </row>
    <row r="23" spans="1:19">
      <c r="A23" s="692" t="s">
        <v>426</v>
      </c>
      <c r="B23" s="692"/>
      <c r="C23" s="692"/>
      <c r="D23" s="692"/>
      <c r="E23" s="692"/>
      <c r="F23" s="692"/>
      <c r="G23" s="692"/>
      <c r="H23" s="692"/>
      <c r="I23" s="692"/>
      <c r="J23" s="692"/>
      <c r="K23" s="692"/>
      <c r="L23" s="692"/>
      <c r="M23" s="692"/>
      <c r="N23" s="692"/>
      <c r="O23" s="692"/>
      <c r="P23" s="692"/>
      <c r="Q23" s="692"/>
      <c r="R23" s="692"/>
      <c r="S23"/>
    </row>
    <row r="24" spans="1:19">
      <c r="A24" s="701"/>
      <c r="B24" s="701"/>
      <c r="C24" s="701"/>
      <c r="D24" s="701"/>
      <c r="E24" s="701"/>
      <c r="F24" s="701"/>
      <c r="G24" s="701"/>
      <c r="H24" s="701"/>
      <c r="I24" s="701"/>
      <c r="J24" s="701"/>
      <c r="K24" s="701"/>
      <c r="L24" s="701"/>
      <c r="M24" s="701"/>
      <c r="N24" s="701"/>
      <c r="O24" s="701"/>
      <c r="P24" s="701"/>
      <c r="Q24" s="701"/>
      <c r="R24" s="701"/>
      <c r="S24"/>
    </row>
    <row r="25" spans="1:19" ht="24" customHeight="1">
      <c r="A25" s="283">
        <v>1</v>
      </c>
      <c r="B25" s="284">
        <v>2</v>
      </c>
      <c r="C25" s="284">
        <v>3</v>
      </c>
      <c r="D25" s="284">
        <v>4</v>
      </c>
      <c r="E25" s="284">
        <v>5</v>
      </c>
      <c r="F25" s="284">
        <v>6</v>
      </c>
      <c r="G25" s="284">
        <v>7</v>
      </c>
      <c r="H25" s="284">
        <v>8</v>
      </c>
      <c r="I25" s="284">
        <v>9</v>
      </c>
      <c r="J25" s="284">
        <v>10</v>
      </c>
      <c r="K25" s="284">
        <v>11</v>
      </c>
      <c r="L25" s="284">
        <v>12</v>
      </c>
      <c r="M25" s="284">
        <v>13</v>
      </c>
      <c r="N25" s="284">
        <v>14</v>
      </c>
      <c r="O25" s="284">
        <v>15</v>
      </c>
      <c r="P25" s="284">
        <v>16</v>
      </c>
      <c r="Q25" s="284">
        <v>17</v>
      </c>
      <c r="R25" s="284">
        <v>18</v>
      </c>
      <c r="S25"/>
    </row>
    <row r="26" spans="1:19" ht="15.75">
      <c r="A26" s="702" t="s">
        <v>49</v>
      </c>
      <c r="B26" s="231" t="s">
        <v>566</v>
      </c>
      <c r="C26" s="232"/>
      <c r="D26" s="233"/>
      <c r="E26" s="233"/>
      <c r="F26" s="234"/>
      <c r="G26" s="234"/>
      <c r="H26" s="234"/>
      <c r="I26" s="234"/>
      <c r="J26" s="234"/>
      <c r="K26" s="234"/>
      <c r="L26" s="234"/>
      <c r="M26" s="234"/>
      <c r="N26" s="234"/>
      <c r="O26" s="234"/>
      <c r="P26" s="234"/>
      <c r="Q26" s="234"/>
      <c r="R26" s="234"/>
      <c r="S26" s="199"/>
    </row>
    <row r="27" spans="1:19" ht="32.25" customHeight="1">
      <c r="A27" s="702"/>
      <c r="B27" s="235" t="s">
        <v>567</v>
      </c>
      <c r="C27" s="236" t="s">
        <v>444</v>
      </c>
      <c r="D27" s="289" t="e">
        <f>#REF!/1000</f>
        <v>#REF!</v>
      </c>
      <c r="E27" s="277" t="s">
        <v>254</v>
      </c>
      <c r="F27" s="277" t="s">
        <v>254</v>
      </c>
      <c r="G27" s="216" t="e">
        <f>#REF!/1000</f>
        <v>#REF!</v>
      </c>
      <c r="H27" s="277" t="s">
        <v>254</v>
      </c>
      <c r="I27" s="277" t="s">
        <v>254</v>
      </c>
      <c r="J27" s="216" t="e">
        <f>#REF!/1000</f>
        <v>#REF!</v>
      </c>
      <c r="K27" s="277" t="s">
        <v>254</v>
      </c>
      <c r="L27" s="277" t="s">
        <v>254</v>
      </c>
      <c r="M27" s="216" t="e">
        <f>#REF!/1000</f>
        <v>#REF!</v>
      </c>
      <c r="N27" s="277" t="s">
        <v>254</v>
      </c>
      <c r="O27" s="277" t="s">
        <v>254</v>
      </c>
      <c r="P27" s="216" t="e">
        <f>#REF!/1000</f>
        <v>#REF!</v>
      </c>
      <c r="Q27" s="277" t="s">
        <v>254</v>
      </c>
      <c r="R27" s="277" t="s">
        <v>254</v>
      </c>
      <c r="S27" s="199"/>
    </row>
    <row r="28" spans="1:19" ht="49.5" customHeight="1">
      <c r="A28" s="237" t="s">
        <v>354</v>
      </c>
      <c r="B28" s="294" t="s">
        <v>568</v>
      </c>
      <c r="C28" s="295" t="s">
        <v>569</v>
      </c>
      <c r="D28" s="296"/>
      <c r="E28" s="295" t="s">
        <v>254</v>
      </c>
      <c r="F28" s="295"/>
      <c r="G28" s="295"/>
      <c r="H28" s="295" t="s">
        <v>254</v>
      </c>
      <c r="I28" s="295"/>
      <c r="J28" s="295" t="s">
        <v>456</v>
      </c>
      <c r="K28" s="295" t="s">
        <v>456</v>
      </c>
      <c r="L28" s="295" t="s">
        <v>456</v>
      </c>
      <c r="M28" s="295" t="s">
        <v>456</v>
      </c>
      <c r="N28" s="295" t="s">
        <v>456</v>
      </c>
      <c r="O28" s="295" t="s">
        <v>456</v>
      </c>
      <c r="P28" s="295" t="s">
        <v>456</v>
      </c>
      <c r="Q28" s="295" t="s">
        <v>456</v>
      </c>
      <c r="R28" s="295" t="s">
        <v>456</v>
      </c>
      <c r="S28" s="199"/>
    </row>
    <row r="29" spans="1:19" ht="75" customHeight="1">
      <c r="A29" s="230" t="s">
        <v>355</v>
      </c>
      <c r="B29" s="294" t="s">
        <v>570</v>
      </c>
      <c r="C29" s="295" t="s">
        <v>535</v>
      </c>
      <c r="D29" s="295"/>
      <c r="E29" s="295"/>
      <c r="F29" s="295" t="s">
        <v>254</v>
      </c>
      <c r="G29" s="295"/>
      <c r="H29" s="295"/>
      <c r="I29" s="295" t="s">
        <v>254</v>
      </c>
      <c r="J29" s="295" t="s">
        <v>456</v>
      </c>
      <c r="K29" s="295" t="s">
        <v>456</v>
      </c>
      <c r="L29" s="295" t="s">
        <v>456</v>
      </c>
      <c r="M29" s="295" t="s">
        <v>456</v>
      </c>
      <c r="N29" s="295" t="s">
        <v>456</v>
      </c>
      <c r="O29" s="295" t="s">
        <v>456</v>
      </c>
      <c r="P29" s="295" t="s">
        <v>456</v>
      </c>
      <c r="Q29" s="295" t="s">
        <v>456</v>
      </c>
      <c r="R29" s="295" t="s">
        <v>456</v>
      </c>
      <c r="S29" s="199"/>
    </row>
    <row r="30" spans="1:19" ht="29.25" customHeight="1">
      <c r="A30" s="279"/>
      <c r="B30" s="698" t="s">
        <v>572</v>
      </c>
      <c r="C30" s="698"/>
      <c r="D30" s="698"/>
      <c r="E30" s="698"/>
      <c r="F30" s="698"/>
      <c r="G30" s="698"/>
      <c r="H30" s="698"/>
      <c r="I30" s="698"/>
      <c r="J30" s="698"/>
      <c r="K30" s="698"/>
      <c r="L30" s="698"/>
      <c r="M30" s="698"/>
      <c r="N30" s="698"/>
      <c r="O30" s="698"/>
      <c r="P30" s="698"/>
      <c r="Q30" s="698"/>
      <c r="R30" s="698"/>
      <c r="S30" s="199"/>
    </row>
    <row r="31" spans="1:19" ht="31.5" customHeight="1">
      <c r="A31" s="227" t="s">
        <v>356</v>
      </c>
      <c r="B31" s="203" t="s">
        <v>594</v>
      </c>
      <c r="C31" s="204" t="s">
        <v>595</v>
      </c>
      <c r="D31" s="299">
        <f>G31+J31+M31+P31</f>
        <v>0</v>
      </c>
      <c r="E31" s="299">
        <f t="shared" ref="E31:F31" si="4">H31+K31+N31+Q31</f>
        <v>0</v>
      </c>
      <c r="F31" s="299">
        <f t="shared" si="4"/>
        <v>0</v>
      </c>
      <c r="G31" s="299">
        <f>H31+I31</f>
        <v>0</v>
      </c>
      <c r="H31" s="204"/>
      <c r="I31" s="204"/>
      <c r="J31" s="299">
        <f>K31+L31</f>
        <v>0</v>
      </c>
      <c r="K31" s="204"/>
      <c r="L31" s="204"/>
      <c r="M31" s="299">
        <f>N31+O31</f>
        <v>0</v>
      </c>
      <c r="N31" s="204"/>
      <c r="O31" s="204"/>
      <c r="P31" s="299">
        <f>Q31+R31</f>
        <v>0</v>
      </c>
      <c r="Q31" s="204"/>
      <c r="R31" s="204"/>
      <c r="S31" s="199"/>
    </row>
    <row r="32" spans="1:19" ht="31.5" customHeight="1">
      <c r="A32" s="238" t="s">
        <v>15</v>
      </c>
      <c r="B32" s="209" t="s">
        <v>596</v>
      </c>
      <c r="C32" s="204" t="s">
        <v>444</v>
      </c>
      <c r="D32" s="204"/>
      <c r="E32" s="204"/>
      <c r="F32" s="204"/>
      <c r="G32" s="204"/>
      <c r="H32" s="204"/>
      <c r="I32" s="204"/>
      <c r="J32" s="204"/>
      <c r="K32" s="204"/>
      <c r="L32" s="204"/>
      <c r="M32" s="204"/>
      <c r="N32" s="204"/>
      <c r="O32" s="204"/>
      <c r="P32" s="204"/>
      <c r="Q32" s="204"/>
      <c r="R32" s="204"/>
      <c r="S32" s="199"/>
    </row>
    <row r="33" spans="1:19" ht="31.5" customHeight="1">
      <c r="A33" s="238" t="s">
        <v>597</v>
      </c>
      <c r="B33" s="209" t="s">
        <v>598</v>
      </c>
      <c r="C33" s="693" t="s">
        <v>444</v>
      </c>
      <c r="D33" s="703" t="e">
        <f>E33+F33</f>
        <v>#VALUE!</v>
      </c>
      <c r="E33" s="703" t="s">
        <v>402</v>
      </c>
      <c r="F33" s="703" t="s">
        <v>402</v>
      </c>
      <c r="G33" s="693" t="e">
        <f>H33+I33</f>
        <v>#VALUE!</v>
      </c>
      <c r="H33" s="693" t="s">
        <v>402</v>
      </c>
      <c r="I33" s="693" t="s">
        <v>402</v>
      </c>
      <c r="J33" s="693" t="e">
        <f>K33+L33</f>
        <v>#VALUE!</v>
      </c>
      <c r="K33" s="693" t="s">
        <v>402</v>
      </c>
      <c r="L33" s="693" t="s">
        <v>402</v>
      </c>
      <c r="M33" s="693">
        <f>N33+O33</f>
        <v>0</v>
      </c>
      <c r="N33" s="693"/>
      <c r="O33" s="693"/>
      <c r="P33" s="693" t="e">
        <f>Q33+R33</f>
        <v>#VALUE!</v>
      </c>
      <c r="Q33" s="693" t="s">
        <v>402</v>
      </c>
      <c r="R33" s="693" t="s">
        <v>402</v>
      </c>
      <c r="S33" s="199"/>
    </row>
    <row r="34" spans="1:19" ht="25.5" customHeight="1">
      <c r="A34" s="238"/>
      <c r="B34" s="209" t="s">
        <v>599</v>
      </c>
      <c r="C34" s="693"/>
      <c r="D34" s="704"/>
      <c r="E34" s="704"/>
      <c r="F34" s="704"/>
      <c r="G34" s="693"/>
      <c r="H34" s="693"/>
      <c r="I34" s="693"/>
      <c r="J34" s="693"/>
      <c r="K34" s="693"/>
      <c r="L34" s="693"/>
      <c r="M34" s="693"/>
      <c r="N34" s="693"/>
      <c r="O34" s="693"/>
      <c r="P34" s="693"/>
      <c r="Q34" s="693"/>
      <c r="R34" s="693"/>
      <c r="S34" s="199"/>
    </row>
    <row r="35" spans="1:19" ht="31.5" customHeight="1">
      <c r="A35" s="238"/>
      <c r="B35" s="209" t="s">
        <v>600</v>
      </c>
      <c r="C35" s="204" t="s">
        <v>444</v>
      </c>
      <c r="D35" s="204" t="s">
        <v>402</v>
      </c>
      <c r="E35" s="239"/>
      <c r="F35" s="204" t="s">
        <v>456</v>
      </c>
      <c r="G35" s="204" t="s">
        <v>402</v>
      </c>
      <c r="H35" s="239"/>
      <c r="I35" s="204" t="s">
        <v>456</v>
      </c>
      <c r="J35" s="204" t="s">
        <v>402</v>
      </c>
      <c r="K35" s="239"/>
      <c r="L35" s="204" t="s">
        <v>456</v>
      </c>
      <c r="M35" s="204"/>
      <c r="N35" s="204"/>
      <c r="O35" s="204" t="s">
        <v>254</v>
      </c>
      <c r="P35" s="204" t="s">
        <v>402</v>
      </c>
      <c r="Q35" s="239"/>
      <c r="R35" s="204" t="s">
        <v>456</v>
      </c>
      <c r="S35" s="199"/>
    </row>
    <row r="36" spans="1:19" ht="31.5" customHeight="1">
      <c r="A36" s="238"/>
      <c r="B36" s="209" t="s">
        <v>601</v>
      </c>
      <c r="C36" s="204" t="s">
        <v>444</v>
      </c>
      <c r="D36" s="204" t="s">
        <v>402</v>
      </c>
      <c r="E36" s="204" t="s">
        <v>456</v>
      </c>
      <c r="F36" s="239"/>
      <c r="G36" s="204" t="s">
        <v>402</v>
      </c>
      <c r="H36" s="204" t="s">
        <v>456</v>
      </c>
      <c r="I36" s="239"/>
      <c r="J36" s="204" t="s">
        <v>402</v>
      </c>
      <c r="K36" s="204" t="s">
        <v>456</v>
      </c>
      <c r="L36" s="239"/>
      <c r="M36" s="204"/>
      <c r="N36" s="204" t="s">
        <v>254</v>
      </c>
      <c r="O36" s="204"/>
      <c r="P36" s="204" t="s">
        <v>402</v>
      </c>
      <c r="Q36" s="204" t="s">
        <v>456</v>
      </c>
      <c r="R36" s="239"/>
      <c r="S36" s="199"/>
    </row>
    <row r="37" spans="1:19" ht="31.5" customHeight="1">
      <c r="A37" s="238"/>
      <c r="B37" s="209" t="s">
        <v>602</v>
      </c>
      <c r="C37" s="204" t="s">
        <v>444</v>
      </c>
      <c r="D37" s="204" t="s">
        <v>402</v>
      </c>
      <c r="E37" s="239"/>
      <c r="F37" s="204" t="s">
        <v>456</v>
      </c>
      <c r="G37" s="204" t="s">
        <v>402</v>
      </c>
      <c r="H37" s="239"/>
      <c r="I37" s="204" t="s">
        <v>456</v>
      </c>
      <c r="J37" s="204" t="s">
        <v>402</v>
      </c>
      <c r="K37" s="239"/>
      <c r="L37" s="204" t="s">
        <v>456</v>
      </c>
      <c r="M37" s="204"/>
      <c r="N37" s="204"/>
      <c r="O37" s="204" t="s">
        <v>254</v>
      </c>
      <c r="P37" s="204" t="s">
        <v>402</v>
      </c>
      <c r="Q37" s="239"/>
      <c r="R37" s="204" t="s">
        <v>456</v>
      </c>
      <c r="S37" s="199"/>
    </row>
    <row r="38" spans="1:19" ht="31.5" customHeight="1">
      <c r="A38" s="238" t="s">
        <v>603</v>
      </c>
      <c r="B38" s="209" t="s">
        <v>604</v>
      </c>
      <c r="C38" s="204" t="s">
        <v>444</v>
      </c>
      <c r="D38" s="204" t="s">
        <v>402</v>
      </c>
      <c r="E38" s="239"/>
      <c r="F38" s="204" t="s">
        <v>456</v>
      </c>
      <c r="G38" s="204" t="s">
        <v>402</v>
      </c>
      <c r="H38" s="239"/>
      <c r="I38" s="204" t="s">
        <v>456</v>
      </c>
      <c r="J38" s="204" t="s">
        <v>402</v>
      </c>
      <c r="K38" s="239"/>
      <c r="L38" s="204" t="s">
        <v>456</v>
      </c>
      <c r="M38" s="204"/>
      <c r="N38" s="204"/>
      <c r="O38" s="204" t="s">
        <v>254</v>
      </c>
      <c r="P38" s="204" t="s">
        <v>402</v>
      </c>
      <c r="Q38" s="239"/>
      <c r="R38" s="204" t="s">
        <v>456</v>
      </c>
      <c r="S38" s="199"/>
    </row>
    <row r="39" spans="1:19" ht="31.5" customHeight="1">
      <c r="A39" s="238" t="s">
        <v>605</v>
      </c>
      <c r="B39" s="209" t="s">
        <v>606</v>
      </c>
      <c r="C39" s="204" t="s">
        <v>444</v>
      </c>
      <c r="D39" s="204">
        <v>0</v>
      </c>
      <c r="E39" s="204">
        <v>0</v>
      </c>
      <c r="F39" s="277">
        <v>0</v>
      </c>
      <c r="G39" s="277">
        <v>0</v>
      </c>
      <c r="H39" s="277">
        <v>0</v>
      </c>
      <c r="I39" s="277">
        <v>0</v>
      </c>
      <c r="J39" s="277">
        <v>0</v>
      </c>
      <c r="K39" s="277">
        <v>0</v>
      </c>
      <c r="L39" s="277">
        <v>0</v>
      </c>
      <c r="M39" s="277">
        <v>0</v>
      </c>
      <c r="N39" s="277">
        <v>0</v>
      </c>
      <c r="O39" s="277">
        <v>0</v>
      </c>
      <c r="P39" s="277">
        <v>0</v>
      </c>
      <c r="Q39" s="277">
        <v>0</v>
      </c>
      <c r="R39" s="277">
        <v>0</v>
      </c>
      <c r="S39" s="199"/>
    </row>
    <row r="40" spans="1:19" ht="23.25" customHeight="1">
      <c r="A40" s="238"/>
      <c r="B40" s="209" t="s">
        <v>599</v>
      </c>
      <c r="C40" s="204" t="s">
        <v>402</v>
      </c>
      <c r="D40" s="204" t="s">
        <v>402</v>
      </c>
      <c r="E40" s="204" t="s">
        <v>402</v>
      </c>
      <c r="F40" s="204" t="s">
        <v>402</v>
      </c>
      <c r="G40" s="204" t="s">
        <v>402</v>
      </c>
      <c r="H40" s="204" t="s">
        <v>402</v>
      </c>
      <c r="I40" s="204" t="s">
        <v>402</v>
      </c>
      <c r="J40" s="204" t="s">
        <v>402</v>
      </c>
      <c r="K40" s="204" t="s">
        <v>402</v>
      </c>
      <c r="L40" s="204" t="s">
        <v>402</v>
      </c>
      <c r="M40" s="204"/>
      <c r="N40" s="204"/>
      <c r="O40" s="204"/>
      <c r="P40" s="204" t="s">
        <v>402</v>
      </c>
      <c r="Q40" s="204" t="s">
        <v>402</v>
      </c>
      <c r="R40" s="204" t="s">
        <v>402</v>
      </c>
      <c r="S40" s="199"/>
    </row>
    <row r="41" spans="1:19" ht="31.5" customHeight="1">
      <c r="A41" s="238"/>
      <c r="B41" s="209" t="s">
        <v>600</v>
      </c>
      <c r="C41" s="204" t="s">
        <v>444</v>
      </c>
      <c r="D41" s="204" t="s">
        <v>402</v>
      </c>
      <c r="E41" s="239"/>
      <c r="F41" s="204" t="s">
        <v>456</v>
      </c>
      <c r="G41" s="204" t="s">
        <v>402</v>
      </c>
      <c r="H41" s="239"/>
      <c r="I41" s="204" t="s">
        <v>456</v>
      </c>
      <c r="J41" s="204" t="s">
        <v>402</v>
      </c>
      <c r="K41" s="239"/>
      <c r="L41" s="204" t="s">
        <v>456</v>
      </c>
      <c r="M41" s="204"/>
      <c r="N41" s="204"/>
      <c r="O41" s="204" t="s">
        <v>254</v>
      </c>
      <c r="P41" s="204" t="s">
        <v>402</v>
      </c>
      <c r="Q41" s="239"/>
      <c r="R41" s="204" t="s">
        <v>456</v>
      </c>
      <c r="S41" s="199"/>
    </row>
    <row r="42" spans="1:19" ht="31.5" customHeight="1">
      <c r="A42" s="238"/>
      <c r="B42" s="209" t="s">
        <v>601</v>
      </c>
      <c r="C42" s="204" t="s">
        <v>444</v>
      </c>
      <c r="D42" s="204" t="s">
        <v>402</v>
      </c>
      <c r="E42" s="204" t="s">
        <v>456</v>
      </c>
      <c r="F42" s="239"/>
      <c r="G42" s="204" t="s">
        <v>402</v>
      </c>
      <c r="H42" s="204" t="s">
        <v>456</v>
      </c>
      <c r="I42" s="239"/>
      <c r="J42" s="204" t="s">
        <v>402</v>
      </c>
      <c r="K42" s="204" t="s">
        <v>456</v>
      </c>
      <c r="L42" s="239"/>
      <c r="M42" s="204"/>
      <c r="N42" s="204" t="s">
        <v>254</v>
      </c>
      <c r="O42" s="204"/>
      <c r="P42" s="204" t="s">
        <v>402</v>
      </c>
      <c r="Q42" s="204" t="s">
        <v>456</v>
      </c>
      <c r="R42" s="239"/>
      <c r="S42" s="199"/>
    </row>
    <row r="43" spans="1:19" ht="31.5" customHeight="1">
      <c r="A43" s="238"/>
      <c r="B43" s="209" t="s">
        <v>602</v>
      </c>
      <c r="C43" s="204" t="s">
        <v>444</v>
      </c>
      <c r="D43" s="204" t="s">
        <v>402</v>
      </c>
      <c r="E43" s="239"/>
      <c r="F43" s="204" t="s">
        <v>456</v>
      </c>
      <c r="G43" s="204" t="s">
        <v>402</v>
      </c>
      <c r="H43" s="239"/>
      <c r="I43" s="204" t="s">
        <v>456</v>
      </c>
      <c r="J43" s="204" t="s">
        <v>402</v>
      </c>
      <c r="K43" s="239"/>
      <c r="L43" s="204" t="s">
        <v>456</v>
      </c>
      <c r="M43" s="204"/>
      <c r="N43" s="204"/>
      <c r="O43" s="204" t="s">
        <v>254</v>
      </c>
      <c r="P43" s="204" t="s">
        <v>402</v>
      </c>
      <c r="Q43" s="239"/>
      <c r="R43" s="204" t="s">
        <v>456</v>
      </c>
      <c r="S43" s="199"/>
    </row>
    <row r="44" spans="1:19" ht="31.5" customHeight="1">
      <c r="A44" s="240" t="s">
        <v>607</v>
      </c>
      <c r="B44" s="241" t="s">
        <v>608</v>
      </c>
      <c r="C44" s="242" t="s">
        <v>444</v>
      </c>
      <c r="D44" s="204" t="s">
        <v>402</v>
      </c>
      <c r="E44" s="204" t="s">
        <v>456</v>
      </c>
      <c r="F44" s="239"/>
      <c r="G44" s="204" t="s">
        <v>402</v>
      </c>
      <c r="H44" s="204" t="s">
        <v>456</v>
      </c>
      <c r="I44" s="239"/>
      <c r="J44" s="204" t="s">
        <v>402</v>
      </c>
      <c r="K44" s="204" t="s">
        <v>456</v>
      </c>
      <c r="L44" s="239"/>
      <c r="M44" s="204"/>
      <c r="N44" s="204" t="s">
        <v>254</v>
      </c>
      <c r="O44" s="204"/>
      <c r="P44" s="204" t="s">
        <v>402</v>
      </c>
      <c r="Q44" s="204" t="s">
        <v>456</v>
      </c>
      <c r="R44" s="239"/>
      <c r="S44" s="199"/>
    </row>
    <row r="45" spans="1:19" ht="54.75" customHeight="1">
      <c r="A45" s="238" t="s">
        <v>609</v>
      </c>
      <c r="B45" s="209" t="s">
        <v>610</v>
      </c>
      <c r="C45" s="204" t="s">
        <v>444</v>
      </c>
      <c r="D45" s="204" t="s">
        <v>402</v>
      </c>
      <c r="E45" s="204" t="s">
        <v>456</v>
      </c>
      <c r="F45" s="239"/>
      <c r="G45" s="204" t="s">
        <v>402</v>
      </c>
      <c r="H45" s="204" t="s">
        <v>456</v>
      </c>
      <c r="I45" s="239"/>
      <c r="J45" s="204" t="s">
        <v>402</v>
      </c>
      <c r="K45" s="204" t="s">
        <v>456</v>
      </c>
      <c r="L45" s="239"/>
      <c r="M45" s="204"/>
      <c r="N45" s="204" t="s">
        <v>254</v>
      </c>
      <c r="O45" s="204"/>
      <c r="P45" s="204" t="s">
        <v>402</v>
      </c>
      <c r="Q45" s="204" t="s">
        <v>254</v>
      </c>
      <c r="R45" s="204"/>
      <c r="S45" s="199"/>
    </row>
    <row r="46" spans="1:19" s="281" customFormat="1" ht="27" customHeight="1">
      <c r="A46" s="280"/>
      <c r="S46" s="282"/>
    </row>
    <row r="47" spans="1:19" s="281" customFormat="1" ht="24.6" customHeight="1">
      <c r="A47" s="692" t="s">
        <v>130</v>
      </c>
      <c r="B47" s="692"/>
      <c r="C47" s="692"/>
      <c r="D47" s="692"/>
      <c r="E47" s="692"/>
      <c r="F47" s="692"/>
      <c r="G47" s="692"/>
      <c r="H47" s="692"/>
      <c r="I47" s="692"/>
      <c r="J47" s="692"/>
      <c r="K47" s="692"/>
      <c r="L47" s="692"/>
      <c r="M47" s="692"/>
      <c r="N47" s="692"/>
      <c r="O47" s="692"/>
      <c r="P47" s="692"/>
      <c r="Q47" s="692"/>
      <c r="R47" s="692"/>
      <c r="S47" s="282"/>
    </row>
    <row r="48" spans="1:19" ht="28.5" customHeight="1">
      <c r="A48" s="283">
        <v>1</v>
      </c>
      <c r="B48" s="284">
        <v>2</v>
      </c>
      <c r="C48" s="284">
        <v>3</v>
      </c>
      <c r="D48" s="284">
        <v>4</v>
      </c>
      <c r="E48" s="284">
        <v>5</v>
      </c>
      <c r="F48" s="284">
        <v>6</v>
      </c>
      <c r="G48" s="284">
        <v>7</v>
      </c>
      <c r="H48" s="284">
        <v>8</v>
      </c>
      <c r="I48" s="284">
        <v>9</v>
      </c>
      <c r="J48" s="284">
        <v>10</v>
      </c>
      <c r="K48" s="284">
        <v>11</v>
      </c>
      <c r="L48" s="284">
        <v>12</v>
      </c>
      <c r="M48" s="284">
        <v>13</v>
      </c>
      <c r="N48" s="284">
        <v>14</v>
      </c>
      <c r="O48" s="284">
        <v>15</v>
      </c>
      <c r="P48" s="284">
        <v>16</v>
      </c>
      <c r="Q48" s="284">
        <v>17</v>
      </c>
      <c r="R48" s="284">
        <v>18</v>
      </c>
      <c r="S48" s="199"/>
    </row>
    <row r="49" spans="1:19" ht="63.6" customHeight="1">
      <c r="A49" s="240" t="s">
        <v>611</v>
      </c>
      <c r="B49" s="241" t="s">
        <v>612</v>
      </c>
      <c r="C49" s="204" t="s">
        <v>444</v>
      </c>
      <c r="D49" s="204" t="s">
        <v>402</v>
      </c>
      <c r="E49" s="204" t="s">
        <v>254</v>
      </c>
      <c r="F49" s="204"/>
      <c r="G49" s="204" t="s">
        <v>402</v>
      </c>
      <c r="H49" s="204" t="s">
        <v>254</v>
      </c>
      <c r="I49" s="204"/>
      <c r="J49" s="204" t="s">
        <v>402</v>
      </c>
      <c r="K49" s="204" t="s">
        <v>254</v>
      </c>
      <c r="L49" s="204"/>
      <c r="M49" s="204"/>
      <c r="N49" s="204" t="s">
        <v>254</v>
      </c>
      <c r="O49" s="204"/>
      <c r="P49" s="204" t="s">
        <v>402</v>
      </c>
      <c r="Q49" s="204" t="s">
        <v>254</v>
      </c>
      <c r="R49" s="204"/>
      <c r="S49" s="199"/>
    </row>
    <row r="50" spans="1:19" ht="31.5" customHeight="1">
      <c r="A50" s="238" t="s">
        <v>16</v>
      </c>
      <c r="B50" s="209" t="s">
        <v>613</v>
      </c>
      <c r="C50" s="204" t="s">
        <v>444</v>
      </c>
      <c r="D50" s="204" t="s">
        <v>402</v>
      </c>
      <c r="E50" s="204" t="s">
        <v>254</v>
      </c>
      <c r="F50" s="204"/>
      <c r="G50" s="204" t="s">
        <v>402</v>
      </c>
      <c r="H50" s="204" t="s">
        <v>254</v>
      </c>
      <c r="I50" s="204"/>
      <c r="J50" s="204" t="s">
        <v>402</v>
      </c>
      <c r="K50" s="204" t="s">
        <v>254</v>
      </c>
      <c r="L50" s="204"/>
      <c r="M50" s="204"/>
      <c r="N50" s="204" t="s">
        <v>254</v>
      </c>
      <c r="O50" s="204"/>
      <c r="P50" s="204" t="s">
        <v>402</v>
      </c>
      <c r="Q50" s="204" t="s">
        <v>254</v>
      </c>
      <c r="R50" s="204"/>
      <c r="S50" s="199"/>
    </row>
    <row r="51" spans="1:19" ht="31.5" customHeight="1">
      <c r="A51" s="238" t="s">
        <v>614</v>
      </c>
      <c r="B51" s="209" t="s">
        <v>615</v>
      </c>
      <c r="C51" s="204" t="s">
        <v>444</v>
      </c>
      <c r="D51" s="204" t="s">
        <v>402</v>
      </c>
      <c r="E51" s="204" t="s">
        <v>254</v>
      </c>
      <c r="F51" s="204"/>
      <c r="G51" s="204"/>
      <c r="H51" s="204" t="s">
        <v>254</v>
      </c>
      <c r="I51" s="204"/>
      <c r="J51" s="204"/>
      <c r="K51" s="204" t="s">
        <v>254</v>
      </c>
      <c r="L51" s="204"/>
      <c r="M51" s="204"/>
      <c r="N51" s="204" t="s">
        <v>254</v>
      </c>
      <c r="O51" s="204"/>
      <c r="P51" s="204"/>
      <c r="Q51" s="204" t="s">
        <v>254</v>
      </c>
      <c r="R51" s="204"/>
      <c r="S51" s="199"/>
    </row>
    <row r="52" spans="1:19" ht="68.45" customHeight="1">
      <c r="A52" s="238" t="s">
        <v>616</v>
      </c>
      <c r="B52" s="209" t="s">
        <v>617</v>
      </c>
      <c r="C52" s="204" t="s">
        <v>444</v>
      </c>
      <c r="D52" s="204" t="s">
        <v>402</v>
      </c>
      <c r="E52" s="204" t="s">
        <v>254</v>
      </c>
      <c r="F52" s="204"/>
      <c r="G52" s="204"/>
      <c r="H52" s="204" t="s">
        <v>254</v>
      </c>
      <c r="I52" s="204"/>
      <c r="J52" s="204"/>
      <c r="K52" s="204" t="s">
        <v>254</v>
      </c>
      <c r="L52" s="204"/>
      <c r="M52" s="204"/>
      <c r="N52" s="204" t="s">
        <v>254</v>
      </c>
      <c r="O52" s="204"/>
      <c r="P52" s="204"/>
      <c r="Q52" s="204" t="s">
        <v>254</v>
      </c>
      <c r="R52" s="204"/>
      <c r="S52" s="199"/>
    </row>
    <row r="53" spans="1:19" ht="70.150000000000006" customHeight="1">
      <c r="A53" s="238" t="s">
        <v>618</v>
      </c>
      <c r="B53" s="209" t="s">
        <v>619</v>
      </c>
      <c r="C53" s="204" t="s">
        <v>444</v>
      </c>
      <c r="D53" s="204" t="s">
        <v>402</v>
      </c>
      <c r="E53" s="204" t="s">
        <v>254</v>
      </c>
      <c r="F53" s="204"/>
      <c r="G53" s="204"/>
      <c r="H53" s="204" t="s">
        <v>254</v>
      </c>
      <c r="I53" s="204"/>
      <c r="J53" s="204"/>
      <c r="K53" s="204" t="s">
        <v>254</v>
      </c>
      <c r="L53" s="204"/>
      <c r="M53" s="204"/>
      <c r="N53" s="204" t="s">
        <v>254</v>
      </c>
      <c r="O53" s="204"/>
      <c r="P53" s="204"/>
      <c r="Q53" s="204" t="s">
        <v>254</v>
      </c>
      <c r="R53" s="204"/>
      <c r="S53" s="199"/>
    </row>
    <row r="54" spans="1:19" ht="31.5" customHeight="1">
      <c r="A54" s="238" t="s">
        <v>620</v>
      </c>
      <c r="B54" s="209" t="s">
        <v>621</v>
      </c>
      <c r="C54" s="204" t="s">
        <v>444</v>
      </c>
      <c r="D54" s="204" t="s">
        <v>402</v>
      </c>
      <c r="E54" s="204" t="s">
        <v>456</v>
      </c>
      <c r="F54" s="204" t="s">
        <v>402</v>
      </c>
      <c r="G54" s="204" t="s">
        <v>402</v>
      </c>
      <c r="H54" s="204" t="s">
        <v>456</v>
      </c>
      <c r="I54" s="204" t="s">
        <v>402</v>
      </c>
      <c r="J54" s="204" t="s">
        <v>402</v>
      </c>
      <c r="K54" s="204" t="s">
        <v>456</v>
      </c>
      <c r="L54" s="204"/>
      <c r="M54" s="204"/>
      <c r="N54" s="204" t="s">
        <v>254</v>
      </c>
      <c r="O54" s="204" t="s">
        <v>402</v>
      </c>
      <c r="P54" s="204" t="s">
        <v>402</v>
      </c>
      <c r="Q54" s="204" t="s">
        <v>456</v>
      </c>
      <c r="R54" s="239"/>
      <c r="S54" s="199"/>
    </row>
    <row r="55" spans="1:19" ht="31.5" customHeight="1">
      <c r="A55" s="227" t="s">
        <v>357</v>
      </c>
      <c r="B55" s="203" t="s">
        <v>622</v>
      </c>
      <c r="C55" s="204" t="s">
        <v>595</v>
      </c>
      <c r="D55" s="204" t="s">
        <v>402</v>
      </c>
      <c r="E55" s="204" t="s">
        <v>456</v>
      </c>
      <c r="F55" s="204" t="s">
        <v>402</v>
      </c>
      <c r="G55" s="204" t="s">
        <v>402</v>
      </c>
      <c r="H55" s="204" t="s">
        <v>456</v>
      </c>
      <c r="I55" s="204" t="s">
        <v>402</v>
      </c>
      <c r="J55" s="204" t="s">
        <v>402</v>
      </c>
      <c r="K55" s="204" t="s">
        <v>456</v>
      </c>
      <c r="L55" s="204"/>
      <c r="M55" s="204"/>
      <c r="N55" s="204" t="s">
        <v>254</v>
      </c>
      <c r="O55" s="204" t="s">
        <v>402</v>
      </c>
      <c r="P55" s="204" t="s">
        <v>402</v>
      </c>
      <c r="Q55" s="204" t="s">
        <v>456</v>
      </c>
      <c r="R55" s="239"/>
      <c r="S55" s="199"/>
    </row>
    <row r="56" spans="1:19" ht="31.5" customHeight="1">
      <c r="A56" s="227" t="s">
        <v>358</v>
      </c>
      <c r="B56" s="203" t="s">
        <v>623</v>
      </c>
      <c r="C56" s="204" t="s">
        <v>595</v>
      </c>
      <c r="D56" s="290">
        <f>F56</f>
        <v>0</v>
      </c>
      <c r="E56" s="204" t="s">
        <v>456</v>
      </c>
      <c r="F56" s="204">
        <v>0</v>
      </c>
      <c r="G56" s="290">
        <f>I56</f>
        <v>0</v>
      </c>
      <c r="H56" s="277" t="s">
        <v>456</v>
      </c>
      <c r="I56" s="277">
        <v>0</v>
      </c>
      <c r="J56" s="290">
        <f>L56</f>
        <v>0</v>
      </c>
      <c r="K56" s="277" t="s">
        <v>456</v>
      </c>
      <c r="L56" s="277">
        <v>0</v>
      </c>
      <c r="M56" s="290">
        <f>O56</f>
        <v>0</v>
      </c>
      <c r="N56" s="277" t="s">
        <v>456</v>
      </c>
      <c r="O56" s="277">
        <v>0</v>
      </c>
      <c r="P56" s="290">
        <f>R56</f>
        <v>0</v>
      </c>
      <c r="Q56" s="277" t="s">
        <v>456</v>
      </c>
      <c r="R56" s="277">
        <v>0</v>
      </c>
      <c r="S56" s="199"/>
    </row>
    <row r="57" spans="1:19" ht="29.25" customHeight="1">
      <c r="A57" s="227" t="s">
        <v>148</v>
      </c>
      <c r="B57" s="203" t="s">
        <v>624</v>
      </c>
      <c r="C57" s="204" t="s">
        <v>595</v>
      </c>
      <c r="D57" s="290">
        <f t="shared" ref="D57:D58" si="5">F57</f>
        <v>0</v>
      </c>
      <c r="E57" s="204" t="s">
        <v>456</v>
      </c>
      <c r="F57" s="204">
        <v>0</v>
      </c>
      <c r="G57" s="290">
        <f t="shared" ref="G57:G58" si="6">I57</f>
        <v>0</v>
      </c>
      <c r="H57" s="277" t="s">
        <v>456</v>
      </c>
      <c r="I57" s="277">
        <v>0</v>
      </c>
      <c r="J57" s="290">
        <f t="shared" ref="J57:J58" si="7">L57</f>
        <v>0</v>
      </c>
      <c r="K57" s="277" t="s">
        <v>456</v>
      </c>
      <c r="L57" s="277">
        <v>0</v>
      </c>
      <c r="M57" s="290">
        <f t="shared" ref="M57:M58" si="8">O57</f>
        <v>0</v>
      </c>
      <c r="N57" s="277" t="s">
        <v>456</v>
      </c>
      <c r="O57" s="277">
        <v>0</v>
      </c>
      <c r="P57" s="290">
        <f t="shared" ref="P57:P58" si="9">R57</f>
        <v>0</v>
      </c>
      <c r="Q57" s="277" t="s">
        <v>456</v>
      </c>
      <c r="R57" s="277">
        <v>0</v>
      </c>
      <c r="S57" s="199"/>
    </row>
    <row r="58" spans="1:19" ht="31.5" customHeight="1">
      <c r="A58" s="227" t="s">
        <v>359</v>
      </c>
      <c r="B58" s="203" t="s">
        <v>625</v>
      </c>
      <c r="C58" s="204" t="s">
        <v>595</v>
      </c>
      <c r="D58" s="290">
        <f t="shared" si="5"/>
        <v>0</v>
      </c>
      <c r="E58" s="204" t="s">
        <v>456</v>
      </c>
      <c r="F58" s="204">
        <v>0</v>
      </c>
      <c r="G58" s="290">
        <f t="shared" si="6"/>
        <v>0</v>
      </c>
      <c r="H58" s="277" t="s">
        <v>456</v>
      </c>
      <c r="I58" s="277">
        <v>0</v>
      </c>
      <c r="J58" s="290">
        <f t="shared" si="7"/>
        <v>0</v>
      </c>
      <c r="K58" s="277" t="s">
        <v>456</v>
      </c>
      <c r="L58" s="277">
        <v>0</v>
      </c>
      <c r="M58" s="290">
        <f t="shared" si="8"/>
        <v>0</v>
      </c>
      <c r="N58" s="277" t="s">
        <v>456</v>
      </c>
      <c r="O58" s="277">
        <v>0</v>
      </c>
      <c r="P58" s="290">
        <f t="shared" si="9"/>
        <v>0</v>
      </c>
      <c r="Q58" s="277" t="s">
        <v>456</v>
      </c>
      <c r="R58" s="277">
        <v>0</v>
      </c>
      <c r="S58" s="199"/>
    </row>
    <row r="59" spans="1:19" ht="57" customHeight="1">
      <c r="A59" s="227" t="s">
        <v>360</v>
      </c>
      <c r="B59" s="208" t="s">
        <v>626</v>
      </c>
      <c r="C59" s="205" t="s">
        <v>595</v>
      </c>
      <c r="D59" s="297" t="e">
        <f>E59+F59</f>
        <v>#VALUE!</v>
      </c>
      <c r="E59" s="297">
        <f>E31</f>
        <v>0</v>
      </c>
      <c r="F59" s="297" t="e">
        <f>F31+F55+F56+F57</f>
        <v>#VALUE!</v>
      </c>
      <c r="G59" s="297" t="e">
        <f>H59+I59</f>
        <v>#VALUE!</v>
      </c>
      <c r="H59" s="297">
        <f>H31</f>
        <v>0</v>
      </c>
      <c r="I59" s="297" t="e">
        <f>I31+I55+I56+I57</f>
        <v>#VALUE!</v>
      </c>
      <c r="J59" s="297">
        <f>K59+L59</f>
        <v>0</v>
      </c>
      <c r="K59" s="297">
        <f>K31</f>
        <v>0</v>
      </c>
      <c r="L59" s="297">
        <f>L31+L55+L56+L57</f>
        <v>0</v>
      </c>
      <c r="M59" s="297" t="e">
        <f>N59+O59</f>
        <v>#VALUE!</v>
      </c>
      <c r="N59" s="297">
        <f>N31</f>
        <v>0</v>
      </c>
      <c r="O59" s="297" t="e">
        <f>O31+O55+O56+O57</f>
        <v>#VALUE!</v>
      </c>
      <c r="P59" s="297">
        <f>Q59+R59</f>
        <v>0</v>
      </c>
      <c r="Q59" s="297">
        <f>Q31</f>
        <v>0</v>
      </c>
      <c r="R59" s="297">
        <f>R31+R55+R56+R57</f>
        <v>0</v>
      </c>
      <c r="S59" s="199"/>
    </row>
    <row r="60" spans="1:19" ht="56.25" customHeight="1">
      <c r="A60" s="227" t="s">
        <v>361</v>
      </c>
      <c r="B60" s="209" t="s">
        <v>627</v>
      </c>
      <c r="C60" s="205" t="s">
        <v>595</v>
      </c>
      <c r="D60" s="290" t="e">
        <f>E60+F60</f>
        <v>#VALUE!</v>
      </c>
      <c r="E60" s="204">
        <f>E59</f>
        <v>0</v>
      </c>
      <c r="F60" s="204" t="e">
        <f>F58+F59</f>
        <v>#VALUE!</v>
      </c>
      <c r="G60" s="290" t="e">
        <f>H60+I60</f>
        <v>#VALUE!</v>
      </c>
      <c r="H60" s="277">
        <f>H59</f>
        <v>0</v>
      </c>
      <c r="I60" s="277" t="e">
        <f>I58+I59</f>
        <v>#VALUE!</v>
      </c>
      <c r="J60" s="290">
        <f>K60+L60</f>
        <v>0</v>
      </c>
      <c r="K60" s="277">
        <f>K59</f>
        <v>0</v>
      </c>
      <c r="L60" s="277">
        <f>L58+L59</f>
        <v>0</v>
      </c>
      <c r="M60" s="290" t="e">
        <f>N60+O60</f>
        <v>#VALUE!</v>
      </c>
      <c r="N60" s="277">
        <f>N59</f>
        <v>0</v>
      </c>
      <c r="O60" s="277" t="e">
        <f>O58+O59</f>
        <v>#VALUE!</v>
      </c>
      <c r="P60" s="290">
        <f>Q60+R60</f>
        <v>0</v>
      </c>
      <c r="Q60" s="277">
        <f>Q59</f>
        <v>0</v>
      </c>
      <c r="R60" s="277">
        <f>R58+R59</f>
        <v>0</v>
      </c>
      <c r="S60" s="199"/>
    </row>
    <row r="61" spans="1:19" ht="42" customHeight="1">
      <c r="A61" s="227" t="s">
        <v>362</v>
      </c>
      <c r="B61" s="214" t="s">
        <v>162</v>
      </c>
      <c r="C61" s="205" t="s">
        <v>595</v>
      </c>
      <c r="D61" s="204">
        <f>F61</f>
        <v>0</v>
      </c>
      <c r="E61" s="204" t="s">
        <v>254</v>
      </c>
      <c r="F61" s="204">
        <v>0</v>
      </c>
      <c r="G61" s="277">
        <f>I61</f>
        <v>0</v>
      </c>
      <c r="H61" s="277" t="s">
        <v>254</v>
      </c>
      <c r="I61" s="277">
        <v>0</v>
      </c>
      <c r="J61" s="277">
        <f>L61</f>
        <v>0</v>
      </c>
      <c r="K61" s="277" t="s">
        <v>254</v>
      </c>
      <c r="L61" s="277">
        <v>0</v>
      </c>
      <c r="M61" s="277">
        <f>O61</f>
        <v>0</v>
      </c>
      <c r="N61" s="277" t="s">
        <v>254</v>
      </c>
      <c r="O61" s="277">
        <v>0</v>
      </c>
      <c r="P61" s="277">
        <f>R61</f>
        <v>0</v>
      </c>
      <c r="Q61" s="277" t="s">
        <v>254</v>
      </c>
      <c r="R61" s="277">
        <v>0</v>
      </c>
      <c r="S61" s="199"/>
    </row>
    <row r="62" spans="1:19" ht="52.5" customHeight="1">
      <c r="A62" s="227" t="s">
        <v>363</v>
      </c>
      <c r="B62" s="298" t="s">
        <v>628</v>
      </c>
      <c r="C62" s="204" t="s">
        <v>526</v>
      </c>
      <c r="D62" s="290" t="e">
        <f>E62+F62</f>
        <v>#VALUE!</v>
      </c>
      <c r="E62" s="290">
        <f>E60</f>
        <v>0</v>
      </c>
      <c r="F62" s="290" t="e">
        <f>F60+F61</f>
        <v>#VALUE!</v>
      </c>
      <c r="G62" s="290" t="e">
        <f>H62+I62</f>
        <v>#VALUE!</v>
      </c>
      <c r="H62" s="290">
        <f>H60</f>
        <v>0</v>
      </c>
      <c r="I62" s="290" t="e">
        <f>I60+I61</f>
        <v>#VALUE!</v>
      </c>
      <c r="J62" s="290">
        <f>K62+L62</f>
        <v>0</v>
      </c>
      <c r="K62" s="290">
        <f>K60</f>
        <v>0</v>
      </c>
      <c r="L62" s="290">
        <f>L60+L61</f>
        <v>0</v>
      </c>
      <c r="M62" s="290" t="e">
        <f>N62+O62</f>
        <v>#VALUE!</v>
      </c>
      <c r="N62" s="290">
        <f>N60</f>
        <v>0</v>
      </c>
      <c r="O62" s="290" t="e">
        <f>O60+O61</f>
        <v>#VALUE!</v>
      </c>
      <c r="P62" s="290">
        <f>Q62+R62</f>
        <v>0</v>
      </c>
      <c r="Q62" s="290">
        <f>Q60</f>
        <v>0</v>
      </c>
      <c r="R62" s="290">
        <f>R60+R61</f>
        <v>0</v>
      </c>
      <c r="S62" s="199"/>
    </row>
    <row r="63" spans="1:19" ht="31.5" customHeight="1">
      <c r="A63" s="227" t="s">
        <v>364</v>
      </c>
      <c r="B63" s="203" t="s">
        <v>629</v>
      </c>
      <c r="C63" s="204" t="s">
        <v>595</v>
      </c>
      <c r="D63" s="290" t="e">
        <f>G63+J63+M63+P63</f>
        <v>#VALUE!</v>
      </c>
      <c r="E63" s="290" t="s">
        <v>254</v>
      </c>
      <c r="F63" s="290" t="e">
        <f>I63+L63+O63+R63</f>
        <v>#VALUE!</v>
      </c>
      <c r="G63" s="204" t="s">
        <v>402</v>
      </c>
      <c r="H63" s="204" t="s">
        <v>254</v>
      </c>
      <c r="I63" s="290" t="e">
        <f>I62*2%/(100%-18%)</f>
        <v>#VALUE!</v>
      </c>
      <c r="J63" s="204" t="s">
        <v>402</v>
      </c>
      <c r="K63" s="204" t="s">
        <v>254</v>
      </c>
      <c r="L63" s="290">
        <f>L62*2%/(100%-18%)</f>
        <v>0</v>
      </c>
      <c r="M63" s="204"/>
      <c r="N63" s="204" t="s">
        <v>254</v>
      </c>
      <c r="O63" s="290" t="e">
        <f>O62*2%/(100%-18%)</f>
        <v>#VALUE!</v>
      </c>
      <c r="P63" s="204" t="s">
        <v>402</v>
      </c>
      <c r="Q63" s="204" t="s">
        <v>254</v>
      </c>
      <c r="R63" s="290">
        <f>R62*2%/(100%-18%)</f>
        <v>0</v>
      </c>
      <c r="S63" s="199"/>
    </row>
    <row r="64" spans="1:19" ht="45" customHeight="1">
      <c r="A64" s="227" t="s">
        <v>365</v>
      </c>
      <c r="B64" s="206" t="s">
        <v>630</v>
      </c>
      <c r="C64" s="204" t="s">
        <v>595</v>
      </c>
      <c r="D64" s="204" t="e">
        <f>D60+D61+D63</f>
        <v>#VALUE!</v>
      </c>
      <c r="E64" s="204" t="s">
        <v>402</v>
      </c>
      <c r="F64" s="204" t="s">
        <v>402</v>
      </c>
      <c r="G64" s="204" t="s">
        <v>402</v>
      </c>
      <c r="H64" s="204" t="s">
        <v>402</v>
      </c>
      <c r="I64" s="204" t="s">
        <v>402</v>
      </c>
      <c r="J64" s="204" t="s">
        <v>402</v>
      </c>
      <c r="K64" s="204" t="s">
        <v>402</v>
      </c>
      <c r="L64" s="204" t="s">
        <v>402</v>
      </c>
      <c r="M64" s="204"/>
      <c r="N64" s="204"/>
      <c r="O64" s="204"/>
      <c r="P64" s="204" t="s">
        <v>402</v>
      </c>
      <c r="Q64" s="204" t="s">
        <v>402</v>
      </c>
      <c r="R64" s="204" t="s">
        <v>402</v>
      </c>
      <c r="S64" s="199"/>
    </row>
    <row r="65" spans="1:19" ht="27" customHeight="1">
      <c r="A65" s="280"/>
      <c r="B65" s="281"/>
      <c r="C65" s="281"/>
      <c r="D65" s="281"/>
      <c r="E65" s="281"/>
      <c r="F65" s="281"/>
      <c r="G65" s="281"/>
      <c r="H65" s="281"/>
      <c r="I65" s="281"/>
      <c r="J65" s="281"/>
      <c r="K65" s="281"/>
      <c r="L65" s="281"/>
      <c r="M65" s="281"/>
      <c r="N65" s="281"/>
      <c r="O65" s="281"/>
      <c r="P65" s="281"/>
      <c r="Q65" s="281"/>
      <c r="R65" s="281"/>
      <c r="S65" s="199"/>
    </row>
    <row r="66" spans="1:19" ht="31.15" customHeight="1">
      <c r="A66" s="692" t="s">
        <v>131</v>
      </c>
      <c r="B66" s="692"/>
      <c r="C66" s="692"/>
      <c r="D66" s="692"/>
      <c r="E66" s="692"/>
      <c r="F66" s="692"/>
      <c r="G66" s="692"/>
      <c r="H66" s="692"/>
      <c r="I66" s="692"/>
      <c r="J66" s="692"/>
      <c r="K66" s="692"/>
      <c r="L66" s="692"/>
      <c r="M66" s="692"/>
      <c r="N66" s="692"/>
      <c r="O66" s="692"/>
      <c r="P66" s="692"/>
      <c r="Q66" s="692"/>
      <c r="R66" s="692"/>
      <c r="S66" s="199"/>
    </row>
    <row r="67" spans="1:19" ht="27" customHeight="1">
      <c r="A67" s="283">
        <v>1</v>
      </c>
      <c r="B67" s="284">
        <v>2</v>
      </c>
      <c r="C67" s="284">
        <v>3</v>
      </c>
      <c r="D67" s="284">
        <v>4</v>
      </c>
      <c r="E67" s="284">
        <v>5</v>
      </c>
      <c r="F67" s="284">
        <v>6</v>
      </c>
      <c r="G67" s="284">
        <v>7</v>
      </c>
      <c r="H67" s="284">
        <v>8</v>
      </c>
      <c r="I67" s="284">
        <v>9</v>
      </c>
      <c r="J67" s="284">
        <v>10</v>
      </c>
      <c r="K67" s="284">
        <v>11</v>
      </c>
      <c r="L67" s="284">
        <v>12</v>
      </c>
      <c r="M67" s="284">
        <v>13</v>
      </c>
      <c r="N67" s="284">
        <v>14</v>
      </c>
      <c r="O67" s="284">
        <v>15</v>
      </c>
      <c r="P67" s="284">
        <v>16</v>
      </c>
      <c r="Q67" s="284">
        <v>17</v>
      </c>
      <c r="R67" s="284">
        <v>18</v>
      </c>
      <c r="S67" s="199"/>
    </row>
    <row r="68" spans="1:19" ht="63">
      <c r="A68" s="227" t="s">
        <v>366</v>
      </c>
      <c r="B68" s="241" t="s">
        <v>631</v>
      </c>
      <c r="C68" s="242" t="s">
        <v>526</v>
      </c>
      <c r="D68" s="242" t="s">
        <v>402</v>
      </c>
      <c r="E68" s="242" t="s">
        <v>456</v>
      </c>
      <c r="F68" s="242" t="s">
        <v>456</v>
      </c>
      <c r="G68" s="242" t="s">
        <v>402</v>
      </c>
      <c r="H68" s="242" t="s">
        <v>456</v>
      </c>
      <c r="I68" s="242" t="s">
        <v>456</v>
      </c>
      <c r="J68" s="242" t="s">
        <v>402</v>
      </c>
      <c r="K68" s="242" t="s">
        <v>456</v>
      </c>
      <c r="L68" s="242" t="s">
        <v>456</v>
      </c>
      <c r="M68" s="242"/>
      <c r="N68" s="242" t="s">
        <v>254</v>
      </c>
      <c r="O68" s="242" t="s">
        <v>254</v>
      </c>
      <c r="P68" s="242" t="s">
        <v>402</v>
      </c>
      <c r="Q68" s="242" t="s">
        <v>456</v>
      </c>
      <c r="R68" s="242" t="s">
        <v>456</v>
      </c>
      <c r="S68" s="199"/>
    </row>
    <row r="69" spans="1:19" ht="51" customHeight="1">
      <c r="A69" s="227" t="s">
        <v>367</v>
      </c>
      <c r="B69" s="203" t="s">
        <v>632</v>
      </c>
      <c r="C69" s="204" t="s">
        <v>526</v>
      </c>
      <c r="D69" s="204" t="s">
        <v>402</v>
      </c>
      <c r="E69" s="204" t="s">
        <v>456</v>
      </c>
      <c r="F69" s="204" t="s">
        <v>456</v>
      </c>
      <c r="G69" s="204" t="s">
        <v>402</v>
      </c>
      <c r="H69" s="204" t="s">
        <v>456</v>
      </c>
      <c r="I69" s="204" t="s">
        <v>456</v>
      </c>
      <c r="J69" s="204" t="s">
        <v>402</v>
      </c>
      <c r="K69" s="204" t="s">
        <v>456</v>
      </c>
      <c r="L69" s="204" t="s">
        <v>456</v>
      </c>
      <c r="M69" s="204"/>
      <c r="N69" s="204" t="s">
        <v>254</v>
      </c>
      <c r="O69" s="204" t="s">
        <v>254</v>
      </c>
      <c r="P69" s="204" t="s">
        <v>402</v>
      </c>
      <c r="Q69" s="204" t="s">
        <v>456</v>
      </c>
      <c r="R69" s="204" t="s">
        <v>456</v>
      </c>
      <c r="S69" s="199"/>
    </row>
    <row r="70" spans="1:19" ht="54" customHeight="1">
      <c r="A70" s="227" t="s">
        <v>368</v>
      </c>
      <c r="B70" s="203" t="s">
        <v>633</v>
      </c>
      <c r="C70" s="204" t="s">
        <v>402</v>
      </c>
      <c r="D70" s="204" t="s">
        <v>402</v>
      </c>
      <c r="E70" s="204" t="s">
        <v>402</v>
      </c>
      <c r="F70" s="204" t="s">
        <v>402</v>
      </c>
      <c r="G70" s="204" t="s">
        <v>402</v>
      </c>
      <c r="H70" s="204" t="s">
        <v>402</v>
      </c>
      <c r="I70" s="204" t="s">
        <v>402</v>
      </c>
      <c r="J70" s="204" t="s">
        <v>402</v>
      </c>
      <c r="K70" s="204" t="s">
        <v>402</v>
      </c>
      <c r="L70" s="204" t="s">
        <v>402</v>
      </c>
      <c r="M70" s="204"/>
      <c r="N70" s="204"/>
      <c r="O70" s="204"/>
      <c r="P70" s="204" t="s">
        <v>402</v>
      </c>
      <c r="Q70" s="204" t="s">
        <v>402</v>
      </c>
      <c r="R70" s="204" t="s">
        <v>402</v>
      </c>
      <c r="S70" s="199"/>
    </row>
    <row r="71" spans="1:19" ht="31.5" customHeight="1">
      <c r="A71" s="238" t="s">
        <v>634</v>
      </c>
      <c r="B71" s="209" t="s">
        <v>571</v>
      </c>
      <c r="C71" s="204" t="s">
        <v>526</v>
      </c>
      <c r="D71" s="204" t="s">
        <v>402</v>
      </c>
      <c r="E71" s="204" t="s">
        <v>402</v>
      </c>
      <c r="F71" s="204" t="s">
        <v>456</v>
      </c>
      <c r="G71" s="204" t="s">
        <v>402</v>
      </c>
      <c r="H71" s="204" t="s">
        <v>402</v>
      </c>
      <c r="I71" s="204" t="s">
        <v>456</v>
      </c>
      <c r="J71" s="204" t="s">
        <v>402</v>
      </c>
      <c r="K71" s="204" t="s">
        <v>402</v>
      </c>
      <c r="L71" s="204" t="s">
        <v>456</v>
      </c>
      <c r="M71" s="204"/>
      <c r="N71" s="204"/>
      <c r="O71" s="204" t="s">
        <v>254</v>
      </c>
      <c r="P71" s="204" t="s">
        <v>402</v>
      </c>
      <c r="Q71" s="204" t="s">
        <v>402</v>
      </c>
      <c r="R71" s="204" t="s">
        <v>456</v>
      </c>
      <c r="S71" s="199"/>
    </row>
    <row r="72" spans="1:19" ht="31.5" customHeight="1">
      <c r="A72" s="238" t="s">
        <v>635</v>
      </c>
      <c r="B72" s="209" t="s">
        <v>661</v>
      </c>
      <c r="C72" s="204" t="s">
        <v>636</v>
      </c>
      <c r="D72" s="204" t="s">
        <v>402</v>
      </c>
      <c r="E72" s="204" t="s">
        <v>456</v>
      </c>
      <c r="F72" s="204" t="s">
        <v>402</v>
      </c>
      <c r="G72" s="204" t="s">
        <v>402</v>
      </c>
      <c r="H72" s="204" t="s">
        <v>456</v>
      </c>
      <c r="I72" s="204" t="s">
        <v>402</v>
      </c>
      <c r="J72" s="204" t="s">
        <v>402</v>
      </c>
      <c r="K72" s="204" t="s">
        <v>456</v>
      </c>
      <c r="L72" s="204" t="s">
        <v>402</v>
      </c>
      <c r="M72" s="204"/>
      <c r="N72" s="204" t="s">
        <v>254</v>
      </c>
      <c r="O72" s="204"/>
      <c r="P72" s="204" t="s">
        <v>402</v>
      </c>
      <c r="Q72" s="204" t="s">
        <v>456</v>
      </c>
      <c r="R72" s="204" t="s">
        <v>402</v>
      </c>
      <c r="S72" s="199"/>
    </row>
    <row r="73" spans="1:19" ht="31.5" customHeight="1">
      <c r="A73" s="238" t="s">
        <v>660</v>
      </c>
      <c r="B73" s="298" t="s">
        <v>662</v>
      </c>
      <c r="C73" s="277" t="s">
        <v>636</v>
      </c>
      <c r="D73" s="277" t="s">
        <v>402</v>
      </c>
      <c r="E73" s="277" t="s">
        <v>456</v>
      </c>
      <c r="F73" s="277" t="s">
        <v>402</v>
      </c>
      <c r="G73" s="277" t="s">
        <v>402</v>
      </c>
      <c r="H73" s="277" t="s">
        <v>456</v>
      </c>
      <c r="I73" s="277" t="s">
        <v>402</v>
      </c>
      <c r="J73" s="277" t="s">
        <v>402</v>
      </c>
      <c r="K73" s="277" t="s">
        <v>456</v>
      </c>
      <c r="L73" s="277" t="s">
        <v>402</v>
      </c>
      <c r="M73" s="277"/>
      <c r="N73" s="277" t="s">
        <v>254</v>
      </c>
      <c r="O73" s="277"/>
      <c r="P73" s="277" t="s">
        <v>402</v>
      </c>
      <c r="Q73" s="277" t="s">
        <v>456</v>
      </c>
      <c r="R73" s="277" t="s">
        <v>402</v>
      </c>
      <c r="S73" s="199"/>
    </row>
    <row r="74" spans="1:19" ht="63" customHeight="1">
      <c r="A74" s="227" t="s">
        <v>369</v>
      </c>
      <c r="B74" s="203" t="s">
        <v>637</v>
      </c>
      <c r="C74" s="204" t="s">
        <v>402</v>
      </c>
      <c r="D74" s="204" t="s">
        <v>402</v>
      </c>
      <c r="E74" s="204" t="s">
        <v>402</v>
      </c>
      <c r="F74" s="204" t="s">
        <v>402</v>
      </c>
      <c r="G74" s="204" t="s">
        <v>402</v>
      </c>
      <c r="H74" s="204" t="s">
        <v>402</v>
      </c>
      <c r="I74" s="204" t="s">
        <v>402</v>
      </c>
      <c r="J74" s="204" t="s">
        <v>402</v>
      </c>
      <c r="K74" s="204" t="s">
        <v>402</v>
      </c>
      <c r="L74" s="204" t="s">
        <v>402</v>
      </c>
      <c r="M74" s="204"/>
      <c r="N74" s="204"/>
      <c r="O74" s="204"/>
      <c r="P74" s="204" t="s">
        <v>402</v>
      </c>
      <c r="Q74" s="204" t="s">
        <v>402</v>
      </c>
      <c r="R74" s="204" t="s">
        <v>402</v>
      </c>
      <c r="S74" s="199"/>
    </row>
    <row r="75" spans="1:19" ht="31.5" customHeight="1">
      <c r="A75" s="238" t="s">
        <v>509</v>
      </c>
      <c r="B75" s="209" t="s">
        <v>571</v>
      </c>
      <c r="C75" s="204" t="s">
        <v>638</v>
      </c>
      <c r="D75" s="204" t="s">
        <v>402</v>
      </c>
      <c r="E75" s="204" t="s">
        <v>402</v>
      </c>
      <c r="F75" s="204" t="s">
        <v>456</v>
      </c>
      <c r="G75" s="204" t="s">
        <v>402</v>
      </c>
      <c r="H75" s="204" t="s">
        <v>402</v>
      </c>
      <c r="I75" s="204" t="s">
        <v>456</v>
      </c>
      <c r="J75" s="204" t="s">
        <v>402</v>
      </c>
      <c r="K75" s="204" t="s">
        <v>402</v>
      </c>
      <c r="L75" s="204" t="s">
        <v>456</v>
      </c>
      <c r="M75" s="204"/>
      <c r="N75" s="204"/>
      <c r="O75" s="204" t="s">
        <v>254</v>
      </c>
      <c r="P75" s="204" t="s">
        <v>402</v>
      </c>
      <c r="Q75" s="204" t="s">
        <v>402</v>
      </c>
      <c r="R75" s="204" t="s">
        <v>456</v>
      </c>
      <c r="S75" s="199"/>
    </row>
    <row r="76" spans="1:19" ht="31.5" customHeight="1">
      <c r="A76" s="238" t="s">
        <v>511</v>
      </c>
      <c r="B76" s="209" t="s">
        <v>661</v>
      </c>
      <c r="C76" s="277" t="s">
        <v>639</v>
      </c>
      <c r="D76" s="277" t="s">
        <v>402</v>
      </c>
      <c r="E76" s="277" t="s">
        <v>456</v>
      </c>
      <c r="F76" s="277" t="s">
        <v>402</v>
      </c>
      <c r="G76" s="277" t="s">
        <v>402</v>
      </c>
      <c r="H76" s="277" t="s">
        <v>456</v>
      </c>
      <c r="I76" s="277" t="s">
        <v>402</v>
      </c>
      <c r="J76" s="277" t="s">
        <v>402</v>
      </c>
      <c r="K76" s="277" t="s">
        <v>456</v>
      </c>
      <c r="L76" s="277" t="s">
        <v>402</v>
      </c>
      <c r="M76" s="277"/>
      <c r="N76" s="277" t="s">
        <v>254</v>
      </c>
      <c r="O76" s="277"/>
      <c r="P76" s="277" t="s">
        <v>402</v>
      </c>
      <c r="Q76" s="277" t="s">
        <v>456</v>
      </c>
      <c r="R76" s="277" t="s">
        <v>402</v>
      </c>
      <c r="S76" s="199"/>
    </row>
    <row r="77" spans="1:19" ht="53.25" customHeight="1">
      <c r="A77" s="238" t="s">
        <v>512</v>
      </c>
      <c r="B77" s="298" t="s">
        <v>662</v>
      </c>
      <c r="C77" s="204" t="s">
        <v>639</v>
      </c>
      <c r="D77" s="204" t="s">
        <v>402</v>
      </c>
      <c r="E77" s="204" t="s">
        <v>456</v>
      </c>
      <c r="F77" s="204" t="s">
        <v>402</v>
      </c>
      <c r="G77" s="204" t="s">
        <v>402</v>
      </c>
      <c r="H77" s="204" t="s">
        <v>456</v>
      </c>
      <c r="I77" s="204" t="s">
        <v>402</v>
      </c>
      <c r="J77" s="204" t="s">
        <v>402</v>
      </c>
      <c r="K77" s="204" t="s">
        <v>456</v>
      </c>
      <c r="L77" s="204" t="s">
        <v>402</v>
      </c>
      <c r="M77" s="204"/>
      <c r="N77" s="204" t="s">
        <v>254</v>
      </c>
      <c r="O77" s="204"/>
      <c r="P77" s="204" t="s">
        <v>402</v>
      </c>
      <c r="Q77" s="204" t="s">
        <v>456</v>
      </c>
      <c r="R77" s="204" t="s">
        <v>402</v>
      </c>
      <c r="S77" s="199"/>
    </row>
    <row r="78" spans="1:19" ht="41.25" customHeight="1">
      <c r="A78" s="279"/>
      <c r="B78" s="698" t="s">
        <v>573</v>
      </c>
      <c r="C78" s="698"/>
      <c r="D78" s="698"/>
      <c r="E78" s="698"/>
      <c r="F78" s="698"/>
      <c r="G78" s="698"/>
      <c r="H78" s="698"/>
      <c r="I78" s="698"/>
      <c r="J78" s="698"/>
      <c r="K78" s="698"/>
      <c r="L78" s="698"/>
      <c r="M78" s="698"/>
      <c r="N78" s="698"/>
      <c r="O78" s="698"/>
      <c r="P78" s="698"/>
      <c r="Q78" s="698"/>
      <c r="R78" s="698"/>
      <c r="S78" s="199"/>
    </row>
    <row r="79" spans="1:19" ht="63">
      <c r="A79" s="227" t="s">
        <v>370</v>
      </c>
      <c r="B79" s="203" t="s">
        <v>640</v>
      </c>
      <c r="C79" s="204" t="s">
        <v>402</v>
      </c>
      <c r="D79" s="204" t="s">
        <v>402</v>
      </c>
      <c r="E79" s="204" t="s">
        <v>402</v>
      </c>
      <c r="F79" s="204" t="s">
        <v>402</v>
      </c>
      <c r="G79" s="204" t="s">
        <v>402</v>
      </c>
      <c r="H79" s="204" t="s">
        <v>402</v>
      </c>
      <c r="I79" s="204" t="s">
        <v>402</v>
      </c>
      <c r="J79" s="204" t="s">
        <v>402</v>
      </c>
      <c r="K79" s="204" t="s">
        <v>402</v>
      </c>
      <c r="L79" s="204" t="s">
        <v>402</v>
      </c>
      <c r="M79" s="204"/>
      <c r="N79" s="204"/>
      <c r="O79" s="204"/>
      <c r="P79" s="204" t="s">
        <v>402</v>
      </c>
      <c r="Q79" s="204" t="s">
        <v>402</v>
      </c>
      <c r="R79" s="204" t="s">
        <v>402</v>
      </c>
      <c r="S79" s="199"/>
    </row>
    <row r="80" spans="1:19" ht="31.5">
      <c r="A80" s="238" t="s">
        <v>516</v>
      </c>
      <c r="B80" s="209" t="s">
        <v>641</v>
      </c>
      <c r="C80" s="204" t="s">
        <v>402</v>
      </c>
      <c r="D80" s="204" t="s">
        <v>402</v>
      </c>
      <c r="E80" s="204" t="s">
        <v>402</v>
      </c>
      <c r="F80" s="204" t="s">
        <v>402</v>
      </c>
      <c r="G80" s="204" t="s">
        <v>402</v>
      </c>
      <c r="H80" s="204" t="s">
        <v>402</v>
      </c>
      <c r="I80" s="204" t="s">
        <v>402</v>
      </c>
      <c r="J80" s="204" t="s">
        <v>402</v>
      </c>
      <c r="K80" s="204" t="s">
        <v>402</v>
      </c>
      <c r="L80" s="204" t="s">
        <v>402</v>
      </c>
      <c r="M80" s="204"/>
      <c r="N80" s="204"/>
      <c r="O80" s="204"/>
      <c r="P80" s="204" t="s">
        <v>402</v>
      </c>
      <c r="Q80" s="204" t="s">
        <v>402</v>
      </c>
      <c r="R80" s="204" t="s">
        <v>402</v>
      </c>
      <c r="S80" s="199"/>
    </row>
    <row r="81" spans="1:19" ht="29.25" customHeight="1">
      <c r="A81" s="238" t="s">
        <v>642</v>
      </c>
      <c r="B81" s="209" t="s">
        <v>559</v>
      </c>
      <c r="C81" s="204" t="s">
        <v>526</v>
      </c>
      <c r="D81" s="204"/>
      <c r="E81" s="204"/>
      <c r="F81" s="204" t="s">
        <v>254</v>
      </c>
      <c r="G81" s="204"/>
      <c r="H81" s="204"/>
      <c r="I81" s="204" t="s">
        <v>254</v>
      </c>
      <c r="J81" s="204"/>
      <c r="K81" s="204"/>
      <c r="L81" s="204" t="s">
        <v>254</v>
      </c>
      <c r="M81" s="204"/>
      <c r="N81" s="204"/>
      <c r="O81" s="204" t="s">
        <v>254</v>
      </c>
      <c r="P81" s="204"/>
      <c r="Q81" s="204"/>
      <c r="R81" s="204" t="s">
        <v>456</v>
      </c>
      <c r="S81" s="199"/>
    </row>
    <row r="82" spans="1:19" ht="31.5">
      <c r="A82" s="238" t="s">
        <v>643</v>
      </c>
      <c r="B82" s="209" t="s">
        <v>661</v>
      </c>
      <c r="C82" s="204" t="s">
        <v>636</v>
      </c>
      <c r="D82" s="278">
        <f>F82</f>
        <v>0</v>
      </c>
      <c r="E82" s="204" t="s">
        <v>456</v>
      </c>
      <c r="F82" s="239"/>
      <c r="G82" s="204" t="s">
        <v>402</v>
      </c>
      <c r="H82" s="204" t="s">
        <v>456</v>
      </c>
      <c r="I82" s="239"/>
      <c r="J82" s="204"/>
      <c r="K82" s="204" t="s">
        <v>456</v>
      </c>
      <c r="L82" s="239"/>
      <c r="M82" s="204"/>
      <c r="N82" s="204" t="s">
        <v>254</v>
      </c>
      <c r="O82" s="204"/>
      <c r="P82" s="204"/>
      <c r="Q82" s="204" t="s">
        <v>456</v>
      </c>
      <c r="R82" s="239"/>
      <c r="S82" s="199"/>
    </row>
    <row r="83" spans="1:19" ht="52.5" customHeight="1">
      <c r="A83" s="238" t="s">
        <v>663</v>
      </c>
      <c r="B83" s="298" t="s">
        <v>662</v>
      </c>
      <c r="C83" s="277" t="s">
        <v>636</v>
      </c>
      <c r="D83" s="278">
        <f>F83</f>
        <v>0</v>
      </c>
      <c r="E83" s="277" t="s">
        <v>456</v>
      </c>
      <c r="F83" s="297">
        <f>F82/12</f>
        <v>0</v>
      </c>
      <c r="G83" s="277" t="s">
        <v>402</v>
      </c>
      <c r="H83" s="277" t="s">
        <v>456</v>
      </c>
      <c r="I83" s="239"/>
      <c r="J83" s="277"/>
      <c r="K83" s="277" t="s">
        <v>456</v>
      </c>
      <c r="L83" s="239"/>
      <c r="M83" s="277"/>
      <c r="N83" s="277" t="s">
        <v>254</v>
      </c>
      <c r="O83" s="277"/>
      <c r="P83" s="277"/>
      <c r="Q83" s="277" t="s">
        <v>456</v>
      </c>
      <c r="R83" s="239"/>
      <c r="S83" s="199"/>
    </row>
    <row r="84" spans="1:19" ht="27.6" customHeight="1">
      <c r="A84" s="280"/>
      <c r="B84" s="281"/>
      <c r="C84" s="281"/>
      <c r="D84" s="281"/>
      <c r="E84" s="281"/>
      <c r="F84" s="281"/>
      <c r="G84" s="281"/>
      <c r="H84" s="281"/>
      <c r="I84" s="281"/>
      <c r="J84" s="281"/>
      <c r="K84" s="281"/>
      <c r="L84" s="281"/>
      <c r="M84" s="281"/>
      <c r="N84" s="281"/>
      <c r="O84" s="281"/>
      <c r="P84" s="281"/>
      <c r="Q84" s="281"/>
      <c r="R84" s="281"/>
      <c r="S84" s="199"/>
    </row>
    <row r="85" spans="1:19" ht="27" customHeight="1">
      <c r="A85" s="692" t="s">
        <v>125</v>
      </c>
      <c r="B85" s="692"/>
      <c r="C85" s="692"/>
      <c r="D85" s="692"/>
      <c r="E85" s="692"/>
      <c r="F85" s="692"/>
      <c r="G85" s="692"/>
      <c r="H85" s="692"/>
      <c r="I85" s="692"/>
      <c r="J85" s="692"/>
      <c r="K85" s="692"/>
      <c r="L85" s="692"/>
      <c r="M85" s="692"/>
      <c r="N85" s="692"/>
      <c r="O85" s="692"/>
      <c r="P85" s="692"/>
      <c r="Q85" s="692"/>
      <c r="R85" s="692"/>
      <c r="S85" s="199"/>
    </row>
    <row r="86" spans="1:19" ht="15.75">
      <c r="A86" s="283">
        <v>1</v>
      </c>
      <c r="B86" s="284">
        <v>2</v>
      </c>
      <c r="C86" s="284">
        <v>3</v>
      </c>
      <c r="D86" s="284">
        <v>4</v>
      </c>
      <c r="E86" s="284">
        <v>5</v>
      </c>
      <c r="F86" s="284">
        <v>6</v>
      </c>
      <c r="G86" s="284">
        <v>7</v>
      </c>
      <c r="H86" s="284">
        <v>8</v>
      </c>
      <c r="I86" s="284">
        <v>9</v>
      </c>
      <c r="J86" s="284">
        <v>10</v>
      </c>
      <c r="K86" s="284">
        <v>11</v>
      </c>
      <c r="L86" s="284">
        <v>12</v>
      </c>
      <c r="M86" s="284">
        <v>13</v>
      </c>
      <c r="N86" s="284">
        <v>14</v>
      </c>
      <c r="O86" s="284">
        <v>15</v>
      </c>
      <c r="P86" s="284">
        <v>16</v>
      </c>
      <c r="Q86" s="284">
        <v>17</v>
      </c>
      <c r="R86" s="284">
        <v>18</v>
      </c>
      <c r="S86" s="199"/>
    </row>
    <row r="87" spans="1:19" ht="28.5" customHeight="1">
      <c r="A87" s="238" t="s">
        <v>645</v>
      </c>
      <c r="B87" s="209" t="s">
        <v>559</v>
      </c>
      <c r="C87" s="204" t="s">
        <v>526</v>
      </c>
      <c r="D87" s="204"/>
      <c r="E87" s="204"/>
      <c r="F87" s="204" t="s">
        <v>254</v>
      </c>
      <c r="G87" s="204"/>
      <c r="H87" s="204"/>
      <c r="I87" s="204" t="s">
        <v>254</v>
      </c>
      <c r="J87" s="204"/>
      <c r="K87" s="204"/>
      <c r="L87" s="204" t="s">
        <v>254</v>
      </c>
      <c r="M87" s="204"/>
      <c r="N87" s="204"/>
      <c r="O87" s="204" t="s">
        <v>254</v>
      </c>
      <c r="P87" s="204"/>
      <c r="Q87" s="204"/>
      <c r="R87" s="204" t="s">
        <v>456</v>
      </c>
      <c r="S87" s="199"/>
    </row>
    <row r="88" spans="1:19" ht="28.5" customHeight="1">
      <c r="A88" s="238" t="s">
        <v>646</v>
      </c>
      <c r="B88" s="209" t="s">
        <v>661</v>
      </c>
      <c r="C88" s="277" t="s">
        <v>636</v>
      </c>
      <c r="D88" s="277"/>
      <c r="E88" s="277" t="s">
        <v>254</v>
      </c>
      <c r="F88" s="277"/>
      <c r="G88" s="277"/>
      <c r="H88" s="277" t="s">
        <v>254</v>
      </c>
      <c r="I88" s="277"/>
      <c r="J88" s="277"/>
      <c r="K88" s="277" t="s">
        <v>254</v>
      </c>
      <c r="L88" s="277"/>
      <c r="M88" s="277"/>
      <c r="N88" s="277" t="s">
        <v>254</v>
      </c>
      <c r="O88" s="277"/>
      <c r="P88" s="277"/>
      <c r="Q88" s="277" t="s">
        <v>254</v>
      </c>
      <c r="R88" s="277"/>
      <c r="S88" s="199"/>
    </row>
    <row r="89" spans="1:19" ht="36" customHeight="1">
      <c r="A89" s="238" t="s">
        <v>664</v>
      </c>
      <c r="B89" s="298" t="s">
        <v>662</v>
      </c>
      <c r="C89" s="277" t="s">
        <v>636</v>
      </c>
      <c r="D89" s="204"/>
      <c r="E89" s="204" t="s">
        <v>254</v>
      </c>
      <c r="F89" s="204"/>
      <c r="G89" s="204"/>
      <c r="H89" s="204" t="s">
        <v>254</v>
      </c>
      <c r="I89" s="204"/>
      <c r="J89" s="204"/>
      <c r="K89" s="204" t="s">
        <v>254</v>
      </c>
      <c r="L89" s="204"/>
      <c r="M89" s="204"/>
      <c r="N89" s="204" t="s">
        <v>254</v>
      </c>
      <c r="O89" s="204"/>
      <c r="P89" s="204"/>
      <c r="Q89" s="204" t="s">
        <v>254</v>
      </c>
      <c r="R89" s="204"/>
      <c r="S89" s="199"/>
    </row>
    <row r="90" spans="1:19" s="210" customFormat="1" ht="63">
      <c r="A90" s="230" t="s">
        <v>371</v>
      </c>
      <c r="B90" s="207" t="s">
        <v>648</v>
      </c>
      <c r="C90" s="205" t="s">
        <v>402</v>
      </c>
      <c r="D90" s="205" t="s">
        <v>402</v>
      </c>
      <c r="E90" s="205" t="s">
        <v>402</v>
      </c>
      <c r="F90" s="205" t="s">
        <v>402</v>
      </c>
      <c r="G90" s="205" t="s">
        <v>402</v>
      </c>
      <c r="H90" s="205" t="s">
        <v>402</v>
      </c>
      <c r="I90" s="205" t="s">
        <v>402</v>
      </c>
      <c r="J90" s="205" t="s">
        <v>402</v>
      </c>
      <c r="K90" s="205" t="s">
        <v>402</v>
      </c>
      <c r="L90" s="205" t="s">
        <v>402</v>
      </c>
      <c r="M90" s="205"/>
      <c r="N90" s="205"/>
      <c r="O90" s="205"/>
      <c r="P90" s="205" t="s">
        <v>402</v>
      </c>
      <c r="Q90" s="205" t="s">
        <v>402</v>
      </c>
      <c r="R90" s="205" t="s">
        <v>402</v>
      </c>
      <c r="S90" s="202"/>
    </row>
    <row r="91" spans="1:19" ht="54.75" customHeight="1">
      <c r="A91" s="238" t="s">
        <v>649</v>
      </c>
      <c r="B91" s="298" t="s">
        <v>641</v>
      </c>
      <c r="C91" s="204" t="s">
        <v>402</v>
      </c>
      <c r="D91" s="204" t="s">
        <v>402</v>
      </c>
      <c r="E91" s="204" t="s">
        <v>402</v>
      </c>
      <c r="F91" s="204" t="s">
        <v>402</v>
      </c>
      <c r="G91" s="204" t="s">
        <v>402</v>
      </c>
      <c r="H91" s="204" t="s">
        <v>402</v>
      </c>
      <c r="I91" s="204" t="s">
        <v>402</v>
      </c>
      <c r="J91" s="204" t="s">
        <v>402</v>
      </c>
      <c r="K91" s="204" t="s">
        <v>402</v>
      </c>
      <c r="L91" s="204" t="s">
        <v>402</v>
      </c>
      <c r="M91" s="204"/>
      <c r="N91" s="204"/>
      <c r="O91" s="204"/>
      <c r="P91" s="204" t="s">
        <v>402</v>
      </c>
      <c r="Q91" s="204" t="s">
        <v>402</v>
      </c>
      <c r="R91" s="204" t="s">
        <v>402</v>
      </c>
      <c r="S91" s="199"/>
    </row>
    <row r="92" spans="1:19" ht="31.5" customHeight="1">
      <c r="A92" s="238" t="s">
        <v>650</v>
      </c>
      <c r="B92" s="209" t="s">
        <v>559</v>
      </c>
      <c r="C92" s="204" t="s">
        <v>526</v>
      </c>
      <c r="D92" s="204"/>
      <c r="E92" s="204"/>
      <c r="F92" s="204" t="s">
        <v>254</v>
      </c>
      <c r="G92" s="204"/>
      <c r="H92" s="204"/>
      <c r="I92" s="204" t="s">
        <v>254</v>
      </c>
      <c r="J92" s="204"/>
      <c r="K92" s="204"/>
      <c r="L92" s="204" t="s">
        <v>254</v>
      </c>
      <c r="M92" s="204"/>
      <c r="N92" s="204"/>
      <c r="O92" s="204" t="s">
        <v>254</v>
      </c>
      <c r="P92" s="204"/>
      <c r="Q92" s="204"/>
      <c r="R92" s="204" t="s">
        <v>456</v>
      </c>
      <c r="S92" s="199"/>
    </row>
    <row r="93" spans="1:19" ht="31.5" customHeight="1">
      <c r="A93" s="238" t="s">
        <v>651</v>
      </c>
      <c r="B93" s="209" t="s">
        <v>661</v>
      </c>
      <c r="C93" s="277" t="s">
        <v>647</v>
      </c>
      <c r="D93" s="277"/>
      <c r="E93" s="277" t="s">
        <v>254</v>
      </c>
      <c r="F93" s="277"/>
      <c r="G93" s="277"/>
      <c r="H93" s="277" t="s">
        <v>254</v>
      </c>
      <c r="I93" s="277"/>
      <c r="J93" s="277"/>
      <c r="K93" s="277" t="s">
        <v>254</v>
      </c>
      <c r="L93" s="277"/>
      <c r="M93" s="277"/>
      <c r="N93" s="277" t="s">
        <v>254</v>
      </c>
      <c r="O93" s="277"/>
      <c r="P93" s="277"/>
      <c r="Q93" s="277" t="s">
        <v>254</v>
      </c>
      <c r="R93" s="277"/>
      <c r="S93" s="199"/>
    </row>
    <row r="94" spans="1:19" ht="34.5" customHeight="1">
      <c r="A94" s="238" t="s">
        <v>665</v>
      </c>
      <c r="B94" s="298" t="s">
        <v>662</v>
      </c>
      <c r="C94" s="204" t="s">
        <v>647</v>
      </c>
      <c r="D94" s="204"/>
      <c r="E94" s="204" t="s">
        <v>254</v>
      </c>
      <c r="F94" s="204"/>
      <c r="G94" s="204"/>
      <c r="H94" s="204" t="s">
        <v>254</v>
      </c>
      <c r="I94" s="204"/>
      <c r="J94" s="204"/>
      <c r="K94" s="204" t="s">
        <v>254</v>
      </c>
      <c r="L94" s="204"/>
      <c r="M94" s="204"/>
      <c r="N94" s="204" t="s">
        <v>254</v>
      </c>
      <c r="O94" s="204"/>
      <c r="P94" s="204"/>
      <c r="Q94" s="204" t="s">
        <v>254</v>
      </c>
      <c r="R94" s="204"/>
      <c r="S94" s="199"/>
    </row>
    <row r="95" spans="1:19" ht="45" customHeight="1">
      <c r="A95" s="238" t="s">
        <v>652</v>
      </c>
      <c r="B95" s="209" t="s">
        <v>644</v>
      </c>
      <c r="C95" s="204" t="s">
        <v>402</v>
      </c>
      <c r="D95" s="204" t="s">
        <v>402</v>
      </c>
      <c r="E95" s="204" t="s">
        <v>402</v>
      </c>
      <c r="F95" s="204" t="s">
        <v>402</v>
      </c>
      <c r="G95" s="204" t="s">
        <v>402</v>
      </c>
      <c r="H95" s="204" t="s">
        <v>402</v>
      </c>
      <c r="I95" s="204" t="s">
        <v>402</v>
      </c>
      <c r="J95" s="204" t="s">
        <v>402</v>
      </c>
      <c r="K95" s="204" t="s">
        <v>402</v>
      </c>
      <c r="L95" s="204" t="s">
        <v>402</v>
      </c>
      <c r="M95" s="204"/>
      <c r="N95" s="204"/>
      <c r="O95" s="204"/>
      <c r="P95" s="204" t="s">
        <v>402</v>
      </c>
      <c r="Q95" s="204" t="s">
        <v>402</v>
      </c>
      <c r="R95" s="204" t="s">
        <v>402</v>
      </c>
      <c r="S95" s="199"/>
    </row>
    <row r="96" spans="1:19" ht="31.5">
      <c r="A96" s="238" t="s">
        <v>653</v>
      </c>
      <c r="B96" s="209" t="s">
        <v>559</v>
      </c>
      <c r="C96" s="204" t="s">
        <v>526</v>
      </c>
      <c r="D96" s="204"/>
      <c r="E96" s="204"/>
      <c r="F96" s="204" t="s">
        <v>254</v>
      </c>
      <c r="G96" s="204"/>
      <c r="H96" s="204"/>
      <c r="I96" s="204" t="s">
        <v>254</v>
      </c>
      <c r="J96" s="204"/>
      <c r="K96" s="204"/>
      <c r="L96" s="204" t="s">
        <v>254</v>
      </c>
      <c r="M96" s="204"/>
      <c r="N96" s="204"/>
      <c r="O96" s="204" t="s">
        <v>254</v>
      </c>
      <c r="P96" s="204"/>
      <c r="Q96" s="204"/>
      <c r="R96" s="204" t="s">
        <v>456</v>
      </c>
      <c r="S96" s="199"/>
    </row>
    <row r="97" spans="1:19" ht="31.5">
      <c r="A97" s="238" t="s">
        <v>654</v>
      </c>
      <c r="B97" s="209" t="s">
        <v>661</v>
      </c>
      <c r="C97" s="277" t="s">
        <v>636</v>
      </c>
      <c r="D97" s="277"/>
      <c r="E97" s="277" t="s">
        <v>254</v>
      </c>
      <c r="F97" s="277"/>
      <c r="G97" s="277"/>
      <c r="H97" s="277" t="s">
        <v>254</v>
      </c>
      <c r="I97" s="277"/>
      <c r="J97" s="277"/>
      <c r="K97" s="277" t="s">
        <v>254</v>
      </c>
      <c r="L97" s="277"/>
      <c r="M97" s="277"/>
      <c r="N97" s="277" t="s">
        <v>254</v>
      </c>
      <c r="O97" s="277"/>
      <c r="P97" s="277"/>
      <c r="Q97" s="277" t="s">
        <v>254</v>
      </c>
      <c r="R97" s="277"/>
      <c r="S97" s="199"/>
    </row>
    <row r="98" spans="1:19" ht="31.5">
      <c r="A98" s="238" t="s">
        <v>666</v>
      </c>
      <c r="B98" s="298" t="s">
        <v>662</v>
      </c>
      <c r="C98" s="204" t="s">
        <v>636</v>
      </c>
      <c r="D98" s="204"/>
      <c r="E98" s="204" t="s">
        <v>254</v>
      </c>
      <c r="F98" s="204"/>
      <c r="G98" s="204"/>
      <c r="H98" s="204" t="s">
        <v>254</v>
      </c>
      <c r="I98" s="204"/>
      <c r="J98" s="204"/>
      <c r="K98" s="204" t="s">
        <v>254</v>
      </c>
      <c r="L98" s="204"/>
      <c r="M98" s="204"/>
      <c r="N98" s="204" t="s">
        <v>254</v>
      </c>
      <c r="O98" s="204"/>
      <c r="P98" s="204"/>
      <c r="Q98" s="204" t="s">
        <v>254</v>
      </c>
      <c r="R98" s="204"/>
      <c r="S98" s="199"/>
    </row>
    <row r="99" spans="1:19" ht="15.75">
      <c r="B99" s="212"/>
      <c r="C99" s="213"/>
      <c r="D99" s="213"/>
      <c r="E99" s="213"/>
      <c r="F99" s="213"/>
      <c r="G99" s="213"/>
      <c r="H99" s="213"/>
      <c r="I99" s="213"/>
      <c r="J99" s="213"/>
      <c r="K99" s="213"/>
      <c r="L99" s="213"/>
      <c r="M99" s="213"/>
      <c r="N99" s="213"/>
      <c r="O99" s="213"/>
      <c r="P99" s="213"/>
      <c r="Q99" s="213"/>
      <c r="R99" s="213"/>
      <c r="S99" s="199"/>
    </row>
    <row r="100" spans="1:19" ht="25.5" customHeight="1">
      <c r="A100" s="243" t="s">
        <v>574</v>
      </c>
      <c r="B100" s="699" t="s">
        <v>575</v>
      </c>
      <c r="C100" s="699"/>
      <c r="D100" s="699"/>
      <c r="E100" s="699"/>
      <c r="F100" s="699"/>
      <c r="G100" s="699"/>
      <c r="H100" s="699"/>
      <c r="I100" s="699"/>
      <c r="J100" s="699"/>
      <c r="K100" s="699"/>
      <c r="L100" s="699"/>
      <c r="M100" s="699"/>
      <c r="N100" s="699"/>
      <c r="O100" s="699"/>
      <c r="P100" s="699"/>
      <c r="Q100" s="699"/>
      <c r="R100" s="699"/>
      <c r="S100" s="199"/>
    </row>
    <row r="101" spans="1:19" ht="13.5" customHeight="1">
      <c r="A101" s="244"/>
      <c r="B101" s="699" t="s">
        <v>576</v>
      </c>
      <c r="C101" s="699"/>
      <c r="D101" s="699"/>
      <c r="E101" s="699"/>
      <c r="F101" s="699"/>
      <c r="G101" s="699"/>
      <c r="H101" s="699"/>
      <c r="I101" s="699"/>
      <c r="J101" s="699"/>
      <c r="K101" s="699"/>
      <c r="L101" s="699"/>
      <c r="M101" s="699"/>
      <c r="N101" s="699"/>
      <c r="O101" s="699"/>
      <c r="P101" s="699"/>
      <c r="Q101" s="699"/>
      <c r="R101" s="699"/>
      <c r="S101" s="199"/>
    </row>
    <row r="102" spans="1:19" ht="15.75" customHeight="1">
      <c r="A102" s="245" t="s">
        <v>577</v>
      </c>
      <c r="B102" s="700" t="s">
        <v>578</v>
      </c>
      <c r="C102" s="700"/>
      <c r="D102" s="700"/>
      <c r="E102" s="700"/>
      <c r="F102" s="700"/>
      <c r="G102" s="700"/>
      <c r="H102" s="700"/>
      <c r="I102" s="700"/>
      <c r="J102" s="700"/>
      <c r="K102" s="700"/>
      <c r="L102" s="700"/>
      <c r="M102" s="700"/>
      <c r="N102" s="700"/>
      <c r="O102" s="700"/>
      <c r="P102" s="700"/>
      <c r="Q102" s="700"/>
      <c r="R102" s="700"/>
      <c r="S102" s="199"/>
    </row>
    <row r="103" spans="1:19" ht="15.75" customHeight="1">
      <c r="A103" s="245"/>
      <c r="B103" s="700" t="s">
        <v>579</v>
      </c>
      <c r="C103" s="700"/>
      <c r="D103" s="700"/>
      <c r="E103" s="700"/>
      <c r="F103" s="700"/>
      <c r="G103" s="700"/>
      <c r="H103" s="700"/>
      <c r="I103" s="700"/>
      <c r="J103" s="700"/>
      <c r="K103" s="700"/>
      <c r="L103" s="700"/>
      <c r="M103" s="700"/>
      <c r="N103" s="700"/>
      <c r="O103" s="700"/>
      <c r="P103" s="700"/>
      <c r="Q103" s="700"/>
      <c r="R103" s="700"/>
      <c r="S103" s="199"/>
    </row>
    <row r="104" spans="1:19" ht="31.15" customHeight="1">
      <c r="B104" s="695" t="e">
        <f>#REF!</f>
        <v>#REF!</v>
      </c>
      <c r="C104" s="695"/>
      <c r="D104" s="199"/>
      <c r="E104" s="199"/>
      <c r="F104" s="199"/>
      <c r="G104" s="199"/>
      <c r="H104" s="199"/>
      <c r="I104" s="696" t="s">
        <v>279</v>
      </c>
      <c r="J104" s="696"/>
      <c r="K104" s="199"/>
      <c r="L104" s="199"/>
      <c r="M104" s="199"/>
      <c r="N104" s="199"/>
      <c r="O104" s="287" t="e">
        <f>#REF!</f>
        <v>#REF!</v>
      </c>
      <c r="P104" s="286"/>
      <c r="Q104" s="285"/>
      <c r="R104" s="199"/>
      <c r="S104" s="199"/>
    </row>
    <row r="105" spans="1:19" ht="24" customHeight="1">
      <c r="B105" s="697" t="s">
        <v>172</v>
      </c>
      <c r="C105" s="697"/>
      <c r="D105" s="199"/>
      <c r="E105" s="199"/>
      <c r="F105" s="199"/>
      <c r="G105" s="199"/>
      <c r="H105" s="199"/>
      <c r="I105" s="697" t="s">
        <v>150</v>
      </c>
      <c r="J105" s="697"/>
      <c r="K105" s="199"/>
      <c r="L105" s="199"/>
      <c r="M105" s="199"/>
      <c r="N105" s="199"/>
      <c r="O105" s="199"/>
      <c r="P105" s="697" t="s">
        <v>580</v>
      </c>
      <c r="Q105" s="697"/>
      <c r="R105" s="199"/>
      <c r="S105" s="199"/>
    </row>
    <row r="106" spans="1:19" ht="15.6" customHeight="1">
      <c r="B106" s="694"/>
      <c r="C106" s="694"/>
      <c r="D106" s="694"/>
      <c r="E106" s="694"/>
      <c r="F106" s="694"/>
      <c r="G106" s="694"/>
      <c r="H106" s="199"/>
      <c r="I106" s="199"/>
      <c r="J106" s="199"/>
      <c r="K106" s="199"/>
      <c r="L106" s="199"/>
      <c r="M106" s="199"/>
      <c r="N106" s="199"/>
      <c r="O106" s="199"/>
      <c r="R106" s="199"/>
      <c r="S106" s="199"/>
    </row>
    <row r="107" spans="1:19" ht="15.6" customHeight="1">
      <c r="A107" s="200"/>
      <c r="S107" s="199"/>
    </row>
    <row r="108" spans="1:19" ht="46.9" customHeight="1">
      <c r="A108" s="200"/>
      <c r="S108" s="199"/>
    </row>
    <row r="109" spans="1:19" ht="21" customHeight="1">
      <c r="A109" s="200"/>
      <c r="S109" s="199"/>
    </row>
    <row r="110" spans="1:19">
      <c r="A110" s="200"/>
      <c r="S110" s="199"/>
    </row>
    <row r="111" spans="1:19">
      <c r="A111" s="200"/>
      <c r="S111" s="199"/>
    </row>
    <row r="112" spans="1:19">
      <c r="B112" s="243"/>
      <c r="C112" s="243"/>
      <c r="D112" s="243"/>
      <c r="E112" s="243"/>
      <c r="F112" s="243"/>
      <c r="G112" s="243"/>
    </row>
    <row r="113" spans="2:2" ht="15.75">
      <c r="B113" s="246"/>
    </row>
    <row r="114" spans="2:2" ht="15.75">
      <c r="B114" s="246"/>
    </row>
  </sheetData>
  <mergeCells count="66">
    <mergeCell ref="B5:R5"/>
    <mergeCell ref="B6:R6"/>
    <mergeCell ref="B7:R7"/>
    <mergeCell ref="A9:A13"/>
    <mergeCell ref="B9:B13"/>
    <mergeCell ref="C9:C13"/>
    <mergeCell ref="D9:F10"/>
    <mergeCell ref="G9:R9"/>
    <mergeCell ref="G10:I10"/>
    <mergeCell ref="J10:L10"/>
    <mergeCell ref="D11:D13"/>
    <mergeCell ref="E11:F11"/>
    <mergeCell ref="G11:G13"/>
    <mergeCell ref="H11:I11"/>
    <mergeCell ref="J11:J13"/>
    <mergeCell ref="L12:L13"/>
    <mergeCell ref="E12:E13"/>
    <mergeCell ref="F12:F13"/>
    <mergeCell ref="H12:H13"/>
    <mergeCell ref="I12:I13"/>
    <mergeCell ref="K12:K13"/>
    <mergeCell ref="M10:O10"/>
    <mergeCell ref="P10:R10"/>
    <mergeCell ref="K11:L11"/>
    <mergeCell ref="M11:M13"/>
    <mergeCell ref="N11:O11"/>
    <mergeCell ref="P11:P13"/>
    <mergeCell ref="Q11:R11"/>
    <mergeCell ref="N12:N13"/>
    <mergeCell ref="O12:O13"/>
    <mergeCell ref="Q12:Q13"/>
    <mergeCell ref="R12:R13"/>
    <mergeCell ref="A23:R23"/>
    <mergeCell ref="A24:R24"/>
    <mergeCell ref="A26:A27"/>
    <mergeCell ref="K33:K34"/>
    <mergeCell ref="L33:L34"/>
    <mergeCell ref="M33:M34"/>
    <mergeCell ref="N33:N34"/>
    <mergeCell ref="H33:H34"/>
    <mergeCell ref="O33:O34"/>
    <mergeCell ref="P33:P34"/>
    <mergeCell ref="Q33:Q34"/>
    <mergeCell ref="B30:R30"/>
    <mergeCell ref="C33:C34"/>
    <mergeCell ref="D33:D34"/>
    <mergeCell ref="E33:E34"/>
    <mergeCell ref="F33:F34"/>
    <mergeCell ref="P105:Q105"/>
    <mergeCell ref="B78:R78"/>
    <mergeCell ref="A85:R85"/>
    <mergeCell ref="B100:R100"/>
    <mergeCell ref="B101:R101"/>
    <mergeCell ref="B102:R102"/>
    <mergeCell ref="B103:R103"/>
    <mergeCell ref="B106:G106"/>
    <mergeCell ref="B104:C104"/>
    <mergeCell ref="I104:J104"/>
    <mergeCell ref="B105:C105"/>
    <mergeCell ref="I105:J105"/>
    <mergeCell ref="A66:R66"/>
    <mergeCell ref="G33:G34"/>
    <mergeCell ref="R33:R34"/>
    <mergeCell ref="I33:I34"/>
    <mergeCell ref="J33:J34"/>
    <mergeCell ref="A47:R47"/>
  </mergeCells>
  <pageMargins left="0.7" right="0.7" top="0.75" bottom="0.75" header="0.3" footer="0.3"/>
  <pageSetup paperSize="9" scale="59" orientation="landscape" r:id="rId1"/>
  <rowBreaks count="2" manualBreakCount="2">
    <brk id="22" max="17" man="1"/>
    <brk id="84" max="17" man="1"/>
  </rowBreaks>
  <colBreaks count="1" manualBreakCount="1">
    <brk id="18" max="1048575" man="1"/>
  </colBreaks>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S89"/>
  <sheetViews>
    <sheetView topLeftCell="A43" zoomScale="55" zoomScaleNormal="55" zoomScaleSheetLayoutView="75" workbookViewId="0">
      <selection activeCell="T57" sqref="T57"/>
    </sheetView>
  </sheetViews>
  <sheetFormatPr defaultColWidth="9.140625" defaultRowHeight="15.75"/>
  <cols>
    <col min="1" max="1" width="5.42578125" style="160" customWidth="1"/>
    <col min="2" max="2" width="38" style="92" customWidth="1"/>
    <col min="3" max="3" width="12.42578125" style="92" customWidth="1"/>
    <col min="4" max="4" width="13.85546875" style="92" customWidth="1"/>
    <col min="5" max="5" width="15" style="129" customWidth="1"/>
    <col min="6" max="6" width="13.140625" style="92" customWidth="1"/>
    <col min="7" max="7" width="14.5703125" style="92" customWidth="1"/>
    <col min="8" max="9" width="12.28515625" style="92" customWidth="1"/>
    <col min="10" max="10" width="20.85546875" style="92" customWidth="1"/>
    <col min="11" max="11" width="10.42578125" style="92" bestFit="1" customWidth="1"/>
    <col min="12" max="14" width="9.140625" style="92" customWidth="1"/>
    <col min="15" max="16384" width="9.140625" style="92"/>
  </cols>
  <sheetData>
    <row r="1" spans="1:18" ht="53.45" customHeight="1">
      <c r="A1" s="89"/>
      <c r="B1" s="90"/>
      <c r="C1" s="90"/>
      <c r="D1" s="90"/>
      <c r="E1" s="90"/>
      <c r="F1" s="714" t="s">
        <v>581</v>
      </c>
      <c r="G1" s="714"/>
      <c r="H1" s="714"/>
      <c r="I1" s="714"/>
      <c r="J1" s="91"/>
    </row>
    <row r="2" spans="1:18">
      <c r="A2" s="89"/>
      <c r="B2" s="90"/>
      <c r="C2" s="90"/>
      <c r="D2" s="90"/>
      <c r="E2" s="90"/>
      <c r="F2" s="90"/>
      <c r="G2" s="90"/>
      <c r="H2" s="715"/>
      <c r="I2" s="715"/>
      <c r="J2" s="93"/>
    </row>
    <row r="3" spans="1:18" ht="15.6" customHeight="1">
      <c r="A3" s="89"/>
      <c r="B3" s="90"/>
      <c r="C3" s="90"/>
      <c r="D3" s="90"/>
      <c r="E3" s="90"/>
      <c r="F3" s="90"/>
      <c r="G3" s="90"/>
      <c r="H3" s="716"/>
      <c r="I3" s="716"/>
      <c r="J3" s="93"/>
    </row>
    <row r="4" spans="1:18" ht="17.25">
      <c r="A4" s="89"/>
      <c r="B4" s="717" t="s">
        <v>433</v>
      </c>
      <c r="C4" s="717"/>
      <c r="D4" s="717"/>
      <c r="E4" s="717"/>
      <c r="F4" s="717"/>
      <c r="G4" s="717"/>
      <c r="H4" s="717"/>
      <c r="I4" s="717"/>
      <c r="J4" s="161" t="s">
        <v>434</v>
      </c>
    </row>
    <row r="5" spans="1:18" ht="17.25">
      <c r="A5" s="89"/>
      <c r="B5" s="718" t="s">
        <v>435</v>
      </c>
      <c r="C5" s="718"/>
      <c r="D5" s="718"/>
      <c r="E5" s="718"/>
      <c r="F5" s="718"/>
      <c r="G5" s="718"/>
      <c r="H5" s="718"/>
      <c r="I5" s="718"/>
      <c r="J5" s="161" t="s">
        <v>434</v>
      </c>
    </row>
    <row r="6" spans="1:18" s="93" customFormat="1" ht="17.25">
      <c r="A6" s="169" t="e">
        <f>#REF!</f>
        <v>#REF!</v>
      </c>
      <c r="B6" s="172"/>
      <c r="C6" s="172"/>
      <c r="D6" s="172"/>
      <c r="E6" s="172"/>
      <c r="F6" s="172"/>
      <c r="G6" s="172"/>
      <c r="H6" s="172"/>
      <c r="I6" s="172"/>
      <c r="J6" s="161"/>
    </row>
    <row r="7" spans="1:18" ht="18">
      <c r="A7" s="169" t="e">
        <f>#REF!</f>
        <v>#REF!</v>
      </c>
      <c r="B7" s="170"/>
      <c r="C7" s="170"/>
      <c r="D7" s="170"/>
      <c r="E7" s="171"/>
      <c r="F7" s="170"/>
      <c r="G7" s="170"/>
      <c r="H7" s="170"/>
      <c r="I7" s="170"/>
      <c r="J7" s="93"/>
    </row>
    <row r="8" spans="1:18" thickBot="1">
      <c r="A8" s="48"/>
      <c r="B8" s="90"/>
      <c r="C8" s="90"/>
      <c r="D8" s="90"/>
      <c r="E8" s="94"/>
      <c r="F8" s="90"/>
      <c r="G8" s="90"/>
      <c r="H8" s="90"/>
      <c r="I8" s="90"/>
      <c r="J8" s="93"/>
    </row>
    <row r="9" spans="1:18" ht="53.45" customHeight="1">
      <c r="A9" s="708" t="s">
        <v>4</v>
      </c>
      <c r="B9" s="710" t="s">
        <v>436</v>
      </c>
      <c r="C9" s="712" t="s">
        <v>17</v>
      </c>
      <c r="D9" s="173" t="s">
        <v>583</v>
      </c>
      <c r="E9" s="173" t="s">
        <v>584</v>
      </c>
      <c r="F9" s="712" t="s">
        <v>558</v>
      </c>
      <c r="G9" s="712"/>
      <c r="H9" s="712"/>
      <c r="I9" s="719"/>
      <c r="J9" s="93"/>
    </row>
    <row r="10" spans="1:18" ht="31.5">
      <c r="A10" s="709"/>
      <c r="B10" s="711"/>
      <c r="C10" s="713"/>
      <c r="D10" s="163" t="e">
        <f>#REF!</f>
        <v>#REF!</v>
      </c>
      <c r="E10" s="163" t="e">
        <f>#REF!</f>
        <v>#REF!</v>
      </c>
      <c r="F10" s="95" t="s">
        <v>437</v>
      </c>
      <c r="G10" s="96" t="s">
        <v>438</v>
      </c>
      <c r="H10" s="96" t="s">
        <v>403</v>
      </c>
      <c r="I10" s="97" t="s">
        <v>121</v>
      </c>
      <c r="J10" s="168" t="s">
        <v>582</v>
      </c>
    </row>
    <row r="11" spans="1:18">
      <c r="A11" s="98" t="s">
        <v>439</v>
      </c>
      <c r="B11" s="99">
        <v>2</v>
      </c>
      <c r="C11" s="99">
        <v>3</v>
      </c>
      <c r="D11" s="99">
        <v>4</v>
      </c>
      <c r="E11" s="100">
        <v>5</v>
      </c>
      <c r="F11" s="99">
        <v>6</v>
      </c>
      <c r="G11" s="99">
        <v>7</v>
      </c>
      <c r="H11" s="99">
        <v>8</v>
      </c>
      <c r="I11" s="101">
        <v>9</v>
      </c>
      <c r="K11"/>
      <c r="L11"/>
      <c r="M11"/>
      <c r="N11"/>
      <c r="O11"/>
      <c r="P11"/>
      <c r="Q11"/>
      <c r="R11"/>
    </row>
    <row r="12" spans="1:18">
      <c r="A12" s="102" t="s">
        <v>440</v>
      </c>
      <c r="B12" s="103" t="s">
        <v>441</v>
      </c>
      <c r="C12" s="104" t="s">
        <v>442</v>
      </c>
      <c r="D12" s="162" t="e">
        <f>D13+D14+D15+D16</f>
        <v>#REF!</v>
      </c>
      <c r="E12" s="165" t="e">
        <f t="shared" ref="E12:I12" si="0">E13+E14+E15+E16</f>
        <v>#REF!</v>
      </c>
      <c r="F12" s="165" t="e">
        <f>F13+F14+F15+F16</f>
        <v>#REF!</v>
      </c>
      <c r="G12" s="165" t="e">
        <f>G13+G14+G15+G16</f>
        <v>#REF!</v>
      </c>
      <c r="H12" s="165" t="e">
        <f t="shared" si="0"/>
        <v>#REF!</v>
      </c>
      <c r="I12" s="166" t="e">
        <f t="shared" si="0"/>
        <v>#REF!</v>
      </c>
      <c r="K12"/>
      <c r="L12"/>
      <c r="M12"/>
      <c r="N12"/>
      <c r="O12"/>
      <c r="P12"/>
      <c r="Q12"/>
      <c r="R12"/>
    </row>
    <row r="13" spans="1:18">
      <c r="A13" s="107" t="s">
        <v>7</v>
      </c>
      <c r="B13" s="108" t="s">
        <v>443</v>
      </c>
      <c r="C13" s="104" t="s">
        <v>444</v>
      </c>
      <c r="D13" s="105" t="e">
        <f>#REF!</f>
        <v>#REF!</v>
      </c>
      <c r="E13" s="164" t="e">
        <f>F13+G13+H13+I13</f>
        <v>#REF!</v>
      </c>
      <c r="F13" s="162" t="e">
        <f>#REF!</f>
        <v>#REF!</v>
      </c>
      <c r="G13" s="162" t="e">
        <f>#REF!</f>
        <v>#REF!</v>
      </c>
      <c r="H13" s="162" t="e">
        <f>#REF!</f>
        <v>#REF!</v>
      </c>
      <c r="I13" s="167" t="e">
        <f>#REF!</f>
        <v>#REF!</v>
      </c>
      <c r="J13" s="109" t="s">
        <v>445</v>
      </c>
      <c r="K13"/>
      <c r="L13"/>
      <c r="M13"/>
      <c r="N13"/>
      <c r="O13"/>
      <c r="P13"/>
      <c r="Q13"/>
      <c r="R13"/>
    </row>
    <row r="14" spans="1:18">
      <c r="A14" s="107" t="s">
        <v>8</v>
      </c>
      <c r="B14" s="108" t="s">
        <v>446</v>
      </c>
      <c r="C14" s="104" t="s">
        <v>444</v>
      </c>
      <c r="D14" s="110">
        <v>0</v>
      </c>
      <c r="E14" s="110">
        <v>0</v>
      </c>
      <c r="F14" s="110">
        <v>0</v>
      </c>
      <c r="G14" s="110">
        <v>0</v>
      </c>
      <c r="H14" s="110">
        <v>0</v>
      </c>
      <c r="I14" s="111">
        <v>0</v>
      </c>
      <c r="K14"/>
      <c r="L14"/>
      <c r="M14"/>
      <c r="N14"/>
      <c r="O14"/>
      <c r="P14"/>
      <c r="Q14"/>
      <c r="R14"/>
    </row>
    <row r="15" spans="1:18">
      <c r="A15" s="107" t="s">
        <v>33</v>
      </c>
      <c r="B15" s="108" t="s">
        <v>447</v>
      </c>
      <c r="C15" s="104" t="s">
        <v>444</v>
      </c>
      <c r="D15" s="105">
        <v>0</v>
      </c>
      <c r="E15" s="105">
        <v>0</v>
      </c>
      <c r="F15" s="105">
        <v>0</v>
      </c>
      <c r="G15" s="105">
        <v>0</v>
      </c>
      <c r="H15" s="105">
        <v>0</v>
      </c>
      <c r="I15" s="106">
        <v>0</v>
      </c>
      <c r="K15"/>
      <c r="L15"/>
      <c r="M15"/>
      <c r="N15"/>
      <c r="O15"/>
      <c r="P15"/>
      <c r="Q15"/>
      <c r="R15"/>
    </row>
    <row r="16" spans="1:18">
      <c r="A16" s="107" t="s">
        <v>40</v>
      </c>
      <c r="B16" s="108" t="s">
        <v>448</v>
      </c>
      <c r="C16" s="104" t="s">
        <v>444</v>
      </c>
      <c r="D16" s="105">
        <v>0</v>
      </c>
      <c r="E16" s="105">
        <v>0</v>
      </c>
      <c r="F16" s="105">
        <v>0</v>
      </c>
      <c r="G16" s="105">
        <v>0</v>
      </c>
      <c r="H16" s="105">
        <v>0</v>
      </c>
      <c r="I16" s="106">
        <v>0</v>
      </c>
      <c r="K16"/>
      <c r="L16"/>
      <c r="M16"/>
      <c r="N16"/>
      <c r="O16"/>
      <c r="P16"/>
      <c r="Q16"/>
      <c r="R16"/>
    </row>
    <row r="17" spans="1:19" ht="31.5">
      <c r="A17" s="102" t="s">
        <v>449</v>
      </c>
      <c r="B17" s="103" t="s">
        <v>450</v>
      </c>
      <c r="C17" s="104" t="s">
        <v>451</v>
      </c>
      <c r="D17" s="176" t="e">
        <f>D19+D20+D21+D22</f>
        <v>#REF!</v>
      </c>
      <c r="E17" s="176" t="e">
        <f t="shared" ref="E17:I17" si="1">E19+E20+E21+E22</f>
        <v>#REF!</v>
      </c>
      <c r="F17" s="175" t="e">
        <f>F19+F20+F21</f>
        <v>#REF!</v>
      </c>
      <c r="G17" s="175" t="e">
        <f t="shared" si="1"/>
        <v>#REF!</v>
      </c>
      <c r="H17" s="175" t="e">
        <f t="shared" si="1"/>
        <v>#REF!</v>
      </c>
      <c r="I17" s="175" t="e">
        <f t="shared" si="1"/>
        <v>#REF!</v>
      </c>
      <c r="K17"/>
      <c r="L17"/>
      <c r="M17"/>
      <c r="N17"/>
      <c r="O17"/>
      <c r="P17"/>
      <c r="Q17"/>
      <c r="R17"/>
    </row>
    <row r="18" spans="1:19" ht="18" customHeight="1">
      <c r="A18" s="107"/>
      <c r="B18" s="108" t="s">
        <v>452</v>
      </c>
      <c r="C18" s="720" t="s">
        <v>402</v>
      </c>
      <c r="D18" s="720"/>
      <c r="E18" s="720"/>
      <c r="F18" s="720"/>
      <c r="G18" s="720"/>
      <c r="H18" s="720"/>
      <c r="I18" s="721"/>
      <c r="K18"/>
      <c r="L18"/>
      <c r="M18"/>
      <c r="N18"/>
      <c r="O18"/>
      <c r="P18"/>
      <c r="Q18"/>
      <c r="R18"/>
      <c r="S18" s="114"/>
    </row>
    <row r="19" spans="1:19">
      <c r="A19" s="107" t="s">
        <v>9</v>
      </c>
      <c r="B19" s="108" t="s">
        <v>443</v>
      </c>
      <c r="C19" s="104" t="s">
        <v>444</v>
      </c>
      <c r="D19" s="162" t="e">
        <f>#REF!/1000</f>
        <v>#REF!</v>
      </c>
      <c r="E19" s="164" t="e">
        <f>F19+G19+H19+I19</f>
        <v>#REF!</v>
      </c>
      <c r="F19" s="162" t="e">
        <f>#REF!/1000</f>
        <v>#REF!</v>
      </c>
      <c r="G19" s="162" t="e">
        <f>#REF!/1000</f>
        <v>#REF!</v>
      </c>
      <c r="H19" s="162" t="e">
        <f>#REF!/1000</f>
        <v>#REF!</v>
      </c>
      <c r="I19" s="167" t="e">
        <f>#REF!/1000</f>
        <v>#REF!</v>
      </c>
      <c r="K19"/>
      <c r="L19"/>
      <c r="M19"/>
      <c r="N19"/>
      <c r="O19"/>
      <c r="P19"/>
      <c r="Q19"/>
      <c r="R19"/>
      <c r="S19" s="114"/>
    </row>
    <row r="20" spans="1:19">
      <c r="A20" s="107" t="s">
        <v>10</v>
      </c>
      <c r="B20" s="108" t="s">
        <v>453</v>
      </c>
      <c r="C20" s="104" t="s">
        <v>444</v>
      </c>
      <c r="D20" s="112">
        <v>0</v>
      </c>
      <c r="E20" s="112">
        <v>0</v>
      </c>
      <c r="F20" s="112">
        <v>0</v>
      </c>
      <c r="G20" s="112">
        <v>0</v>
      </c>
      <c r="H20" s="112">
        <v>0</v>
      </c>
      <c r="I20" s="113">
        <v>0</v>
      </c>
      <c r="K20"/>
      <c r="L20"/>
      <c r="M20"/>
      <c r="N20"/>
      <c r="O20"/>
      <c r="P20"/>
      <c r="Q20"/>
      <c r="R20"/>
      <c r="S20" s="114"/>
    </row>
    <row r="21" spans="1:19">
      <c r="A21" s="107" t="s">
        <v>48</v>
      </c>
      <c r="B21" s="108" t="s">
        <v>454</v>
      </c>
      <c r="C21" s="104" t="s">
        <v>444</v>
      </c>
      <c r="D21" s="112">
        <v>0</v>
      </c>
      <c r="E21" s="112">
        <v>0</v>
      </c>
      <c r="F21" s="112">
        <v>0</v>
      </c>
      <c r="G21" s="112">
        <v>0</v>
      </c>
      <c r="H21" s="112">
        <v>0</v>
      </c>
      <c r="I21" s="113">
        <v>0</v>
      </c>
    </row>
    <row r="22" spans="1:19">
      <c r="A22" s="107" t="s">
        <v>455</v>
      </c>
      <c r="B22" s="108" t="s">
        <v>448</v>
      </c>
      <c r="C22" s="104" t="s">
        <v>444</v>
      </c>
      <c r="D22" s="112">
        <v>0</v>
      </c>
      <c r="E22" s="112">
        <v>0</v>
      </c>
      <c r="F22" s="112" t="s">
        <v>456</v>
      </c>
      <c r="G22" s="112">
        <v>0</v>
      </c>
      <c r="H22" s="112">
        <v>0</v>
      </c>
      <c r="I22" s="113">
        <v>0</v>
      </c>
    </row>
    <row r="23" spans="1:19" ht="63">
      <c r="A23" s="102" t="s">
        <v>352</v>
      </c>
      <c r="B23" s="103" t="s">
        <v>457</v>
      </c>
      <c r="C23" s="104" t="s">
        <v>444</v>
      </c>
      <c r="D23" s="190" t="e">
        <f>#REF!/1000</f>
        <v>#REF!</v>
      </c>
      <c r="E23" s="198" t="e">
        <f>#REF!/1000</f>
        <v>#REF!</v>
      </c>
      <c r="F23" s="115" t="e">
        <f>F25-F17-F26</f>
        <v>#REF!</v>
      </c>
      <c r="G23" s="115" t="e">
        <f t="shared" ref="G23:H23" si="2">G25-G17-G26</f>
        <v>#REF!</v>
      </c>
      <c r="H23" s="115" t="e">
        <f t="shared" si="2"/>
        <v>#REF!</v>
      </c>
      <c r="I23" s="116" t="e">
        <f>I25-I17-I26</f>
        <v>#REF!</v>
      </c>
      <c r="J23" s="197" t="s">
        <v>589</v>
      </c>
      <c r="K23" s="117"/>
    </row>
    <row r="24" spans="1:19">
      <c r="A24" s="102" t="s">
        <v>354</v>
      </c>
      <c r="B24" s="103" t="s">
        <v>458</v>
      </c>
      <c r="C24" s="104" t="s">
        <v>444</v>
      </c>
      <c r="D24" s="112">
        <v>0</v>
      </c>
      <c r="E24" s="118">
        <v>0</v>
      </c>
      <c r="F24" s="115">
        <v>0</v>
      </c>
      <c r="G24" s="115">
        <v>0</v>
      </c>
      <c r="H24" s="115">
        <v>0</v>
      </c>
      <c r="I24" s="116">
        <v>0</v>
      </c>
      <c r="J24" s="117"/>
      <c r="K24" s="117"/>
    </row>
    <row r="25" spans="1:19" ht="31.5">
      <c r="A25" s="102" t="s">
        <v>355</v>
      </c>
      <c r="B25" s="103" t="s">
        <v>459</v>
      </c>
      <c r="C25" s="104" t="s">
        <v>444</v>
      </c>
      <c r="D25" s="175" t="e">
        <f>D17+D23+D26</f>
        <v>#REF!</v>
      </c>
      <c r="E25" s="175" t="e">
        <f>E17+E23+E26</f>
        <v>#REF!</v>
      </c>
      <c r="F25" s="177" t="e">
        <f>#REF!/1000</f>
        <v>#REF!</v>
      </c>
      <c r="G25" s="177" t="e">
        <f>#REF!/1000</f>
        <v>#REF!</v>
      </c>
      <c r="H25" s="177" t="e">
        <f>#REF!/1000</f>
        <v>#REF!</v>
      </c>
      <c r="I25" s="178" t="e">
        <f>#REF!/1000</f>
        <v>#REF!</v>
      </c>
      <c r="J25" s="117"/>
      <c r="K25" s="117"/>
    </row>
    <row r="26" spans="1:19" ht="31.5">
      <c r="A26" s="102" t="s">
        <v>356</v>
      </c>
      <c r="B26" s="103" t="s">
        <v>460</v>
      </c>
      <c r="C26" s="104" t="s">
        <v>444</v>
      </c>
      <c r="D26" s="177"/>
      <c r="E26" s="177"/>
      <c r="F26" s="115" t="e">
        <f>E26*(F25/E25)</f>
        <v>#REF!</v>
      </c>
      <c r="G26" s="115" t="e">
        <f>E26*(G25/E25)</f>
        <v>#REF!</v>
      </c>
      <c r="H26" s="115" t="e">
        <f>E26*(H25/E25)</f>
        <v>#REF!</v>
      </c>
      <c r="I26" s="116" t="e">
        <f>E26*(I25/E25)</f>
        <v>#REF!</v>
      </c>
      <c r="J26" s="117" t="e">
        <f>#REF!</f>
        <v>#REF!</v>
      </c>
      <c r="K26" s="117" t="e">
        <f>#REF!</f>
        <v>#REF!</v>
      </c>
      <c r="L26" s="117" t="e">
        <f>#REF!</f>
        <v>#REF!</v>
      </c>
      <c r="M26" s="117" t="e">
        <f>#REF!</f>
        <v>#REF!</v>
      </c>
    </row>
    <row r="27" spans="1:19" ht="47.25">
      <c r="A27" s="102" t="s">
        <v>357</v>
      </c>
      <c r="B27" s="103" t="s">
        <v>461</v>
      </c>
      <c r="C27" s="104" t="s">
        <v>444</v>
      </c>
      <c r="D27" s="175" t="e">
        <f>D17</f>
        <v>#REF!</v>
      </c>
      <c r="E27" s="175" t="e">
        <f>E17</f>
        <v>#REF!</v>
      </c>
      <c r="F27" s="175" t="e">
        <f t="shared" ref="F27:I27" si="3">F17</f>
        <v>#REF!</v>
      </c>
      <c r="G27" s="175" t="e">
        <f t="shared" si="3"/>
        <v>#REF!</v>
      </c>
      <c r="H27" s="175" t="e">
        <f t="shared" si="3"/>
        <v>#REF!</v>
      </c>
      <c r="I27" s="179" t="e">
        <f t="shared" si="3"/>
        <v>#REF!</v>
      </c>
      <c r="J27" s="117" t="e">
        <f>F26-J26</f>
        <v>#REF!</v>
      </c>
      <c r="K27" s="117" t="e">
        <f t="shared" ref="K27:M27" si="4">G26-K26</f>
        <v>#REF!</v>
      </c>
      <c r="L27" s="117" t="e">
        <f t="shared" si="4"/>
        <v>#REF!</v>
      </c>
      <c r="M27" s="117" t="e">
        <f t="shared" si="4"/>
        <v>#REF!</v>
      </c>
    </row>
    <row r="28" spans="1:19" ht="31.5">
      <c r="A28" s="102" t="s">
        <v>358</v>
      </c>
      <c r="B28" s="103" t="s">
        <v>462</v>
      </c>
      <c r="C28" s="104" t="s">
        <v>444</v>
      </c>
      <c r="D28" s="174" t="e">
        <f>D25/(100%-2.2%)</f>
        <v>#REF!</v>
      </c>
      <c r="E28" s="174" t="e">
        <f t="shared" ref="E28:I28" si="5">E25/(100%-2.2%)</f>
        <v>#REF!</v>
      </c>
      <c r="F28" s="174" t="e">
        <f t="shared" si="5"/>
        <v>#REF!</v>
      </c>
      <c r="G28" s="174" t="e">
        <f t="shared" si="5"/>
        <v>#REF!</v>
      </c>
      <c r="H28" s="174" t="e">
        <f t="shared" si="5"/>
        <v>#REF!</v>
      </c>
      <c r="I28" s="180" t="e">
        <f t="shared" si="5"/>
        <v>#REF!</v>
      </c>
      <c r="K28" s="117"/>
    </row>
    <row r="29" spans="1:19" ht="31.5">
      <c r="A29" s="102" t="s">
        <v>148</v>
      </c>
      <c r="B29" s="119" t="s">
        <v>463</v>
      </c>
      <c r="C29" s="722" t="s">
        <v>402</v>
      </c>
      <c r="D29" s="723"/>
      <c r="E29" s="723"/>
      <c r="F29" s="723"/>
      <c r="G29" s="723"/>
      <c r="H29" s="723"/>
      <c r="I29" s="724"/>
    </row>
    <row r="30" spans="1:19" ht="31.5">
      <c r="A30" s="107" t="s">
        <v>120</v>
      </c>
      <c r="B30" s="120" t="s">
        <v>464</v>
      </c>
      <c r="C30" s="196" t="s">
        <v>465</v>
      </c>
      <c r="D30" s="122"/>
      <c r="E30" s="118" t="e">
        <f>F30+G30+H30+I30</f>
        <v>#REF!</v>
      </c>
      <c r="F30" s="112" t="e">
        <f>#REF!/1000</f>
        <v>#REF!</v>
      </c>
      <c r="G30" s="112" t="e">
        <f>#REF!/1000</f>
        <v>#REF!</v>
      </c>
      <c r="H30" s="112" t="e">
        <f>#REF!/1000</f>
        <v>#REF!</v>
      </c>
      <c r="I30" s="113" t="e">
        <f>#REF!/1000</f>
        <v>#REF!</v>
      </c>
      <c r="J30" s="197" t="s">
        <v>588</v>
      </c>
    </row>
    <row r="31" spans="1:19">
      <c r="A31" s="107" t="s">
        <v>149</v>
      </c>
      <c r="B31" s="120" t="s">
        <v>466</v>
      </c>
      <c r="C31" s="121" t="s">
        <v>467</v>
      </c>
      <c r="D31" s="118">
        <v>0</v>
      </c>
      <c r="E31" s="118">
        <v>0</v>
      </c>
      <c r="F31" s="118">
        <v>0</v>
      </c>
      <c r="G31" s="118">
        <v>0</v>
      </c>
      <c r="H31" s="118">
        <v>0</v>
      </c>
      <c r="I31" s="123">
        <v>0</v>
      </c>
    </row>
    <row r="32" spans="1:19">
      <c r="A32" s="107" t="s">
        <v>284</v>
      </c>
      <c r="B32" s="124" t="s">
        <v>468</v>
      </c>
      <c r="C32" s="104" t="s">
        <v>444</v>
      </c>
      <c r="D32" s="118">
        <v>0</v>
      </c>
      <c r="E32" s="118">
        <v>0</v>
      </c>
      <c r="F32" s="118">
        <v>0</v>
      </c>
      <c r="G32" s="118">
        <v>0</v>
      </c>
      <c r="H32" s="118">
        <v>0</v>
      </c>
      <c r="I32" s="123">
        <v>0</v>
      </c>
    </row>
    <row r="33" spans="1:9">
      <c r="A33" s="107" t="s">
        <v>469</v>
      </c>
      <c r="B33" s="120" t="s">
        <v>470</v>
      </c>
      <c r="C33" s="104" t="s">
        <v>444</v>
      </c>
      <c r="D33" s="118">
        <v>0</v>
      </c>
      <c r="E33" s="118">
        <v>0</v>
      </c>
      <c r="F33" s="118">
        <v>0</v>
      </c>
      <c r="G33" s="118">
        <v>0</v>
      </c>
      <c r="H33" s="118">
        <v>0</v>
      </c>
      <c r="I33" s="123">
        <v>0</v>
      </c>
    </row>
    <row r="34" spans="1:9" ht="31.5">
      <c r="A34" s="102" t="s">
        <v>359</v>
      </c>
      <c r="B34" s="103" t="s">
        <v>471</v>
      </c>
      <c r="C34" s="104" t="s">
        <v>467</v>
      </c>
      <c r="D34" s="112" t="e">
        <f>D35*D25/1000</f>
        <v>#REF!</v>
      </c>
      <c r="E34" s="112" t="e">
        <f t="shared" ref="E34:I34" si="6">E35*E25/1000</f>
        <v>#REF!</v>
      </c>
      <c r="F34" s="112" t="e">
        <f t="shared" si="6"/>
        <v>#REF!</v>
      </c>
      <c r="G34" s="112" t="e">
        <f t="shared" si="6"/>
        <v>#REF!</v>
      </c>
      <c r="H34" s="112" t="e">
        <f t="shared" si="6"/>
        <v>#REF!</v>
      </c>
      <c r="I34" s="113" t="e">
        <f t="shared" si="6"/>
        <v>#REF!</v>
      </c>
    </row>
    <row r="35" spans="1:9">
      <c r="A35" s="102" t="s">
        <v>360</v>
      </c>
      <c r="B35" s="103" t="s">
        <v>472</v>
      </c>
      <c r="C35" s="104" t="s">
        <v>473</v>
      </c>
      <c r="D35" s="125"/>
      <c r="E35" s="118"/>
      <c r="F35" s="112">
        <f>E35</f>
        <v>0</v>
      </c>
      <c r="G35" s="112">
        <f t="shared" ref="G35:I35" si="7">F35</f>
        <v>0</v>
      </c>
      <c r="H35" s="112">
        <f t="shared" si="7"/>
        <v>0</v>
      </c>
      <c r="I35" s="113">
        <f t="shared" si="7"/>
        <v>0</v>
      </c>
    </row>
    <row r="36" spans="1:9" ht="31.5" hidden="1">
      <c r="A36" s="102" t="s">
        <v>361</v>
      </c>
      <c r="B36" s="103" t="s">
        <v>474</v>
      </c>
      <c r="C36" s="104" t="s">
        <v>473</v>
      </c>
      <c r="D36" s="104"/>
      <c r="E36" s="121"/>
      <c r="F36" s="104"/>
      <c r="G36" s="104"/>
      <c r="H36" s="104"/>
      <c r="I36" s="126"/>
    </row>
    <row r="37" spans="1:9" ht="31.5">
      <c r="A37" s="102" t="s">
        <v>361</v>
      </c>
      <c r="B37" s="103" t="s">
        <v>475</v>
      </c>
      <c r="C37" s="104" t="s">
        <v>476</v>
      </c>
      <c r="D37" s="181"/>
      <c r="E37" s="182"/>
      <c r="F37" s="115" t="s">
        <v>456</v>
      </c>
      <c r="G37" s="115" t="s">
        <v>456</v>
      </c>
      <c r="H37" s="115" t="s">
        <v>254</v>
      </c>
      <c r="I37" s="116" t="s">
        <v>456</v>
      </c>
    </row>
    <row r="38" spans="1:9" ht="31.5">
      <c r="A38" s="102" t="s">
        <v>362</v>
      </c>
      <c r="B38" s="127" t="s">
        <v>477</v>
      </c>
      <c r="C38" s="104" t="s">
        <v>478</v>
      </c>
      <c r="D38" s="182" t="e">
        <f>D37/D25</f>
        <v>#REF!</v>
      </c>
      <c r="E38" s="182" t="e">
        <f t="shared" ref="E38" si="8">E37/E25</f>
        <v>#REF!</v>
      </c>
      <c r="F38" s="115" t="s">
        <v>456</v>
      </c>
      <c r="G38" s="115" t="s">
        <v>456</v>
      </c>
      <c r="H38" s="115" t="s">
        <v>254</v>
      </c>
      <c r="I38" s="116" t="s">
        <v>456</v>
      </c>
    </row>
    <row r="39" spans="1:9" ht="31.5">
      <c r="A39" s="102" t="s">
        <v>363</v>
      </c>
      <c r="B39" s="103" t="s">
        <v>479</v>
      </c>
      <c r="C39" s="104" t="s">
        <v>480</v>
      </c>
      <c r="D39" s="182"/>
      <c r="E39" s="183"/>
      <c r="F39" s="115" t="s">
        <v>456</v>
      </c>
      <c r="G39" s="115" t="s">
        <v>456</v>
      </c>
      <c r="H39" s="115" t="s">
        <v>254</v>
      </c>
      <c r="I39" s="116" t="s">
        <v>456</v>
      </c>
    </row>
    <row r="40" spans="1:9" s="129" customFormat="1" ht="47.25">
      <c r="A40" s="128" t="s">
        <v>364</v>
      </c>
      <c r="B40" s="119" t="s">
        <v>481</v>
      </c>
      <c r="C40" s="121" t="s">
        <v>476</v>
      </c>
      <c r="D40" s="118">
        <v>0</v>
      </c>
      <c r="E40" s="118">
        <v>0</v>
      </c>
      <c r="F40" s="118">
        <v>0</v>
      </c>
      <c r="G40" s="118">
        <v>0</v>
      </c>
      <c r="H40" s="118">
        <v>0</v>
      </c>
      <c r="I40" s="123">
        <v>0</v>
      </c>
    </row>
    <row r="41" spans="1:9" ht="31.5">
      <c r="A41" s="102" t="s">
        <v>365</v>
      </c>
      <c r="B41" s="103" t="s">
        <v>482</v>
      </c>
      <c r="C41" s="104" t="s">
        <v>483</v>
      </c>
      <c r="D41" s="185">
        <v>141</v>
      </c>
      <c r="E41" s="184" t="e">
        <f>#REF!</f>
        <v>#REF!</v>
      </c>
      <c r="F41" s="186" t="e">
        <f>E41</f>
        <v>#REF!</v>
      </c>
      <c r="G41" s="186" t="e">
        <f>E41</f>
        <v>#REF!</v>
      </c>
      <c r="H41" s="186" t="e">
        <f>E41</f>
        <v>#REF!</v>
      </c>
      <c r="I41" s="187" t="e">
        <f>E41</f>
        <v>#REF!</v>
      </c>
    </row>
    <row r="42" spans="1:9" ht="31.5">
      <c r="A42" s="102" t="s">
        <v>367</v>
      </c>
      <c r="B42" s="103" t="s">
        <v>484</v>
      </c>
      <c r="C42" s="104" t="s">
        <v>444</v>
      </c>
      <c r="D42" s="188">
        <f>365-D41</f>
        <v>224</v>
      </c>
      <c r="E42" s="188" t="e">
        <f>365-E41</f>
        <v>#REF!</v>
      </c>
      <c r="F42" s="188" t="e">
        <f t="shared" ref="F42:I42" si="9">365-F41</f>
        <v>#REF!</v>
      </c>
      <c r="G42" s="188" t="e">
        <f t="shared" si="9"/>
        <v>#REF!</v>
      </c>
      <c r="H42" s="188" t="e">
        <f t="shared" si="9"/>
        <v>#REF!</v>
      </c>
      <c r="I42" s="189" t="e">
        <f t="shared" si="9"/>
        <v>#REF!</v>
      </c>
    </row>
    <row r="43" spans="1:9" ht="47.25">
      <c r="A43" s="102" t="s">
        <v>366</v>
      </c>
      <c r="B43" s="103" t="s">
        <v>485</v>
      </c>
      <c r="C43" s="104" t="s">
        <v>486</v>
      </c>
      <c r="D43" s="104"/>
      <c r="E43" s="121">
        <f>D43</f>
        <v>0</v>
      </c>
      <c r="F43" s="121">
        <f t="shared" ref="F43:I43" si="10">E43</f>
        <v>0</v>
      </c>
      <c r="G43" s="121">
        <f t="shared" si="10"/>
        <v>0</v>
      </c>
      <c r="H43" s="121">
        <f t="shared" si="10"/>
        <v>0</v>
      </c>
      <c r="I43" s="131">
        <f t="shared" si="10"/>
        <v>0</v>
      </c>
    </row>
    <row r="44" spans="1:9" ht="31.5">
      <c r="A44" s="102" t="s">
        <v>367</v>
      </c>
      <c r="B44" s="103" t="s">
        <v>487</v>
      </c>
      <c r="C44" s="104" t="s">
        <v>444</v>
      </c>
      <c r="D44" s="185">
        <v>2.6</v>
      </c>
      <c r="E44" s="182" t="e">
        <f>#REF!</f>
        <v>#REF!</v>
      </c>
      <c r="F44" s="121" t="s">
        <v>456</v>
      </c>
      <c r="G44" s="121" t="s">
        <v>456</v>
      </c>
      <c r="H44" s="121" t="s">
        <v>254</v>
      </c>
      <c r="I44" s="131" t="s">
        <v>456</v>
      </c>
    </row>
    <row r="45" spans="1:9" ht="47.25">
      <c r="A45" s="102" t="s">
        <v>368</v>
      </c>
      <c r="B45" s="103" t="s">
        <v>488</v>
      </c>
      <c r="C45" s="104" t="s">
        <v>444</v>
      </c>
      <c r="D45" s="104"/>
      <c r="E45" s="121">
        <f>D45</f>
        <v>0</v>
      </c>
      <c r="F45" s="121" t="s">
        <v>456</v>
      </c>
      <c r="G45" s="121" t="s">
        <v>456</v>
      </c>
      <c r="H45" s="121" t="s">
        <v>254</v>
      </c>
      <c r="I45" s="131" t="s">
        <v>456</v>
      </c>
    </row>
    <row r="46" spans="1:9" ht="47.25" hidden="1">
      <c r="A46" s="102" t="s">
        <v>371</v>
      </c>
      <c r="B46" s="103" t="s">
        <v>489</v>
      </c>
      <c r="C46" s="104" t="s">
        <v>444</v>
      </c>
      <c r="D46" s="104"/>
      <c r="E46" s="121" t="s">
        <v>402</v>
      </c>
      <c r="F46" s="104" t="s">
        <v>402</v>
      </c>
      <c r="G46" s="104" t="s">
        <v>402</v>
      </c>
      <c r="H46" s="104"/>
      <c r="I46" s="126" t="s">
        <v>402</v>
      </c>
    </row>
    <row r="47" spans="1:9" ht="47.25" hidden="1">
      <c r="A47" s="102" t="s">
        <v>372</v>
      </c>
      <c r="B47" s="103" t="s">
        <v>490</v>
      </c>
      <c r="C47" s="104" t="s">
        <v>402</v>
      </c>
      <c r="D47" s="104"/>
      <c r="E47" s="121" t="s">
        <v>402</v>
      </c>
      <c r="F47" s="104" t="s">
        <v>402</v>
      </c>
      <c r="G47" s="104" t="s">
        <v>402</v>
      </c>
      <c r="H47" s="104"/>
      <c r="I47" s="126" t="s">
        <v>402</v>
      </c>
    </row>
    <row r="48" spans="1:9" hidden="1">
      <c r="A48" s="107" t="s">
        <v>491</v>
      </c>
      <c r="B48" s="108" t="s">
        <v>492</v>
      </c>
      <c r="C48" s="104" t="s">
        <v>493</v>
      </c>
      <c r="D48" s="104">
        <v>0</v>
      </c>
      <c r="E48" s="104">
        <v>0</v>
      </c>
      <c r="F48" s="104">
        <v>0</v>
      </c>
      <c r="G48" s="104">
        <v>0</v>
      </c>
      <c r="H48" s="104">
        <v>0</v>
      </c>
      <c r="I48" s="126">
        <v>0</v>
      </c>
    </row>
    <row r="49" spans="1:19" hidden="1">
      <c r="A49" s="107" t="s">
        <v>494</v>
      </c>
      <c r="B49" s="108" t="s">
        <v>495</v>
      </c>
      <c r="C49" s="104" t="s">
        <v>483</v>
      </c>
      <c r="D49" s="104">
        <v>0</v>
      </c>
      <c r="E49" s="104">
        <v>0</v>
      </c>
      <c r="F49" s="104">
        <v>0</v>
      </c>
      <c r="G49" s="104">
        <v>0</v>
      </c>
      <c r="H49" s="104">
        <v>0</v>
      </c>
      <c r="I49" s="126">
        <v>0</v>
      </c>
    </row>
    <row r="50" spans="1:19" hidden="1">
      <c r="A50" s="107" t="s">
        <v>496</v>
      </c>
      <c r="B50" s="108" t="s">
        <v>497</v>
      </c>
      <c r="C50" s="104" t="s">
        <v>498</v>
      </c>
      <c r="D50" s="104">
        <v>0</v>
      </c>
      <c r="E50" s="104">
        <v>0</v>
      </c>
      <c r="F50" s="104">
        <v>0</v>
      </c>
      <c r="G50" s="104">
        <v>0</v>
      </c>
      <c r="H50" s="104">
        <v>0</v>
      </c>
      <c r="I50" s="126">
        <v>0</v>
      </c>
    </row>
    <row r="51" spans="1:19" ht="31.5" hidden="1">
      <c r="A51" s="102" t="s">
        <v>373</v>
      </c>
      <c r="B51" s="103" t="s">
        <v>499</v>
      </c>
      <c r="C51" s="104" t="s">
        <v>500</v>
      </c>
      <c r="D51" s="104">
        <v>0</v>
      </c>
      <c r="E51" s="104">
        <v>0</v>
      </c>
      <c r="F51" s="104">
        <v>0</v>
      </c>
      <c r="G51" s="104">
        <v>0</v>
      </c>
      <c r="H51" s="104">
        <v>0</v>
      </c>
      <c r="I51" s="126">
        <v>0</v>
      </c>
    </row>
    <row r="52" spans="1:19" ht="31.5" hidden="1">
      <c r="A52" s="102" t="s">
        <v>374</v>
      </c>
      <c r="B52" s="103" t="s">
        <v>501</v>
      </c>
      <c r="C52" s="104" t="s">
        <v>502</v>
      </c>
      <c r="D52" s="104">
        <v>0</v>
      </c>
      <c r="E52" s="104">
        <v>0</v>
      </c>
      <c r="F52" s="104">
        <v>0</v>
      </c>
      <c r="G52" s="104">
        <v>0</v>
      </c>
      <c r="H52" s="104">
        <v>0</v>
      </c>
      <c r="I52" s="126">
        <v>0</v>
      </c>
    </row>
    <row r="53" spans="1:19" ht="31.5" hidden="1">
      <c r="A53" s="102" t="s">
        <v>375</v>
      </c>
      <c r="B53" s="103" t="s">
        <v>503</v>
      </c>
      <c r="C53" s="104" t="s">
        <v>402</v>
      </c>
      <c r="D53" s="104">
        <v>0</v>
      </c>
      <c r="E53" s="104">
        <v>0</v>
      </c>
      <c r="F53" s="104">
        <v>0</v>
      </c>
      <c r="G53" s="104">
        <v>0</v>
      </c>
      <c r="H53" s="104">
        <v>0</v>
      </c>
      <c r="I53" s="126">
        <v>0</v>
      </c>
    </row>
    <row r="54" spans="1:19" hidden="1">
      <c r="A54" s="107" t="s">
        <v>504</v>
      </c>
      <c r="B54" s="124" t="s">
        <v>505</v>
      </c>
      <c r="C54" s="104" t="s">
        <v>486</v>
      </c>
      <c r="D54" s="104">
        <v>0</v>
      </c>
      <c r="E54" s="104">
        <v>0</v>
      </c>
      <c r="F54" s="104">
        <v>0</v>
      </c>
      <c r="G54" s="104">
        <v>0</v>
      </c>
      <c r="H54" s="104">
        <v>0</v>
      </c>
      <c r="I54" s="126">
        <v>0</v>
      </c>
    </row>
    <row r="55" spans="1:19" hidden="1">
      <c r="A55" s="107" t="s">
        <v>506</v>
      </c>
      <c r="B55" s="124" t="s">
        <v>507</v>
      </c>
      <c r="C55" s="104" t="s">
        <v>444</v>
      </c>
      <c r="D55" s="104">
        <v>0</v>
      </c>
      <c r="E55" s="104">
        <v>0</v>
      </c>
      <c r="F55" s="104">
        <v>0</v>
      </c>
      <c r="G55" s="104">
        <v>0</v>
      </c>
      <c r="H55" s="104">
        <v>0</v>
      </c>
      <c r="I55" s="126">
        <v>0</v>
      </c>
    </row>
    <row r="56" spans="1:19" ht="31.5">
      <c r="A56" s="102" t="s">
        <v>369</v>
      </c>
      <c r="B56" s="103" t="s">
        <v>508</v>
      </c>
      <c r="C56" s="104" t="s">
        <v>402</v>
      </c>
      <c r="D56" s="104"/>
      <c r="E56" s="121"/>
      <c r="F56" s="121" t="s">
        <v>456</v>
      </c>
      <c r="G56" s="121" t="s">
        <v>456</v>
      </c>
      <c r="H56" s="121" t="s">
        <v>254</v>
      </c>
      <c r="I56" s="131" t="s">
        <v>456</v>
      </c>
    </row>
    <row r="57" spans="1:19" ht="47.25">
      <c r="A57" s="107" t="s">
        <v>509</v>
      </c>
      <c r="B57" s="124" t="s">
        <v>464</v>
      </c>
      <c r="C57" s="104" t="s">
        <v>510</v>
      </c>
      <c r="D57" s="195" t="e">
        <f>#REF!</f>
        <v>#REF!</v>
      </c>
      <c r="E57" s="195" t="e">
        <f>#REF!</f>
        <v>#REF!</v>
      </c>
      <c r="F57" s="121" t="s">
        <v>456</v>
      </c>
      <c r="G57" s="121" t="s">
        <v>456</v>
      </c>
      <c r="H57" s="121" t="s">
        <v>254</v>
      </c>
      <c r="I57" s="131" t="s">
        <v>456</v>
      </c>
      <c r="J57" s="194" t="s">
        <v>587</v>
      </c>
    </row>
    <row r="58" spans="1:19">
      <c r="A58" s="107" t="s">
        <v>511</v>
      </c>
      <c r="B58" s="124" t="s">
        <v>466</v>
      </c>
      <c r="C58" s="104" t="s">
        <v>444</v>
      </c>
      <c r="D58" s="104">
        <v>0</v>
      </c>
      <c r="E58" s="121">
        <v>0</v>
      </c>
      <c r="F58" s="121" t="s">
        <v>456</v>
      </c>
      <c r="G58" s="121" t="s">
        <v>456</v>
      </c>
      <c r="H58" s="121" t="s">
        <v>254</v>
      </c>
      <c r="I58" s="131" t="s">
        <v>456</v>
      </c>
    </row>
    <row r="59" spans="1:19">
      <c r="A59" s="107" t="s">
        <v>512</v>
      </c>
      <c r="B59" s="124" t="s">
        <v>468</v>
      </c>
      <c r="C59" s="104" t="s">
        <v>444</v>
      </c>
      <c r="D59" s="104">
        <v>0</v>
      </c>
      <c r="E59" s="121">
        <v>0</v>
      </c>
      <c r="F59" s="121" t="s">
        <v>456</v>
      </c>
      <c r="G59" s="121" t="s">
        <v>456</v>
      </c>
      <c r="H59" s="121" t="s">
        <v>456</v>
      </c>
      <c r="I59" s="131" t="s">
        <v>456</v>
      </c>
    </row>
    <row r="60" spans="1:19">
      <c r="A60" s="107" t="s">
        <v>513</v>
      </c>
      <c r="B60" s="124" t="s">
        <v>470</v>
      </c>
      <c r="C60" s="104" t="s">
        <v>444</v>
      </c>
      <c r="D60" s="104">
        <v>0</v>
      </c>
      <c r="E60" s="121">
        <v>0</v>
      </c>
      <c r="F60" s="121" t="s">
        <v>456</v>
      </c>
      <c r="G60" s="121" t="s">
        <v>456</v>
      </c>
      <c r="H60" s="121" t="s">
        <v>456</v>
      </c>
      <c r="I60" s="131" t="s">
        <v>456</v>
      </c>
    </row>
    <row r="61" spans="1:19" ht="47.25" customHeight="1">
      <c r="A61" s="107" t="s">
        <v>370</v>
      </c>
      <c r="B61" s="103" t="s">
        <v>514</v>
      </c>
      <c r="C61" s="725" t="s">
        <v>515</v>
      </c>
      <c r="D61" s="191"/>
      <c r="E61" s="121" t="s">
        <v>456</v>
      </c>
      <c r="F61" s="121" t="s">
        <v>456</v>
      </c>
      <c r="G61" s="121" t="s">
        <v>456</v>
      </c>
      <c r="H61" s="121" t="s">
        <v>456</v>
      </c>
      <c r="I61" s="131" t="s">
        <v>456</v>
      </c>
      <c r="J61" s="192" t="s">
        <v>585</v>
      </c>
      <c r="Q61" s="132"/>
      <c r="R61" s="132"/>
      <c r="S61" s="132"/>
    </row>
    <row r="62" spans="1:19">
      <c r="A62" s="107" t="s">
        <v>516</v>
      </c>
      <c r="B62" s="124" t="s">
        <v>517</v>
      </c>
      <c r="C62" s="726"/>
      <c r="D62" s="121" t="s">
        <v>456</v>
      </c>
      <c r="E62" s="118" t="e">
        <f>#REF!</f>
        <v>#REF!</v>
      </c>
      <c r="F62" s="112" t="e">
        <f>#REF!</f>
        <v>#REF!</v>
      </c>
      <c r="G62" s="112" t="e">
        <f>#REF!</f>
        <v>#REF!</v>
      </c>
      <c r="H62" s="112" t="e">
        <f>#REF!</f>
        <v>#REF!</v>
      </c>
      <c r="I62" s="113" t="e">
        <f>#REF!</f>
        <v>#REF!</v>
      </c>
      <c r="Q62" s="132"/>
      <c r="R62" s="132"/>
      <c r="S62" s="132"/>
    </row>
    <row r="63" spans="1:19">
      <c r="A63" s="107" t="s">
        <v>518</v>
      </c>
      <c r="B63" s="124" t="s">
        <v>519</v>
      </c>
      <c r="C63" s="726"/>
      <c r="D63" s="121" t="s">
        <v>456</v>
      </c>
      <c r="E63" s="118" t="e">
        <f>#REF!</f>
        <v>#REF!</v>
      </c>
      <c r="F63" s="112" t="e">
        <f t="shared" ref="F63:I64" si="11">E63</f>
        <v>#REF!</v>
      </c>
      <c r="G63" s="112" t="e">
        <f t="shared" si="11"/>
        <v>#REF!</v>
      </c>
      <c r="H63" s="112" t="e">
        <f t="shared" si="11"/>
        <v>#REF!</v>
      </c>
      <c r="I63" s="113" t="e">
        <f t="shared" si="11"/>
        <v>#REF!</v>
      </c>
      <c r="Q63" s="132"/>
      <c r="R63" s="132"/>
      <c r="S63" s="132"/>
    </row>
    <row r="64" spans="1:19">
      <c r="A64" s="107" t="s">
        <v>520</v>
      </c>
      <c r="B64" s="124" t="s">
        <v>521</v>
      </c>
      <c r="C64" s="727"/>
      <c r="D64" s="121" t="s">
        <v>456</v>
      </c>
      <c r="E64" s="118" t="e">
        <f>#REF!</f>
        <v>#REF!</v>
      </c>
      <c r="F64" s="112" t="e">
        <f t="shared" si="11"/>
        <v>#REF!</v>
      </c>
      <c r="G64" s="112" t="e">
        <f t="shared" si="11"/>
        <v>#REF!</v>
      </c>
      <c r="H64" s="112" t="e">
        <f t="shared" si="11"/>
        <v>#REF!</v>
      </c>
      <c r="I64" s="113" t="e">
        <f t="shared" si="11"/>
        <v>#REF!</v>
      </c>
      <c r="Q64" s="132"/>
      <c r="R64" s="132"/>
      <c r="S64" s="132"/>
    </row>
    <row r="65" spans="1:19" ht="31.5">
      <c r="A65" s="102" t="s">
        <v>371</v>
      </c>
      <c r="B65" s="103" t="s">
        <v>522</v>
      </c>
      <c r="C65" s="104" t="s">
        <v>586</v>
      </c>
      <c r="D65" s="191"/>
      <c r="E65" s="118" t="e">
        <f>(#REF!+#REF!+#REF!)/E37</f>
        <v>#REF!</v>
      </c>
      <c r="F65" s="121" t="s">
        <v>456</v>
      </c>
      <c r="G65" s="121" t="s">
        <v>456</v>
      </c>
      <c r="H65" s="121" t="s">
        <v>456</v>
      </c>
      <c r="I65" s="131" t="s">
        <v>456</v>
      </c>
      <c r="Q65" s="132"/>
      <c r="R65" s="132"/>
      <c r="S65" s="132"/>
    </row>
    <row r="66" spans="1:19" ht="31.5">
      <c r="A66" s="102" t="s">
        <v>372</v>
      </c>
      <c r="B66" s="103" t="s">
        <v>523</v>
      </c>
      <c r="C66" s="104" t="s">
        <v>524</v>
      </c>
      <c r="D66" s="175">
        <v>0</v>
      </c>
      <c r="E66" s="175">
        <v>0</v>
      </c>
      <c r="F66" s="175">
        <v>0</v>
      </c>
      <c r="G66" s="175">
        <v>0</v>
      </c>
      <c r="H66" s="175">
        <v>0</v>
      </c>
      <c r="I66" s="179">
        <v>0</v>
      </c>
      <c r="Q66" s="114"/>
      <c r="R66" s="132"/>
      <c r="S66" s="132"/>
    </row>
    <row r="67" spans="1:19" ht="31.5">
      <c r="A67" s="102" t="s">
        <v>373</v>
      </c>
      <c r="B67" s="103" t="s">
        <v>525</v>
      </c>
      <c r="C67" s="104" t="s">
        <v>526</v>
      </c>
      <c r="D67" s="175">
        <v>0</v>
      </c>
      <c r="E67" s="175">
        <v>0</v>
      </c>
      <c r="F67" s="175">
        <v>0</v>
      </c>
      <c r="G67" s="175">
        <v>0</v>
      </c>
      <c r="H67" s="175">
        <v>0</v>
      </c>
      <c r="I67" s="179">
        <v>0</v>
      </c>
      <c r="Q67" s="132"/>
      <c r="R67" s="132"/>
      <c r="S67" s="132"/>
    </row>
    <row r="68" spans="1:19" ht="32.25" thickBot="1">
      <c r="A68" s="133" t="s">
        <v>374</v>
      </c>
      <c r="B68" s="134" t="s">
        <v>527</v>
      </c>
      <c r="C68" s="135" t="s">
        <v>528</v>
      </c>
      <c r="D68" s="136">
        <v>21.61387596550674</v>
      </c>
      <c r="E68" s="137" t="e">
        <f>#REF!</f>
        <v>#REF!</v>
      </c>
      <c r="F68" s="138" t="s">
        <v>456</v>
      </c>
      <c r="G68" s="138" t="s">
        <v>456</v>
      </c>
      <c r="H68" s="138" t="s">
        <v>456</v>
      </c>
      <c r="I68" s="139" t="s">
        <v>456</v>
      </c>
      <c r="Q68" s="132"/>
      <c r="R68" s="132"/>
      <c r="S68" s="132"/>
    </row>
    <row r="69" spans="1:19" ht="35.25" hidden="1" customHeight="1">
      <c r="A69" s="140" t="s">
        <v>375</v>
      </c>
      <c r="B69" s="141" t="s">
        <v>529</v>
      </c>
      <c r="C69" s="142" t="s">
        <v>530</v>
      </c>
      <c r="D69" s="143"/>
      <c r="E69" s="144" t="s">
        <v>402</v>
      </c>
      <c r="F69" s="142" t="s">
        <v>402</v>
      </c>
      <c r="G69" s="142" t="s">
        <v>402</v>
      </c>
      <c r="H69" s="142"/>
      <c r="I69" s="142" t="s">
        <v>402</v>
      </c>
    </row>
    <row r="70" spans="1:19" ht="63" hidden="1">
      <c r="A70" s="145" t="s">
        <v>376</v>
      </c>
      <c r="B70" s="103" t="s">
        <v>531</v>
      </c>
      <c r="C70" s="104" t="s">
        <v>444</v>
      </c>
      <c r="D70" s="125">
        <v>1163.1551900000002</v>
      </c>
      <c r="E70" s="121"/>
      <c r="F70" s="104"/>
      <c r="G70" s="104"/>
      <c r="H70" s="104"/>
      <c r="I70" s="104"/>
    </row>
    <row r="71" spans="1:19" ht="63" hidden="1">
      <c r="A71" s="145" t="s">
        <v>377</v>
      </c>
      <c r="B71" s="103" t="s">
        <v>532</v>
      </c>
      <c r="C71" s="104" t="s">
        <v>444</v>
      </c>
      <c r="D71" s="125">
        <v>173.47330000000034</v>
      </c>
      <c r="E71" s="121"/>
      <c r="F71" s="104"/>
      <c r="G71" s="104"/>
      <c r="H71" s="104"/>
      <c r="I71" s="104"/>
    </row>
    <row r="72" spans="1:19" ht="78.75" hidden="1">
      <c r="A72" s="145" t="s">
        <v>533</v>
      </c>
      <c r="B72" s="146" t="s">
        <v>534</v>
      </c>
      <c r="C72" s="104" t="s">
        <v>535</v>
      </c>
      <c r="D72" s="104">
        <v>989.68188999999995</v>
      </c>
      <c r="E72" s="121"/>
      <c r="F72" s="104"/>
      <c r="G72" s="104"/>
      <c r="H72" s="104"/>
      <c r="I72" s="104"/>
      <c r="N72" s="114"/>
    </row>
    <row r="73" spans="1:19" ht="31.5" hidden="1">
      <c r="A73" s="145" t="s">
        <v>536</v>
      </c>
      <c r="B73" s="103" t="s">
        <v>537</v>
      </c>
      <c r="C73" s="104" t="s">
        <v>538</v>
      </c>
      <c r="D73" s="104"/>
      <c r="E73" s="121"/>
      <c r="F73" s="104"/>
      <c r="G73" s="104"/>
      <c r="H73" s="104"/>
      <c r="I73" s="104"/>
    </row>
    <row r="74" spans="1:19" ht="47.25" hidden="1">
      <c r="A74" s="145" t="s">
        <v>539</v>
      </c>
      <c r="B74" s="103" t="s">
        <v>540</v>
      </c>
      <c r="C74" s="104" t="s">
        <v>541</v>
      </c>
      <c r="D74" s="125"/>
      <c r="E74" s="125"/>
      <c r="F74" s="125"/>
      <c r="G74" s="104" t="s">
        <v>456</v>
      </c>
      <c r="H74" s="104" t="s">
        <v>456</v>
      </c>
      <c r="I74" s="104" t="s">
        <v>456</v>
      </c>
    </row>
    <row r="75" spans="1:19" ht="47.25" hidden="1">
      <c r="A75" s="145" t="s">
        <v>542</v>
      </c>
      <c r="B75" s="103" t="s">
        <v>543</v>
      </c>
      <c r="C75" s="104" t="s">
        <v>541</v>
      </c>
      <c r="D75" s="104">
        <v>0</v>
      </c>
      <c r="E75" s="104">
        <v>0</v>
      </c>
      <c r="F75" s="104">
        <v>0</v>
      </c>
      <c r="G75" s="104" t="s">
        <v>456</v>
      </c>
      <c r="H75" s="104" t="s">
        <v>456</v>
      </c>
      <c r="I75" s="104" t="s">
        <v>456</v>
      </c>
    </row>
    <row r="76" spans="1:19" ht="47.25" hidden="1">
      <c r="A76" s="145" t="s">
        <v>544</v>
      </c>
      <c r="B76" s="103" t="s">
        <v>545</v>
      </c>
      <c r="C76" s="104" t="s">
        <v>546</v>
      </c>
      <c r="D76" s="104">
        <v>0</v>
      </c>
      <c r="E76" s="121">
        <f>F76+G76+H76+I76</f>
        <v>18884</v>
      </c>
      <c r="F76" s="130">
        <v>18582</v>
      </c>
      <c r="G76" s="130">
        <v>2</v>
      </c>
      <c r="H76" s="130">
        <v>21</v>
      </c>
      <c r="I76" s="130">
        <v>279</v>
      </c>
    </row>
    <row r="77" spans="1:19" ht="47.25" hidden="1">
      <c r="A77" s="145" t="s">
        <v>547</v>
      </c>
      <c r="B77" s="103" t="s">
        <v>548</v>
      </c>
      <c r="C77" s="104" t="s">
        <v>546</v>
      </c>
      <c r="D77" s="104">
        <v>0</v>
      </c>
      <c r="E77" s="104">
        <v>0</v>
      </c>
      <c r="F77" s="104">
        <v>0</v>
      </c>
      <c r="G77" s="104">
        <v>0</v>
      </c>
      <c r="H77" s="104">
        <v>0</v>
      </c>
      <c r="I77" s="104">
        <v>0</v>
      </c>
      <c r="N77" s="132"/>
      <c r="O77" s="132"/>
      <c r="P77" s="132"/>
    </row>
    <row r="78" spans="1:19">
      <c r="A78" s="89"/>
      <c r="B78" s="147"/>
      <c r="C78" s="148"/>
      <c r="D78" s="148"/>
      <c r="E78" s="149"/>
      <c r="F78" s="148"/>
      <c r="G78" s="148"/>
      <c r="H78" s="148"/>
      <c r="I78" s="148"/>
      <c r="N78" s="132"/>
      <c r="O78" s="132"/>
      <c r="P78" s="132"/>
    </row>
    <row r="79" spans="1:19">
      <c r="A79" s="89"/>
      <c r="B79" s="147"/>
      <c r="C79" s="148"/>
      <c r="D79" s="148"/>
      <c r="E79" s="149"/>
      <c r="F79" s="148"/>
      <c r="G79" s="148"/>
      <c r="H79" s="148"/>
      <c r="I79" s="148"/>
      <c r="N79" s="728"/>
      <c r="O79" s="132"/>
      <c r="P79" s="132"/>
    </row>
    <row r="80" spans="1:19">
      <c r="A80" s="89"/>
      <c r="B80" s="193" t="e">
        <f>#REF!</f>
        <v>#REF!</v>
      </c>
      <c r="C80" s="90"/>
      <c r="D80" s="90" t="s">
        <v>193</v>
      </c>
      <c r="E80" s="150"/>
      <c r="F80" s="90"/>
      <c r="G80" s="729" t="e">
        <f>#REF!</f>
        <v>#REF!</v>
      </c>
      <c r="H80" s="729"/>
      <c r="I80" s="729"/>
      <c r="N80" s="728"/>
      <c r="O80" s="132"/>
      <c r="P80" s="132"/>
    </row>
    <row r="81" spans="1:16">
      <c r="A81" s="89"/>
      <c r="B81" s="151" t="s">
        <v>549</v>
      </c>
      <c r="C81" s="90"/>
      <c r="D81" s="730" t="s">
        <v>150</v>
      </c>
      <c r="E81" s="730"/>
      <c r="F81" s="90"/>
      <c r="G81" s="730" t="s">
        <v>550</v>
      </c>
      <c r="H81" s="730"/>
      <c r="I81" s="730"/>
      <c r="N81" s="132"/>
      <c r="O81" s="132"/>
      <c r="P81" s="132"/>
    </row>
    <row r="82" spans="1:16">
      <c r="A82" s="89"/>
      <c r="B82" s="152"/>
      <c r="C82" s="90"/>
      <c r="D82" s="90"/>
      <c r="E82" s="94"/>
      <c r="F82" s="90"/>
      <c r="G82" s="90"/>
      <c r="H82" s="90"/>
      <c r="I82" s="90"/>
    </row>
    <row r="83" spans="1:16">
      <c r="A83" s="89"/>
      <c r="B83" s="153"/>
      <c r="C83" s="90"/>
      <c r="D83" s="90"/>
      <c r="E83" s="94"/>
      <c r="F83" s="90"/>
      <c r="G83" s="90"/>
      <c r="H83" s="90"/>
      <c r="I83" s="90"/>
    </row>
    <row r="84" spans="1:16" ht="29.25" customHeight="1">
      <c r="A84" s="154" t="s">
        <v>551</v>
      </c>
      <c r="B84" s="155"/>
      <c r="C84" s="155"/>
      <c r="D84" s="155"/>
      <c r="E84" s="155"/>
      <c r="F84" s="155"/>
      <c r="G84" s="155"/>
      <c r="H84" s="155"/>
      <c r="I84" s="155"/>
    </row>
    <row r="85" spans="1:16" ht="13.5" customHeight="1">
      <c r="A85" s="731" t="s">
        <v>552</v>
      </c>
      <c r="B85" s="731"/>
      <c r="C85" s="731"/>
      <c r="D85" s="731"/>
      <c r="E85" s="731"/>
      <c r="F85" s="731"/>
      <c r="G85" s="731"/>
      <c r="H85" s="731"/>
      <c r="I85" s="731"/>
    </row>
    <row r="86" spans="1:16" ht="13.5" customHeight="1">
      <c r="A86" s="156"/>
      <c r="B86" s="156"/>
      <c r="C86" s="156"/>
      <c r="D86" s="156"/>
      <c r="E86" s="157"/>
      <c r="F86" s="156"/>
      <c r="G86" s="156"/>
      <c r="H86" s="156"/>
      <c r="I86" s="156"/>
    </row>
    <row r="87" spans="1:16" ht="14.25" customHeight="1">
      <c r="A87" s="89"/>
      <c r="B87" s="158"/>
      <c r="C87" s="90"/>
      <c r="D87" s="90"/>
      <c r="E87" s="94"/>
      <c r="F87" s="90"/>
      <c r="G87" s="90"/>
      <c r="H87" s="90"/>
      <c r="I87" s="90"/>
    </row>
    <row r="88" spans="1:16">
      <c r="A88" s="732"/>
      <c r="B88" s="732"/>
      <c r="C88" s="90"/>
      <c r="D88" s="90"/>
      <c r="E88" s="94"/>
      <c r="F88" s="90"/>
      <c r="G88" s="90"/>
      <c r="H88" s="90"/>
      <c r="I88" s="90"/>
    </row>
    <row r="89" spans="1:16">
      <c r="A89" s="732"/>
      <c r="B89" s="732"/>
      <c r="C89" s="90"/>
      <c r="D89" s="90"/>
      <c r="E89" s="94"/>
      <c r="F89" s="90"/>
      <c r="G89" s="90"/>
      <c r="H89" s="159"/>
      <c r="I89" s="90"/>
    </row>
  </sheetData>
  <mergeCells count="19">
    <mergeCell ref="D81:E81"/>
    <mergeCell ref="G81:I81"/>
    <mergeCell ref="A85:I85"/>
    <mergeCell ref="A88:B88"/>
    <mergeCell ref="A89:B89"/>
    <mergeCell ref="C18:I18"/>
    <mergeCell ref="C29:I29"/>
    <mergeCell ref="C61:C64"/>
    <mergeCell ref="N79:N80"/>
    <mergeCell ref="G80:I80"/>
    <mergeCell ref="A9:A10"/>
    <mergeCell ref="B9:B10"/>
    <mergeCell ref="C9:C10"/>
    <mergeCell ref="F1:I1"/>
    <mergeCell ref="H2:I2"/>
    <mergeCell ref="H3:I3"/>
    <mergeCell ref="B4:I4"/>
    <mergeCell ref="B5:I5"/>
    <mergeCell ref="F9:I9"/>
  </mergeCells>
  <pageMargins left="0.70866141732283472" right="0.70866141732283472" top="0.74803149606299213" bottom="0.74803149606299213" header="0.31496062992125984" footer="0.31496062992125984"/>
  <pageSetup paperSize="9" scale="44" orientation="portrait" r:id="rId1"/>
</worksheet>
</file>

<file path=xl/worksheets/sheet2.xml><?xml version="1.0" encoding="utf-8"?>
<worksheet xmlns="http://schemas.openxmlformats.org/spreadsheetml/2006/main" xmlns:r="http://schemas.openxmlformats.org/officeDocument/2006/relationships">
  <sheetPr>
    <tabColor theme="5" tint="0.79998168889431442"/>
    <outlinePr summaryBelow="0"/>
    <pageSetUpPr fitToPage="1"/>
  </sheetPr>
  <dimension ref="A1:BY63"/>
  <sheetViews>
    <sheetView topLeftCell="B2" zoomScaleNormal="100" zoomScaleSheetLayoutView="70" workbookViewId="0">
      <pane xSplit="3" ySplit="8" topLeftCell="E10" activePane="bottomRight" state="frozen"/>
      <selection activeCell="B2" sqref="B2"/>
      <selection pane="topRight" activeCell="E2" sqref="E2"/>
      <selection pane="bottomLeft" activeCell="B10" sqref="B10"/>
      <selection pane="bottomRight" activeCell="AB2" sqref="AB2"/>
    </sheetView>
  </sheetViews>
  <sheetFormatPr defaultColWidth="9.140625" defaultRowHeight="15"/>
  <cols>
    <col min="1" max="1" width="5" style="503" hidden="1" customWidth="1"/>
    <col min="2" max="2" width="5.42578125" style="503" customWidth="1"/>
    <col min="3" max="3" width="39.28515625" style="454" customWidth="1"/>
    <col min="4" max="4" width="8.28515625" style="454" customWidth="1"/>
    <col min="5" max="7" width="8.5703125" style="454" customWidth="1"/>
    <col min="8" max="8" width="9.5703125" style="454" customWidth="1"/>
    <col min="9" max="12" width="8.5703125" style="454" customWidth="1"/>
    <col min="13" max="13" width="5.7109375" style="454" customWidth="1"/>
    <col min="14" max="14" width="5.42578125" style="454" customWidth="1"/>
    <col min="15" max="15" width="4.42578125" style="454" customWidth="1"/>
    <col min="16" max="16" width="5.85546875" style="454" customWidth="1"/>
    <col min="17" max="20" width="8.5703125" style="454" hidden="1" customWidth="1"/>
    <col min="21" max="21" width="8.5703125" style="454" customWidth="1"/>
    <col min="22" max="22" width="10.28515625" style="454" customWidth="1"/>
    <col min="23" max="28" width="8.5703125" style="454" customWidth="1"/>
    <col min="29" max="52" width="9.140625" style="360" customWidth="1"/>
    <col min="53" max="77" width="9.140625" style="360"/>
    <col min="78" max="16384" width="9.140625" style="454"/>
  </cols>
  <sheetData>
    <row r="1" spans="1:77" s="443" customFormat="1" ht="13.9" customHeight="1">
      <c r="A1" s="438"/>
      <c r="B1" s="438"/>
      <c r="C1" s="439"/>
      <c r="D1" s="440"/>
      <c r="E1" s="440"/>
      <c r="F1" s="440"/>
      <c r="G1" s="440"/>
      <c r="H1" s="441"/>
      <c r="I1" s="440"/>
      <c r="J1" s="440"/>
      <c r="K1" s="440"/>
      <c r="L1" s="440"/>
      <c r="M1" s="440"/>
      <c r="N1" s="440"/>
      <c r="O1" s="440"/>
      <c r="P1" s="442"/>
      <c r="Q1" s="442"/>
      <c r="R1" s="442"/>
      <c r="S1" s="442"/>
      <c r="T1" s="442"/>
      <c r="U1" s="442"/>
      <c r="V1" s="442"/>
      <c r="W1" s="442"/>
      <c r="Y1" s="444"/>
      <c r="Z1" s="444"/>
      <c r="AA1" s="444"/>
      <c r="AB1" s="558" t="s">
        <v>748</v>
      </c>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row>
    <row r="2" spans="1:77" s="443" customFormat="1" ht="13.9" customHeight="1">
      <c r="A2" s="438"/>
      <c r="B2" s="445" t="s">
        <v>378</v>
      </c>
      <c r="C2" s="446"/>
      <c r="D2" s="447"/>
      <c r="E2" s="445"/>
      <c r="F2" s="445"/>
      <c r="G2" s="445"/>
      <c r="H2" s="445"/>
      <c r="I2" s="445"/>
      <c r="J2" s="445"/>
      <c r="K2" s="445"/>
      <c r="L2" s="445"/>
      <c r="M2" s="445"/>
      <c r="N2" s="445"/>
      <c r="O2" s="445"/>
      <c r="P2" s="445"/>
      <c r="Q2" s="445"/>
      <c r="R2" s="445"/>
      <c r="S2" s="445"/>
      <c r="T2" s="445"/>
      <c r="U2" s="445"/>
      <c r="V2" s="445"/>
      <c r="W2" s="445"/>
      <c r="X2" s="445"/>
      <c r="Y2" s="445"/>
      <c r="Z2" s="445"/>
      <c r="AA2" s="445"/>
      <c r="AB2" s="445"/>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row>
    <row r="3" spans="1:77" s="443" customFormat="1" ht="14.45" customHeight="1">
      <c r="A3" s="438"/>
      <c r="B3" s="445" t="s">
        <v>151</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row>
    <row r="4" spans="1:77" s="443" customFormat="1">
      <c r="A4" s="438"/>
      <c r="B4" s="445" t="s">
        <v>668</v>
      </c>
      <c r="C4" s="448"/>
      <c r="D4" s="447"/>
      <c r="E4" s="445"/>
      <c r="F4" s="445"/>
      <c r="G4" s="445"/>
      <c r="H4" s="445"/>
      <c r="I4" s="445"/>
      <c r="J4" s="445"/>
      <c r="K4" s="445"/>
      <c r="L4" s="445"/>
      <c r="M4" s="445"/>
      <c r="N4" s="445"/>
      <c r="O4" s="445"/>
      <c r="P4" s="445"/>
      <c r="Q4" s="445"/>
      <c r="R4" s="445"/>
      <c r="S4" s="445"/>
      <c r="T4" s="445"/>
      <c r="U4" s="445"/>
      <c r="V4" s="445"/>
      <c r="W4" s="445"/>
      <c r="X4" s="445"/>
      <c r="Y4" s="445"/>
      <c r="Z4" s="445"/>
      <c r="AA4" s="445"/>
      <c r="AB4" s="445"/>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row>
    <row r="5" spans="1:77" s="443" customFormat="1">
      <c r="A5" s="438"/>
      <c r="B5" s="445" t="s">
        <v>746</v>
      </c>
      <c r="C5" s="448"/>
      <c r="D5" s="447"/>
      <c r="E5" s="445"/>
      <c r="F5" s="445"/>
      <c r="G5" s="445"/>
      <c r="H5" s="445"/>
      <c r="I5" s="445"/>
      <c r="J5" s="445"/>
      <c r="K5" s="445"/>
      <c r="L5" s="445"/>
      <c r="M5" s="445"/>
      <c r="N5" s="445"/>
      <c r="O5" s="445"/>
      <c r="P5" s="445"/>
      <c r="Q5" s="445"/>
      <c r="R5" s="445"/>
      <c r="S5" s="445"/>
      <c r="T5" s="445"/>
      <c r="U5" s="445"/>
      <c r="V5" s="445"/>
      <c r="W5" s="445"/>
      <c r="X5" s="445"/>
      <c r="Y5" s="445"/>
      <c r="Z5" s="445"/>
      <c r="AA5" s="445"/>
      <c r="AB5" s="445"/>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row>
    <row r="6" spans="1:77" s="451" customFormat="1">
      <c r="A6" s="449"/>
      <c r="B6" s="449"/>
      <c r="C6" s="450"/>
      <c r="E6" s="452"/>
      <c r="F6" s="452"/>
      <c r="G6" s="452"/>
      <c r="H6" s="452"/>
      <c r="I6" s="452"/>
      <c r="J6" s="452"/>
      <c r="K6" s="452"/>
      <c r="L6" s="452"/>
      <c r="M6" s="452"/>
      <c r="N6" s="452"/>
      <c r="O6" s="452"/>
      <c r="P6" s="452"/>
      <c r="Q6" s="452"/>
      <c r="R6" s="452"/>
      <c r="S6" s="452"/>
      <c r="T6" s="452"/>
      <c r="U6" s="452"/>
      <c r="V6" s="452"/>
      <c r="W6" s="452"/>
      <c r="X6" s="452"/>
      <c r="Y6" s="452"/>
      <c r="Z6" s="452"/>
      <c r="AA6" s="452"/>
      <c r="AB6" s="453" t="s">
        <v>152</v>
      </c>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row>
    <row r="7" spans="1:77" ht="16.5" customHeight="1">
      <c r="A7" s="602" t="s">
        <v>4</v>
      </c>
      <c r="B7" s="602" t="s">
        <v>4</v>
      </c>
      <c r="C7" s="603" t="s">
        <v>5</v>
      </c>
      <c r="D7" s="604" t="s">
        <v>17</v>
      </c>
      <c r="E7" s="593" t="s">
        <v>18</v>
      </c>
      <c r="F7" s="594"/>
      <c r="G7" s="594"/>
      <c r="H7" s="597"/>
      <c r="I7" s="593" t="s">
        <v>19</v>
      </c>
      <c r="J7" s="594"/>
      <c r="K7" s="594"/>
      <c r="L7" s="597"/>
      <c r="M7" s="593" t="s">
        <v>123</v>
      </c>
      <c r="N7" s="594"/>
      <c r="O7" s="594"/>
      <c r="P7" s="597"/>
      <c r="Q7" s="593" t="s">
        <v>145</v>
      </c>
      <c r="R7" s="594"/>
      <c r="S7" s="594"/>
      <c r="T7" s="597"/>
      <c r="U7" s="593" t="s">
        <v>20</v>
      </c>
      <c r="V7" s="594"/>
      <c r="W7" s="594"/>
      <c r="X7" s="594"/>
      <c r="Y7" s="594" t="s">
        <v>21</v>
      </c>
      <c r="Z7" s="594"/>
      <c r="AA7" s="594"/>
      <c r="AB7" s="594"/>
    </row>
    <row r="8" spans="1:77" ht="40.5" customHeight="1">
      <c r="A8" s="602"/>
      <c r="B8" s="602"/>
      <c r="C8" s="603"/>
      <c r="D8" s="604"/>
      <c r="E8" s="595"/>
      <c r="F8" s="596"/>
      <c r="G8" s="596"/>
      <c r="H8" s="598"/>
      <c r="I8" s="595"/>
      <c r="J8" s="596"/>
      <c r="K8" s="596"/>
      <c r="L8" s="598"/>
      <c r="M8" s="595"/>
      <c r="N8" s="596"/>
      <c r="O8" s="596"/>
      <c r="P8" s="598"/>
      <c r="Q8" s="595"/>
      <c r="R8" s="596"/>
      <c r="S8" s="596"/>
      <c r="T8" s="598"/>
      <c r="U8" s="595"/>
      <c r="V8" s="596"/>
      <c r="W8" s="596"/>
      <c r="X8" s="596"/>
      <c r="Y8" s="596"/>
      <c r="Z8" s="596"/>
      <c r="AA8" s="596"/>
      <c r="AB8" s="596"/>
    </row>
    <row r="9" spans="1:77" ht="64.5" customHeight="1">
      <c r="A9" s="602"/>
      <c r="B9" s="602"/>
      <c r="C9" s="603"/>
      <c r="D9" s="604"/>
      <c r="E9" s="455" t="s">
        <v>195</v>
      </c>
      <c r="F9" s="455" t="s">
        <v>154</v>
      </c>
      <c r="G9" s="455" t="s">
        <v>155</v>
      </c>
      <c r="H9" s="455" t="s">
        <v>146</v>
      </c>
      <c r="I9" s="455" t="s">
        <v>195</v>
      </c>
      <c r="J9" s="455" t="s">
        <v>154</v>
      </c>
      <c r="K9" s="455" t="s">
        <v>155</v>
      </c>
      <c r="L9" s="455" t="s">
        <v>146</v>
      </c>
      <c r="M9" s="455" t="s">
        <v>195</v>
      </c>
      <c r="N9" s="455" t="s">
        <v>154</v>
      </c>
      <c r="O9" s="455" t="s">
        <v>155</v>
      </c>
      <c r="P9" s="455" t="s">
        <v>146</v>
      </c>
      <c r="Q9" s="455" t="s">
        <v>153</v>
      </c>
      <c r="R9" s="455" t="s">
        <v>154</v>
      </c>
      <c r="S9" s="455" t="s">
        <v>155</v>
      </c>
      <c r="T9" s="455" t="s">
        <v>146</v>
      </c>
      <c r="U9" s="455" t="s">
        <v>195</v>
      </c>
      <c r="V9" s="455" t="s">
        <v>154</v>
      </c>
      <c r="W9" s="455" t="s">
        <v>155</v>
      </c>
      <c r="X9" s="455" t="s">
        <v>146</v>
      </c>
      <c r="Y9" s="455" t="s">
        <v>195</v>
      </c>
      <c r="Z9" s="455" t="s">
        <v>154</v>
      </c>
      <c r="AA9" s="455" t="s">
        <v>155</v>
      </c>
      <c r="AB9" s="455" t="s">
        <v>146</v>
      </c>
    </row>
    <row r="10" spans="1:77" ht="21">
      <c r="A10" s="456"/>
      <c r="B10" s="456"/>
      <c r="C10" s="457"/>
      <c r="D10" s="417"/>
      <c r="E10" s="421">
        <v>2021</v>
      </c>
      <c r="F10" s="421">
        <v>2022</v>
      </c>
      <c r="G10" s="421" t="s">
        <v>667</v>
      </c>
      <c r="H10" s="421" t="s">
        <v>736</v>
      </c>
      <c r="I10" s="421">
        <v>2021</v>
      </c>
      <c r="J10" s="421">
        <v>2022</v>
      </c>
      <c r="K10" s="421" t="s">
        <v>667</v>
      </c>
      <c r="L10" s="421" t="s">
        <v>736</v>
      </c>
      <c r="M10" s="421">
        <v>2021</v>
      </c>
      <c r="N10" s="421">
        <v>2022</v>
      </c>
      <c r="O10" s="421" t="s">
        <v>667</v>
      </c>
      <c r="P10" s="421" t="s">
        <v>736</v>
      </c>
      <c r="Q10" s="421">
        <v>2021</v>
      </c>
      <c r="R10" s="421">
        <v>2022</v>
      </c>
      <c r="S10" s="421" t="s">
        <v>667</v>
      </c>
      <c r="T10" s="421" t="s">
        <v>736</v>
      </c>
      <c r="U10" s="421">
        <v>2021</v>
      </c>
      <c r="V10" s="421">
        <v>2022</v>
      </c>
      <c r="W10" s="421" t="s">
        <v>667</v>
      </c>
      <c r="X10" s="421" t="s">
        <v>736</v>
      </c>
      <c r="Y10" s="421">
        <v>2021</v>
      </c>
      <c r="Z10" s="421">
        <v>2022</v>
      </c>
      <c r="AA10" s="421" t="s">
        <v>667</v>
      </c>
      <c r="AB10" s="421" t="s">
        <v>736</v>
      </c>
    </row>
    <row r="11" spans="1:77" s="460" customFormat="1">
      <c r="A11" s="427">
        <v>1</v>
      </c>
      <c r="B11" s="422">
        <v>1</v>
      </c>
      <c r="C11" s="423" t="s">
        <v>156</v>
      </c>
      <c r="D11" s="424" t="s">
        <v>22</v>
      </c>
      <c r="E11" s="458">
        <v>11977.551000000001</v>
      </c>
      <c r="F11" s="458">
        <v>9653.0159999999996</v>
      </c>
      <c r="G11" s="458">
        <v>12086.036870509579</v>
      </c>
      <c r="H11" s="459">
        <v>12783.038511103559</v>
      </c>
      <c r="I11" s="458">
        <v>8194.2775642483211</v>
      </c>
      <c r="J11" s="458">
        <v>5470.2020462387136</v>
      </c>
      <c r="K11" s="458">
        <v>7020.5757477936368</v>
      </c>
      <c r="L11" s="458">
        <v>6123.3434498244478</v>
      </c>
      <c r="M11" s="458"/>
      <c r="N11" s="458"/>
      <c r="O11" s="458"/>
      <c r="P11" s="458">
        <v>0</v>
      </c>
      <c r="Q11" s="458">
        <v>0</v>
      </c>
      <c r="R11" s="458">
        <v>0</v>
      </c>
      <c r="S11" s="458">
        <v>0</v>
      </c>
      <c r="T11" s="458">
        <v>0</v>
      </c>
      <c r="U11" s="458">
        <v>3621.4538177555878</v>
      </c>
      <c r="V11" s="458">
        <v>4073.2556044956841</v>
      </c>
      <c r="W11" s="458">
        <v>4823.9482891377693</v>
      </c>
      <c r="X11" s="458">
        <v>6304.6035250333789</v>
      </c>
      <c r="Y11" s="458">
        <v>161.81961799609084</v>
      </c>
      <c r="Z11" s="458">
        <v>109.55834926560308</v>
      </c>
      <c r="AA11" s="458">
        <v>241.51283357817184</v>
      </c>
      <c r="AB11" s="458">
        <v>355.0915362457331</v>
      </c>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row>
    <row r="12" spans="1:77" s="460" customFormat="1">
      <c r="A12" s="427" t="s">
        <v>7</v>
      </c>
      <c r="B12" s="422" t="s">
        <v>7</v>
      </c>
      <c r="C12" s="423" t="s">
        <v>157</v>
      </c>
      <c r="D12" s="424" t="s">
        <v>22</v>
      </c>
      <c r="E12" s="461">
        <v>9573.4310000000005</v>
      </c>
      <c r="F12" s="461">
        <v>6481.6059999999998</v>
      </c>
      <c r="G12" s="461">
        <v>9731.8647053320019</v>
      </c>
      <c r="H12" s="462">
        <v>9370.461862150938</v>
      </c>
      <c r="I12" s="461">
        <v>6431.2404227234638</v>
      </c>
      <c r="J12" s="461">
        <v>3469.2436090695555</v>
      </c>
      <c r="K12" s="461">
        <v>5368.3463192494155</v>
      </c>
      <c r="L12" s="461">
        <v>4096.6627272329342</v>
      </c>
      <c r="M12" s="461"/>
      <c r="N12" s="461"/>
      <c r="O12" s="461"/>
      <c r="P12" s="461">
        <v>0</v>
      </c>
      <c r="Q12" s="461">
        <v>0</v>
      </c>
      <c r="R12" s="461">
        <v>0</v>
      </c>
      <c r="S12" s="461">
        <v>0</v>
      </c>
      <c r="T12" s="461">
        <v>0</v>
      </c>
      <c r="U12" s="461">
        <v>3008.810883844671</v>
      </c>
      <c r="V12" s="461">
        <v>2924.696663688138</v>
      </c>
      <c r="W12" s="461">
        <v>4146.6348391160836</v>
      </c>
      <c r="X12" s="461">
        <v>4992.6028609988525</v>
      </c>
      <c r="Y12" s="461">
        <v>133.37969343186541</v>
      </c>
      <c r="Z12" s="461">
        <v>87.665727242307028</v>
      </c>
      <c r="AA12" s="461">
        <v>216.883546966501</v>
      </c>
      <c r="AB12" s="461">
        <v>281.19627391915009</v>
      </c>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row>
    <row r="13" spans="1:77" s="460" customFormat="1">
      <c r="A13" s="427" t="s">
        <v>23</v>
      </c>
      <c r="B13" s="427" t="s">
        <v>23</v>
      </c>
      <c r="C13" s="428" t="s">
        <v>24</v>
      </c>
      <c r="D13" s="416" t="s">
        <v>22</v>
      </c>
      <c r="E13" s="461">
        <v>9052.9009999999998</v>
      </c>
      <c r="F13" s="461">
        <v>6031.7040000000006</v>
      </c>
      <c r="G13" s="461">
        <v>9061.4800000000014</v>
      </c>
      <c r="H13" s="462">
        <v>8567.3252725087314</v>
      </c>
      <c r="I13" s="461">
        <v>6049.5150000000003</v>
      </c>
      <c r="J13" s="461">
        <v>3185.384</v>
      </c>
      <c r="K13" s="461">
        <v>4897.8500000000004</v>
      </c>
      <c r="L13" s="461">
        <v>3619.6913325141322</v>
      </c>
      <c r="M13" s="461"/>
      <c r="N13" s="461"/>
      <c r="O13" s="461"/>
      <c r="P13" s="461">
        <v>0</v>
      </c>
      <c r="Q13" s="461"/>
      <c r="R13" s="461"/>
      <c r="S13" s="461"/>
      <c r="T13" s="461"/>
      <c r="U13" s="461">
        <v>2876.1640000000002</v>
      </c>
      <c r="V13" s="461">
        <v>2761.76</v>
      </c>
      <c r="W13" s="461">
        <v>3953.76</v>
      </c>
      <c r="X13" s="461">
        <v>4683.8286275338251</v>
      </c>
      <c r="Y13" s="461">
        <v>127.22199999999999</v>
      </c>
      <c r="Z13" s="461">
        <v>84.56</v>
      </c>
      <c r="AA13" s="461">
        <v>209.87</v>
      </c>
      <c r="AB13" s="461">
        <v>263.80531246077436</v>
      </c>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row>
    <row r="14" spans="1:77" s="460" customFormat="1">
      <c r="A14" s="427" t="s">
        <v>117</v>
      </c>
      <c r="B14" s="427" t="s">
        <v>25</v>
      </c>
      <c r="C14" s="429" t="s">
        <v>26</v>
      </c>
      <c r="D14" s="416" t="s">
        <v>22</v>
      </c>
      <c r="E14" s="461">
        <v>480.92</v>
      </c>
      <c r="F14" s="461">
        <v>414.709</v>
      </c>
      <c r="G14" s="461">
        <v>544.65534010739998</v>
      </c>
      <c r="H14" s="462">
        <v>742.34077730099989</v>
      </c>
      <c r="I14" s="461">
        <v>352.67782893621558</v>
      </c>
      <c r="J14" s="461">
        <v>261.65505958547914</v>
      </c>
      <c r="K14" s="461">
        <v>382.25563731076051</v>
      </c>
      <c r="L14" s="461">
        <v>440.8656266845432</v>
      </c>
      <c r="M14" s="461"/>
      <c r="N14" s="461"/>
      <c r="O14" s="461"/>
      <c r="P14" s="461">
        <v>0</v>
      </c>
      <c r="Q14" s="461"/>
      <c r="R14" s="461"/>
      <c r="S14" s="461"/>
      <c r="T14" s="461"/>
      <c r="U14" s="461">
        <v>122.55305050348493</v>
      </c>
      <c r="V14" s="461">
        <v>150.19115465466675</v>
      </c>
      <c r="W14" s="461">
        <v>156.70153310688352</v>
      </c>
      <c r="X14" s="461">
        <v>285.40064969903023</v>
      </c>
      <c r="Y14" s="461">
        <v>5.6891205602995241</v>
      </c>
      <c r="Z14" s="461">
        <v>2.8627857598541606</v>
      </c>
      <c r="AA14" s="461">
        <v>5.6981696897560346</v>
      </c>
      <c r="AB14" s="461">
        <v>16.07450091742643</v>
      </c>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row>
    <row r="15" spans="1:77" s="460" customFormat="1">
      <c r="A15" s="427"/>
      <c r="B15" s="427" t="s">
        <v>27</v>
      </c>
      <c r="C15" s="430" t="s">
        <v>129</v>
      </c>
      <c r="D15" s="416" t="s">
        <v>22</v>
      </c>
      <c r="E15" s="461">
        <v>0</v>
      </c>
      <c r="F15" s="461">
        <v>0</v>
      </c>
      <c r="G15" s="461">
        <v>0</v>
      </c>
      <c r="H15" s="462">
        <v>0</v>
      </c>
      <c r="I15" s="461">
        <v>0</v>
      </c>
      <c r="J15" s="461">
        <v>0</v>
      </c>
      <c r="K15" s="461">
        <v>0</v>
      </c>
      <c r="L15" s="461">
        <v>0</v>
      </c>
      <c r="M15" s="461"/>
      <c r="N15" s="461"/>
      <c r="O15" s="461"/>
      <c r="P15" s="461">
        <v>0</v>
      </c>
      <c r="Q15" s="461"/>
      <c r="R15" s="461"/>
      <c r="S15" s="461"/>
      <c r="T15" s="461"/>
      <c r="U15" s="461">
        <v>0</v>
      </c>
      <c r="V15" s="461">
        <v>0</v>
      </c>
      <c r="W15" s="461">
        <v>0</v>
      </c>
      <c r="X15" s="461">
        <v>0</v>
      </c>
      <c r="Y15" s="461">
        <v>0</v>
      </c>
      <c r="Z15" s="461">
        <v>0</v>
      </c>
      <c r="AA15" s="461">
        <v>0</v>
      </c>
      <c r="AB15" s="461">
        <v>0</v>
      </c>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row>
    <row r="16" spans="1:77" s="460" customFormat="1">
      <c r="A16" s="427" t="s">
        <v>27</v>
      </c>
      <c r="B16" s="422" t="s">
        <v>28</v>
      </c>
      <c r="C16" s="423" t="s">
        <v>29</v>
      </c>
      <c r="D16" s="424" t="s">
        <v>22</v>
      </c>
      <c r="E16" s="461">
        <v>1.1200000000000001</v>
      </c>
      <c r="F16" s="461">
        <v>1.5249999999999999</v>
      </c>
      <c r="G16" s="461">
        <v>3.832063394</v>
      </c>
      <c r="H16" s="462">
        <v>2.616813982</v>
      </c>
      <c r="I16" s="461">
        <v>0.82134069784696306</v>
      </c>
      <c r="J16" s="461">
        <v>0.96217821621391297</v>
      </c>
      <c r="K16" s="461">
        <v>2.6894583179885063</v>
      </c>
      <c r="L16" s="461">
        <v>1.5540885956525119</v>
      </c>
      <c r="M16" s="461"/>
      <c r="N16" s="461"/>
      <c r="O16" s="461"/>
      <c r="P16" s="461">
        <v>0</v>
      </c>
      <c r="Q16" s="461"/>
      <c r="R16" s="461"/>
      <c r="S16" s="461"/>
      <c r="T16" s="461"/>
      <c r="U16" s="461">
        <v>0.28541008185124994</v>
      </c>
      <c r="V16" s="461">
        <v>0.55229452664004586</v>
      </c>
      <c r="W16" s="461">
        <v>1.1025141306503252</v>
      </c>
      <c r="X16" s="461">
        <v>1.0060614120103524</v>
      </c>
      <c r="Y16" s="461">
        <v>1.3249220301787133E-2</v>
      </c>
      <c r="Z16" s="461">
        <v>1.0527257146041188E-2</v>
      </c>
      <c r="AA16" s="461">
        <v>4.0090945361168528E-2</v>
      </c>
      <c r="AB16" s="461">
        <v>5.6663974337135811E-2</v>
      </c>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row>
    <row r="17" spans="1:77" s="460" customFormat="1" ht="18" customHeight="1">
      <c r="A17" s="427"/>
      <c r="B17" s="422" t="s">
        <v>30</v>
      </c>
      <c r="C17" s="431" t="s">
        <v>31</v>
      </c>
      <c r="D17" s="424" t="s">
        <v>22</v>
      </c>
      <c r="E17" s="461">
        <v>38.49</v>
      </c>
      <c r="F17" s="461">
        <v>33.667999999999999</v>
      </c>
      <c r="G17" s="461">
        <v>121.89730183059997</v>
      </c>
      <c r="H17" s="462">
        <v>58.178998359205586</v>
      </c>
      <c r="I17" s="461">
        <v>28.226253089401435</v>
      </c>
      <c r="J17" s="461">
        <v>21.24237126786231</v>
      </c>
      <c r="K17" s="461">
        <v>85.551223620666079</v>
      </c>
      <c r="L17" s="461">
        <v>34.551679438606577</v>
      </c>
      <c r="M17" s="461"/>
      <c r="N17" s="461"/>
      <c r="O17" s="461"/>
      <c r="P17" s="461">
        <v>0</v>
      </c>
      <c r="Q17" s="461"/>
      <c r="R17" s="461"/>
      <c r="S17" s="461"/>
      <c r="T17" s="461"/>
      <c r="U17" s="461">
        <v>9.8084232593344733</v>
      </c>
      <c r="V17" s="461">
        <v>12.193214506830861</v>
      </c>
      <c r="W17" s="461">
        <v>35.070791878550075</v>
      </c>
      <c r="X17" s="461">
        <v>22.36752235398685</v>
      </c>
      <c r="Y17" s="461">
        <v>0.45532365126409524</v>
      </c>
      <c r="Z17" s="461">
        <v>0.23241422530682934</v>
      </c>
      <c r="AA17" s="461">
        <v>1.2752863313838099</v>
      </c>
      <c r="AB17" s="461">
        <v>1.2597965666121589</v>
      </c>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row>
    <row r="18" spans="1:77" s="460" customFormat="1">
      <c r="A18" s="427" t="s">
        <v>8</v>
      </c>
      <c r="B18" s="422" t="s">
        <v>8</v>
      </c>
      <c r="C18" s="423" t="s">
        <v>32</v>
      </c>
      <c r="D18" s="424" t="s">
        <v>22</v>
      </c>
      <c r="E18" s="461">
        <v>673.5</v>
      </c>
      <c r="F18" s="461">
        <v>660.15300000000002</v>
      </c>
      <c r="G18" s="461">
        <v>707.76142510452337</v>
      </c>
      <c r="H18" s="462">
        <v>883.66376000000002</v>
      </c>
      <c r="I18" s="461">
        <v>493.90442857136566</v>
      </c>
      <c r="J18" s="461">
        <v>416.51464653656609</v>
      </c>
      <c r="K18" s="461">
        <v>496.72843483725507</v>
      </c>
      <c r="L18" s="461">
        <v>524.79533556979379</v>
      </c>
      <c r="M18" s="461"/>
      <c r="N18" s="461"/>
      <c r="O18" s="461"/>
      <c r="P18" s="461">
        <v>0</v>
      </c>
      <c r="Q18" s="461"/>
      <c r="R18" s="461"/>
      <c r="S18" s="461"/>
      <c r="T18" s="461"/>
      <c r="U18" s="461">
        <v>171.62829475608643</v>
      </c>
      <c r="V18" s="461">
        <v>239.08123845574178</v>
      </c>
      <c r="W18" s="461">
        <v>203.6284090520839</v>
      </c>
      <c r="X18" s="461">
        <v>339.73374349234774</v>
      </c>
      <c r="Y18" s="461">
        <v>7.9672766725478859</v>
      </c>
      <c r="Z18" s="461">
        <v>4.5571150076921505</v>
      </c>
      <c r="AA18" s="461">
        <v>7.404581215184411</v>
      </c>
      <c r="AB18" s="461">
        <v>19.13468093785848</v>
      </c>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row>
    <row r="19" spans="1:77" s="460" customFormat="1">
      <c r="A19" s="427" t="s">
        <v>33</v>
      </c>
      <c r="B19" s="422" t="s">
        <v>33</v>
      </c>
      <c r="C19" s="423" t="s">
        <v>158</v>
      </c>
      <c r="D19" s="424" t="s">
        <v>22</v>
      </c>
      <c r="E19" s="461">
        <v>444.27</v>
      </c>
      <c r="F19" s="461">
        <v>1134.175</v>
      </c>
      <c r="G19" s="461">
        <v>492.89740986277934</v>
      </c>
      <c r="H19" s="462">
        <v>1107.5582623306973</v>
      </c>
      <c r="I19" s="461">
        <v>325.80092127899127</v>
      </c>
      <c r="J19" s="461">
        <v>715.59244483568182</v>
      </c>
      <c r="K19" s="461">
        <v>345.9303520254972</v>
      </c>
      <c r="L19" s="461">
        <v>657.76309525575209</v>
      </c>
      <c r="M19" s="461"/>
      <c r="N19" s="461"/>
      <c r="O19" s="461"/>
      <c r="P19" s="461">
        <v>0</v>
      </c>
      <c r="Q19" s="461">
        <v>0</v>
      </c>
      <c r="R19" s="461">
        <v>0</v>
      </c>
      <c r="S19" s="461">
        <v>0</v>
      </c>
      <c r="T19" s="461">
        <v>0</v>
      </c>
      <c r="U19" s="461">
        <v>113.2135152357632</v>
      </c>
      <c r="V19" s="461">
        <v>410.7532096734256</v>
      </c>
      <c r="W19" s="461">
        <v>141.81037823787608</v>
      </c>
      <c r="X19" s="461">
        <v>425.81231870082297</v>
      </c>
      <c r="Y19" s="461">
        <v>5.2555634852455082</v>
      </c>
      <c r="Z19" s="461">
        <v>7.8293454908926323</v>
      </c>
      <c r="AA19" s="461">
        <v>5.1566795994059627</v>
      </c>
      <c r="AB19" s="461">
        <v>23.982848374122366</v>
      </c>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60"/>
      <c r="BV19" s="360"/>
      <c r="BW19" s="360"/>
      <c r="BX19" s="360"/>
      <c r="BY19" s="360"/>
    </row>
    <row r="20" spans="1:77" s="460" customFormat="1">
      <c r="A20" s="427" t="s">
        <v>34</v>
      </c>
      <c r="B20" s="427" t="s">
        <v>34</v>
      </c>
      <c r="C20" s="428" t="s">
        <v>35</v>
      </c>
      <c r="D20" s="416" t="s">
        <v>22</v>
      </c>
      <c r="E20" s="461">
        <v>136.44999999999999</v>
      </c>
      <c r="F20" s="461">
        <v>132.76300000000001</v>
      </c>
      <c r="G20" s="461">
        <v>146.81182851140846</v>
      </c>
      <c r="H20" s="462">
        <v>177.559962407</v>
      </c>
      <c r="I20" s="461">
        <v>100.06423055465901</v>
      </c>
      <c r="J20" s="461">
        <v>83.765027225709986</v>
      </c>
      <c r="K20" s="461">
        <v>103.03699411323196</v>
      </c>
      <c r="L20" s="461">
        <v>105.45033560631877</v>
      </c>
      <c r="M20" s="461"/>
      <c r="N20" s="461"/>
      <c r="O20" s="461"/>
      <c r="P20" s="461">
        <v>0</v>
      </c>
      <c r="Q20" s="461"/>
      <c r="R20" s="461"/>
      <c r="S20" s="461"/>
      <c r="T20" s="461"/>
      <c r="U20" s="461">
        <v>34.771612204109864</v>
      </c>
      <c r="V20" s="461">
        <v>48.081493928073712</v>
      </c>
      <c r="W20" s="461">
        <v>42.238892950955226</v>
      </c>
      <c r="X20" s="461">
        <v>68.264778361953702</v>
      </c>
      <c r="Y20" s="461">
        <v>1.6141572412311196</v>
      </c>
      <c r="Z20" s="461">
        <v>0.91647884621630582</v>
      </c>
      <c r="AA20" s="461">
        <v>1.5359414472212984</v>
      </c>
      <c r="AB20" s="461">
        <v>3.8448484387275212</v>
      </c>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row>
    <row r="21" spans="1:77" s="460" customFormat="1">
      <c r="A21" s="427" t="s">
        <v>36</v>
      </c>
      <c r="B21" s="427" t="s">
        <v>36</v>
      </c>
      <c r="C21" s="429" t="s">
        <v>37</v>
      </c>
      <c r="D21" s="416" t="s">
        <v>22</v>
      </c>
      <c r="E21" s="461">
        <v>272.20999999999998</v>
      </c>
      <c r="F21" s="461">
        <v>233.99700000000001</v>
      </c>
      <c r="G21" s="461">
        <v>255.62728999999993</v>
      </c>
      <c r="H21" s="462">
        <v>590.7228600000002</v>
      </c>
      <c r="I21" s="461">
        <v>199.62245657225159</v>
      </c>
      <c r="J21" s="461">
        <v>147.63725643239803</v>
      </c>
      <c r="K21" s="461">
        <v>179.40698540420854</v>
      </c>
      <c r="L21" s="461">
        <v>350.82190260065477</v>
      </c>
      <c r="M21" s="461"/>
      <c r="N21" s="461"/>
      <c r="O21" s="461"/>
      <c r="P21" s="461">
        <v>0</v>
      </c>
      <c r="Q21" s="461"/>
      <c r="R21" s="461"/>
      <c r="S21" s="461"/>
      <c r="T21" s="461"/>
      <c r="U21" s="461">
        <v>69.367391411364935</v>
      </c>
      <c r="V21" s="461">
        <v>84.744434327993986</v>
      </c>
      <c r="W21" s="461">
        <v>73.545938683092814</v>
      </c>
      <c r="X21" s="461">
        <v>227.10956098766127</v>
      </c>
      <c r="Y21" s="461">
        <v>3.2201520163834596</v>
      </c>
      <c r="Z21" s="461">
        <v>1.615309239608</v>
      </c>
      <c r="AA21" s="461">
        <v>2.6743659126985673</v>
      </c>
      <c r="AB21" s="461">
        <v>12.79139641168406</v>
      </c>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row>
    <row r="22" spans="1:77" s="460" customFormat="1">
      <c r="A22" s="427" t="s">
        <v>118</v>
      </c>
      <c r="B22" s="427" t="s">
        <v>38</v>
      </c>
      <c r="C22" s="429" t="s">
        <v>39</v>
      </c>
      <c r="D22" s="416" t="s">
        <v>22</v>
      </c>
      <c r="E22" s="461">
        <v>35.61</v>
      </c>
      <c r="F22" s="461">
        <v>767.41499999999996</v>
      </c>
      <c r="G22" s="461">
        <v>90.458291351370903</v>
      </c>
      <c r="H22" s="462">
        <v>339.27543992369726</v>
      </c>
      <c r="I22" s="461">
        <v>26.11423415208067</v>
      </c>
      <c r="J22" s="461">
        <v>484.19016117757377</v>
      </c>
      <c r="K22" s="461">
        <v>63.486372508056746</v>
      </c>
      <c r="L22" s="461">
        <v>201.49085704877854</v>
      </c>
      <c r="M22" s="461"/>
      <c r="N22" s="461"/>
      <c r="O22" s="461"/>
      <c r="P22" s="461">
        <v>0</v>
      </c>
      <c r="Q22" s="461"/>
      <c r="R22" s="461"/>
      <c r="S22" s="461"/>
      <c r="T22" s="461"/>
      <c r="U22" s="461">
        <v>9.0745116202884013</v>
      </c>
      <c r="V22" s="461">
        <v>277.9272814173579</v>
      </c>
      <c r="W22" s="461">
        <v>26.025546603828062</v>
      </c>
      <c r="X22" s="461">
        <v>130.43797935120799</v>
      </c>
      <c r="Y22" s="461">
        <v>0.42125422763092835</v>
      </c>
      <c r="Z22" s="461">
        <v>5.2975574050683267</v>
      </c>
      <c r="AA22" s="461">
        <v>0.94637223948609728</v>
      </c>
      <c r="AB22" s="461">
        <v>7.3466035237107841</v>
      </c>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row>
    <row r="23" spans="1:77" s="460" customFormat="1">
      <c r="A23" s="427" t="s">
        <v>40</v>
      </c>
      <c r="B23" s="427" t="s">
        <v>40</v>
      </c>
      <c r="C23" s="429" t="s">
        <v>159</v>
      </c>
      <c r="D23" s="416" t="s">
        <v>22</v>
      </c>
      <c r="E23" s="461">
        <v>1286.3499999999999</v>
      </c>
      <c r="F23" s="461">
        <v>1377.0819999999999</v>
      </c>
      <c r="G23" s="461">
        <v>1153.5133302102754</v>
      </c>
      <c r="H23" s="462">
        <v>1421.3546266219255</v>
      </c>
      <c r="I23" s="461">
        <v>943.33179167450066</v>
      </c>
      <c r="J23" s="461">
        <v>868.85134579690998</v>
      </c>
      <c r="K23" s="461">
        <v>809.57064168146906</v>
      </c>
      <c r="L23" s="461">
        <v>844.12229176596804</v>
      </c>
      <c r="M23" s="461"/>
      <c r="N23" s="461"/>
      <c r="O23" s="461"/>
      <c r="P23" s="461">
        <v>0</v>
      </c>
      <c r="Q23" s="461">
        <v>0</v>
      </c>
      <c r="R23" s="461">
        <v>0</v>
      </c>
      <c r="S23" s="461">
        <v>0</v>
      </c>
      <c r="T23" s="461">
        <v>0</v>
      </c>
      <c r="U23" s="461">
        <v>327.80112391906721</v>
      </c>
      <c r="V23" s="461">
        <v>498.72449267837874</v>
      </c>
      <c r="W23" s="461">
        <v>331.87466273172612</v>
      </c>
      <c r="X23" s="461">
        <v>546.45460184135527</v>
      </c>
      <c r="Y23" s="461">
        <v>15.217084406432033</v>
      </c>
      <c r="Z23" s="461">
        <v>9.5061615247112741</v>
      </c>
      <c r="AA23" s="461">
        <v>12.068025797080461</v>
      </c>
      <c r="AB23" s="461">
        <v>30.777733014602195</v>
      </c>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row>
    <row r="24" spans="1:77" s="460" customFormat="1">
      <c r="A24" s="427" t="s">
        <v>41</v>
      </c>
      <c r="B24" s="427" t="s">
        <v>41</v>
      </c>
      <c r="C24" s="429" t="s">
        <v>42</v>
      </c>
      <c r="D24" s="416" t="s">
        <v>22</v>
      </c>
      <c r="E24" s="461">
        <v>806.51999999999987</v>
      </c>
      <c r="F24" s="461">
        <v>767.1</v>
      </c>
      <c r="G24" s="461">
        <v>789.02059089871386</v>
      </c>
      <c r="H24" s="462">
        <v>856.20927506672876</v>
      </c>
      <c r="I24" s="461">
        <v>591.45330323886833</v>
      </c>
      <c r="J24" s="461">
        <v>483.99141616897879</v>
      </c>
      <c r="K24" s="461">
        <v>553.7585820159718</v>
      </c>
      <c r="L24" s="461">
        <v>508.49050755076092</v>
      </c>
      <c r="M24" s="461"/>
      <c r="N24" s="461"/>
      <c r="O24" s="461"/>
      <c r="P24" s="461">
        <v>0</v>
      </c>
      <c r="Q24" s="461"/>
      <c r="R24" s="461"/>
      <c r="S24" s="461"/>
      <c r="T24" s="461"/>
      <c r="U24" s="461">
        <v>205.52583858452684</v>
      </c>
      <c r="V24" s="461">
        <v>277.8132009085765</v>
      </c>
      <c r="W24" s="461">
        <v>227.00729643511255</v>
      </c>
      <c r="X24" s="461">
        <v>329.17858058509614</v>
      </c>
      <c r="Y24" s="461">
        <v>9.5408581766047824</v>
      </c>
      <c r="Z24" s="461">
        <v>5.2953829224447189</v>
      </c>
      <c r="AA24" s="461">
        <v>8.2547124476295242</v>
      </c>
      <c r="AB24" s="461">
        <v>18.540186930871716</v>
      </c>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row>
    <row r="25" spans="1:77" s="460" customFormat="1">
      <c r="A25" s="427" t="s">
        <v>43</v>
      </c>
      <c r="B25" s="427" t="s">
        <v>43</v>
      </c>
      <c r="C25" s="429" t="s">
        <v>44</v>
      </c>
      <c r="D25" s="416" t="s">
        <v>22</v>
      </c>
      <c r="E25" s="461">
        <v>165.68</v>
      </c>
      <c r="F25" s="461">
        <v>159.27800000000002</v>
      </c>
      <c r="G25" s="461">
        <v>164.52825342419197</v>
      </c>
      <c r="H25" s="462">
        <v>177.39401804319627</v>
      </c>
      <c r="I25" s="461">
        <v>121.49975608864717</v>
      </c>
      <c r="J25" s="461">
        <v>100.49430945712763</v>
      </c>
      <c r="K25" s="461">
        <v>115.47091846357227</v>
      </c>
      <c r="L25" s="461">
        <v>105.35178360947295</v>
      </c>
      <c r="M25" s="461"/>
      <c r="N25" s="461"/>
      <c r="O25" s="461"/>
      <c r="P25" s="461">
        <v>0</v>
      </c>
      <c r="Q25" s="461"/>
      <c r="R25" s="461"/>
      <c r="S25" s="461"/>
      <c r="T25" s="461"/>
      <c r="U25" s="461">
        <v>42.220305679567041</v>
      </c>
      <c r="V25" s="461">
        <v>57.684175484703751</v>
      </c>
      <c r="W25" s="461">
        <v>47.336044746912513</v>
      </c>
      <c r="X25" s="461">
        <v>68.200979321551159</v>
      </c>
      <c r="Y25" s="461">
        <v>1.9599382317857963</v>
      </c>
      <c r="Z25" s="461">
        <v>1.0995150581686219</v>
      </c>
      <c r="AA25" s="461">
        <v>1.7212902137071926</v>
      </c>
      <c r="AB25" s="461">
        <v>3.8412551121721576</v>
      </c>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row>
    <row r="26" spans="1:77" s="460" customFormat="1">
      <c r="A26" s="427" t="s">
        <v>45</v>
      </c>
      <c r="B26" s="427" t="s">
        <v>45</v>
      </c>
      <c r="C26" s="429" t="s">
        <v>46</v>
      </c>
      <c r="D26" s="416" t="s">
        <v>22</v>
      </c>
      <c r="E26" s="461">
        <v>314.14999999999998</v>
      </c>
      <c r="F26" s="461">
        <v>450.70399999999995</v>
      </c>
      <c r="G26" s="461">
        <v>199.96448588736973</v>
      </c>
      <c r="H26" s="462">
        <v>387.75133351200043</v>
      </c>
      <c r="I26" s="461">
        <v>230.37873234698517</v>
      </c>
      <c r="J26" s="461">
        <v>284.36562017080354</v>
      </c>
      <c r="K26" s="461">
        <v>140.34114120192496</v>
      </c>
      <c r="L26" s="461">
        <v>230.2800006057341</v>
      </c>
      <c r="M26" s="461"/>
      <c r="N26" s="461"/>
      <c r="O26" s="461"/>
      <c r="P26" s="461">
        <v>0</v>
      </c>
      <c r="Q26" s="461"/>
      <c r="R26" s="461"/>
      <c r="S26" s="461"/>
      <c r="T26" s="461"/>
      <c r="U26" s="461">
        <v>80.054979654973351</v>
      </c>
      <c r="V26" s="461">
        <v>163.2271162850985</v>
      </c>
      <c r="W26" s="461">
        <v>57.53132154970104</v>
      </c>
      <c r="X26" s="461">
        <v>149.075041934708</v>
      </c>
      <c r="Y26" s="461">
        <v>3.7162879980414525</v>
      </c>
      <c r="Z26" s="461">
        <v>3.1112635440979326</v>
      </c>
      <c r="AA26" s="461">
        <v>2.0920231357437444</v>
      </c>
      <c r="AB26" s="461">
        <v>8.3962909715583223</v>
      </c>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row>
    <row r="27" spans="1:77" s="460" customFormat="1">
      <c r="A27" s="427">
        <v>2</v>
      </c>
      <c r="B27" s="427">
        <v>2</v>
      </c>
      <c r="C27" s="429" t="s">
        <v>160</v>
      </c>
      <c r="D27" s="416" t="s">
        <v>22</v>
      </c>
      <c r="E27" s="458">
        <v>868.95</v>
      </c>
      <c r="F27" s="458">
        <v>805.97</v>
      </c>
      <c r="G27" s="458">
        <v>807.04001212588378</v>
      </c>
      <c r="H27" s="459">
        <v>935.5589255875351</v>
      </c>
      <c r="I27" s="461">
        <v>637.23571374474864</v>
      </c>
      <c r="J27" s="461">
        <v>508.51591929306716</v>
      </c>
      <c r="K27" s="461">
        <v>566.40515836975294</v>
      </c>
      <c r="L27" s="461">
        <v>555.61513612262002</v>
      </c>
      <c r="M27" s="461"/>
      <c r="N27" s="461"/>
      <c r="O27" s="461"/>
      <c r="P27" s="461">
        <v>0</v>
      </c>
      <c r="Q27" s="461">
        <v>0</v>
      </c>
      <c r="R27" s="461">
        <v>0</v>
      </c>
      <c r="S27" s="461">
        <v>0</v>
      </c>
      <c r="T27" s="461">
        <v>0</v>
      </c>
      <c r="U27" s="461">
        <v>221.43490234343182</v>
      </c>
      <c r="V27" s="461">
        <v>291.89037353185427</v>
      </c>
      <c r="W27" s="461">
        <v>232.19162260262877</v>
      </c>
      <c r="X27" s="461">
        <v>359.68538083708683</v>
      </c>
      <c r="Y27" s="461">
        <v>10.279383911819579</v>
      </c>
      <c r="Z27" s="461">
        <v>5.5637071750785685</v>
      </c>
      <c r="AA27" s="461">
        <v>8.4432311535020474</v>
      </c>
      <c r="AB27" s="461">
        <v>20.25840862782827</v>
      </c>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row>
    <row r="28" spans="1:77" s="460" customFormat="1">
      <c r="A28" s="427" t="s">
        <v>9</v>
      </c>
      <c r="B28" s="427" t="s">
        <v>9</v>
      </c>
      <c r="C28" s="429" t="s">
        <v>42</v>
      </c>
      <c r="D28" s="416" t="s">
        <v>22</v>
      </c>
      <c r="E28" s="461">
        <v>606.61</v>
      </c>
      <c r="F28" s="461">
        <v>536.76599999999996</v>
      </c>
      <c r="G28" s="461">
        <v>577.066655831562</v>
      </c>
      <c r="H28" s="462">
        <v>686.83534305769911</v>
      </c>
      <c r="I28" s="461">
        <v>444.85132207227343</v>
      </c>
      <c r="J28" s="461">
        <v>338.6652802650998</v>
      </c>
      <c r="K28" s="461">
        <v>405.00288173468687</v>
      </c>
      <c r="L28" s="461">
        <v>407.90173893875618</v>
      </c>
      <c r="M28" s="461"/>
      <c r="N28" s="461"/>
      <c r="O28" s="461"/>
      <c r="P28" s="461">
        <v>0</v>
      </c>
      <c r="Q28" s="461"/>
      <c r="R28" s="461"/>
      <c r="S28" s="461"/>
      <c r="T28" s="461"/>
      <c r="U28" s="461">
        <v>154.582687278381</v>
      </c>
      <c r="V28" s="461">
        <v>194.39535992555466</v>
      </c>
      <c r="W28" s="461">
        <v>166.02651808359542</v>
      </c>
      <c r="X28" s="461">
        <v>264.06100693757435</v>
      </c>
      <c r="Y28" s="461">
        <v>7.1759906493456178</v>
      </c>
      <c r="Z28" s="461">
        <v>3.7053598093455373</v>
      </c>
      <c r="AA28" s="461">
        <v>6.0372560132796682</v>
      </c>
      <c r="AB28" s="461">
        <v>14.872597181368675</v>
      </c>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row>
    <row r="29" spans="1:77" s="460" customFormat="1">
      <c r="A29" s="427" t="s">
        <v>10</v>
      </c>
      <c r="B29" s="427" t="s">
        <v>10</v>
      </c>
      <c r="C29" s="429" t="s">
        <v>47</v>
      </c>
      <c r="D29" s="416" t="s">
        <v>22</v>
      </c>
      <c r="E29" s="461">
        <v>131.1</v>
      </c>
      <c r="F29" s="461">
        <v>119.158</v>
      </c>
      <c r="G29" s="461">
        <v>126.962464282944</v>
      </c>
      <c r="H29" s="462">
        <v>151.10377547269385</v>
      </c>
      <c r="I29" s="461">
        <v>96.140862042622174</v>
      </c>
      <c r="J29" s="461">
        <v>75.181135664011435</v>
      </c>
      <c r="K29" s="461">
        <v>89.106108258208621</v>
      </c>
      <c r="L29" s="461">
        <v>89.738382566526369</v>
      </c>
      <c r="M29" s="461"/>
      <c r="N29" s="461"/>
      <c r="O29" s="461"/>
      <c r="P29" s="461">
        <v>0</v>
      </c>
      <c r="Q29" s="461"/>
      <c r="R29" s="461"/>
      <c r="S29" s="461"/>
      <c r="T29" s="461"/>
      <c r="U29" s="461">
        <v>33.408269402409701</v>
      </c>
      <c r="V29" s="461">
        <v>43.154302429753827</v>
      </c>
      <c r="W29" s="461">
        <v>36.52807809842119</v>
      </c>
      <c r="X29" s="461">
        <v>58.093421526266368</v>
      </c>
      <c r="Y29" s="461">
        <v>1.5508685549681185</v>
      </c>
      <c r="Z29" s="461">
        <v>0.82256190623473835</v>
      </c>
      <c r="AA29" s="461">
        <v>1.3282779263141853</v>
      </c>
      <c r="AB29" s="461">
        <v>3.271971379901109</v>
      </c>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row>
    <row r="30" spans="1:77" s="460" customFormat="1">
      <c r="A30" s="427" t="s">
        <v>48</v>
      </c>
      <c r="B30" s="427" t="s">
        <v>48</v>
      </c>
      <c r="C30" s="430" t="s">
        <v>46</v>
      </c>
      <c r="D30" s="416" t="s">
        <v>22</v>
      </c>
      <c r="E30" s="461">
        <v>131.24</v>
      </c>
      <c r="F30" s="461">
        <v>150.04599999999999</v>
      </c>
      <c r="G30" s="461">
        <v>103.01089201137778</v>
      </c>
      <c r="H30" s="462">
        <v>97.61980705714214</v>
      </c>
      <c r="I30" s="461">
        <v>96.243529629853057</v>
      </c>
      <c r="J30" s="461">
        <v>94.669503363955926</v>
      </c>
      <c r="K30" s="461">
        <v>72.296168376857423</v>
      </c>
      <c r="L30" s="461">
        <v>57.975014617337514</v>
      </c>
      <c r="M30" s="461"/>
      <c r="N30" s="461"/>
      <c r="O30" s="461"/>
      <c r="P30" s="461">
        <v>0</v>
      </c>
      <c r="Q30" s="461"/>
      <c r="R30" s="461"/>
      <c r="S30" s="461"/>
      <c r="T30" s="461"/>
      <c r="U30" s="461">
        <v>33.443945662641106</v>
      </c>
      <c r="V30" s="461">
        <v>54.340711176545781</v>
      </c>
      <c r="W30" s="461">
        <v>29.637026420612163</v>
      </c>
      <c r="X30" s="461">
        <v>37.530952373246137</v>
      </c>
      <c r="Y30" s="461">
        <v>1.5525247075058421</v>
      </c>
      <c r="Z30" s="461">
        <v>1.0357854594982925</v>
      </c>
      <c r="AA30" s="461">
        <v>1.0776972139081942</v>
      </c>
      <c r="AB30" s="461">
        <v>2.1138400665584842</v>
      </c>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row>
    <row r="31" spans="1:77" s="460" customFormat="1">
      <c r="A31" s="427"/>
      <c r="B31" s="422" t="s">
        <v>130</v>
      </c>
      <c r="C31" s="423" t="s">
        <v>161</v>
      </c>
      <c r="D31" s="416" t="s">
        <v>22</v>
      </c>
      <c r="E31" s="461">
        <v>0</v>
      </c>
      <c r="F31" s="461">
        <v>0</v>
      </c>
      <c r="G31" s="461">
        <v>0</v>
      </c>
      <c r="H31" s="462">
        <v>0</v>
      </c>
      <c r="I31" s="461">
        <v>0</v>
      </c>
      <c r="J31" s="461">
        <v>0</v>
      </c>
      <c r="K31" s="461">
        <v>0</v>
      </c>
      <c r="L31" s="461">
        <v>0</v>
      </c>
      <c r="M31" s="461"/>
      <c r="N31" s="461"/>
      <c r="O31" s="461"/>
      <c r="P31" s="461">
        <v>0</v>
      </c>
      <c r="Q31" s="461">
        <v>0</v>
      </c>
      <c r="R31" s="461">
        <v>0</v>
      </c>
      <c r="S31" s="461">
        <v>0</v>
      </c>
      <c r="T31" s="461">
        <v>0</v>
      </c>
      <c r="U31" s="461">
        <v>0</v>
      </c>
      <c r="V31" s="461">
        <v>0</v>
      </c>
      <c r="W31" s="461">
        <v>0</v>
      </c>
      <c r="X31" s="461">
        <v>0</v>
      </c>
      <c r="Y31" s="461">
        <v>0</v>
      </c>
      <c r="Z31" s="461">
        <v>0</v>
      </c>
      <c r="AA31" s="461">
        <v>0</v>
      </c>
      <c r="AB31" s="461">
        <v>0</v>
      </c>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0"/>
      <c r="BY31" s="360"/>
    </row>
    <row r="32" spans="1:77" s="460" customFormat="1">
      <c r="A32" s="427"/>
      <c r="B32" s="422" t="s">
        <v>49</v>
      </c>
      <c r="C32" s="423" t="s">
        <v>42</v>
      </c>
      <c r="D32" s="416" t="s">
        <v>22</v>
      </c>
      <c r="E32" s="461">
        <v>0</v>
      </c>
      <c r="F32" s="461">
        <v>0</v>
      </c>
      <c r="G32" s="461">
        <v>0</v>
      </c>
      <c r="H32" s="462">
        <v>0</v>
      </c>
      <c r="I32" s="461"/>
      <c r="J32" s="461"/>
      <c r="K32" s="461"/>
      <c r="L32" s="461">
        <v>0</v>
      </c>
      <c r="M32" s="461"/>
      <c r="N32" s="461"/>
      <c r="O32" s="461"/>
      <c r="P32" s="461">
        <v>0</v>
      </c>
      <c r="Q32" s="461"/>
      <c r="R32" s="461"/>
      <c r="S32" s="461"/>
      <c r="T32" s="461"/>
      <c r="U32" s="461"/>
      <c r="V32" s="461"/>
      <c r="W32" s="461"/>
      <c r="X32" s="461">
        <v>0</v>
      </c>
      <c r="Y32" s="461"/>
      <c r="Z32" s="461"/>
      <c r="AA32" s="461"/>
      <c r="AB32" s="461">
        <v>0</v>
      </c>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row>
    <row r="33" spans="1:77" s="460" customFormat="1">
      <c r="A33" s="427"/>
      <c r="B33" s="422" t="s">
        <v>50</v>
      </c>
      <c r="C33" s="423" t="s">
        <v>47</v>
      </c>
      <c r="D33" s="416" t="s">
        <v>22</v>
      </c>
      <c r="E33" s="461">
        <v>0</v>
      </c>
      <c r="F33" s="461">
        <v>0</v>
      </c>
      <c r="G33" s="461">
        <v>0</v>
      </c>
      <c r="H33" s="462">
        <v>0</v>
      </c>
      <c r="I33" s="461"/>
      <c r="J33" s="461"/>
      <c r="K33" s="461"/>
      <c r="L33" s="461">
        <v>0</v>
      </c>
      <c r="M33" s="461"/>
      <c r="N33" s="461"/>
      <c r="O33" s="461"/>
      <c r="P33" s="461">
        <v>0</v>
      </c>
      <c r="Q33" s="461"/>
      <c r="R33" s="461"/>
      <c r="S33" s="461"/>
      <c r="T33" s="461"/>
      <c r="U33" s="461"/>
      <c r="V33" s="461"/>
      <c r="W33" s="461"/>
      <c r="X33" s="461">
        <v>0</v>
      </c>
      <c r="Y33" s="461"/>
      <c r="Z33" s="461"/>
      <c r="AA33" s="461"/>
      <c r="AB33" s="461">
        <v>0</v>
      </c>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c r="BP33" s="360"/>
      <c r="BQ33" s="360"/>
      <c r="BR33" s="360"/>
      <c r="BS33" s="360"/>
      <c r="BT33" s="360"/>
      <c r="BU33" s="360"/>
      <c r="BV33" s="360"/>
      <c r="BW33" s="360"/>
      <c r="BX33" s="360"/>
      <c r="BY33" s="360"/>
    </row>
    <row r="34" spans="1:77" s="460" customFormat="1">
      <c r="A34" s="427"/>
      <c r="B34" s="422" t="s">
        <v>51</v>
      </c>
      <c r="C34" s="423" t="s">
        <v>46</v>
      </c>
      <c r="D34" s="416" t="s">
        <v>22</v>
      </c>
      <c r="E34" s="461">
        <v>0</v>
      </c>
      <c r="F34" s="461">
        <v>0</v>
      </c>
      <c r="G34" s="461">
        <v>0</v>
      </c>
      <c r="H34" s="462">
        <v>0</v>
      </c>
      <c r="I34" s="461"/>
      <c r="J34" s="461"/>
      <c r="K34" s="461"/>
      <c r="L34" s="461">
        <v>0</v>
      </c>
      <c r="M34" s="461"/>
      <c r="N34" s="461"/>
      <c r="O34" s="461"/>
      <c r="P34" s="461">
        <v>0</v>
      </c>
      <c r="Q34" s="461"/>
      <c r="R34" s="461"/>
      <c r="S34" s="461"/>
      <c r="T34" s="461"/>
      <c r="U34" s="461"/>
      <c r="V34" s="461"/>
      <c r="W34" s="461"/>
      <c r="X34" s="461">
        <v>0</v>
      </c>
      <c r="Y34" s="461"/>
      <c r="Z34" s="461"/>
      <c r="AA34" s="461"/>
      <c r="AB34" s="461">
        <v>0</v>
      </c>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row>
    <row r="35" spans="1:77" s="460" customFormat="1">
      <c r="A35" s="427" t="s">
        <v>130</v>
      </c>
      <c r="B35" s="427" t="s">
        <v>131</v>
      </c>
      <c r="C35" s="428" t="s">
        <v>132</v>
      </c>
      <c r="D35" s="416" t="s">
        <v>22</v>
      </c>
      <c r="E35" s="461">
        <v>0</v>
      </c>
      <c r="F35" s="461">
        <v>0</v>
      </c>
      <c r="G35" s="461">
        <v>0</v>
      </c>
      <c r="H35" s="462">
        <v>0</v>
      </c>
      <c r="I35" s="461"/>
      <c r="J35" s="461"/>
      <c r="K35" s="461"/>
      <c r="L35" s="461">
        <v>0</v>
      </c>
      <c r="M35" s="461"/>
      <c r="N35" s="461"/>
      <c r="O35" s="461"/>
      <c r="P35" s="461">
        <v>0</v>
      </c>
      <c r="Q35" s="461"/>
      <c r="R35" s="461"/>
      <c r="S35" s="461"/>
      <c r="T35" s="461"/>
      <c r="U35" s="461"/>
      <c r="V35" s="461"/>
      <c r="W35" s="461"/>
      <c r="X35" s="461">
        <v>0</v>
      </c>
      <c r="Y35" s="461"/>
      <c r="Z35" s="461"/>
      <c r="AA35" s="461"/>
      <c r="AB35" s="461">
        <v>0</v>
      </c>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row>
    <row r="36" spans="1:77" s="460" customFormat="1">
      <c r="A36" s="427" t="s">
        <v>131</v>
      </c>
      <c r="B36" s="427" t="s">
        <v>125</v>
      </c>
      <c r="C36" s="429" t="s">
        <v>2</v>
      </c>
      <c r="D36" s="416" t="s">
        <v>22</v>
      </c>
      <c r="E36" s="461">
        <v>0</v>
      </c>
      <c r="F36" s="461">
        <v>0</v>
      </c>
      <c r="G36" s="461">
        <v>0</v>
      </c>
      <c r="H36" s="462">
        <v>0</v>
      </c>
      <c r="I36" s="461"/>
      <c r="J36" s="461"/>
      <c r="K36" s="461"/>
      <c r="L36" s="461">
        <v>0</v>
      </c>
      <c r="M36" s="461"/>
      <c r="N36" s="461"/>
      <c r="O36" s="461"/>
      <c r="P36" s="461">
        <v>0</v>
      </c>
      <c r="Q36" s="461"/>
      <c r="R36" s="461"/>
      <c r="S36" s="461"/>
      <c r="T36" s="461"/>
      <c r="U36" s="461"/>
      <c r="V36" s="461"/>
      <c r="W36" s="461"/>
      <c r="X36" s="461">
        <v>0</v>
      </c>
      <c r="Y36" s="461"/>
      <c r="Z36" s="461"/>
      <c r="AA36" s="461"/>
      <c r="AB36" s="461">
        <v>0</v>
      </c>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row>
    <row r="37" spans="1:77" s="463" customFormat="1">
      <c r="A37" s="433" t="s">
        <v>125</v>
      </c>
      <c r="B37" s="433" t="s">
        <v>126</v>
      </c>
      <c r="C37" s="432" t="s">
        <v>133</v>
      </c>
      <c r="D37" s="421" t="s">
        <v>22</v>
      </c>
      <c r="E37" s="458">
        <v>12846.501000000002</v>
      </c>
      <c r="F37" s="458">
        <v>10458.985999999999</v>
      </c>
      <c r="G37" s="458">
        <v>12893.076882635463</v>
      </c>
      <c r="H37" s="459">
        <v>13718.597436691094</v>
      </c>
      <c r="I37" s="458">
        <v>8831.51327799307</v>
      </c>
      <c r="J37" s="458">
        <v>5978.7179655317805</v>
      </c>
      <c r="K37" s="458">
        <v>7586.9809061633896</v>
      </c>
      <c r="L37" s="458">
        <v>6678.9585859470681</v>
      </c>
      <c r="M37" s="458"/>
      <c r="N37" s="458"/>
      <c r="O37" s="458"/>
      <c r="P37" s="458">
        <v>0</v>
      </c>
      <c r="Q37" s="458">
        <v>0</v>
      </c>
      <c r="R37" s="458">
        <v>0</v>
      </c>
      <c r="S37" s="458">
        <v>0</v>
      </c>
      <c r="T37" s="458">
        <v>0</v>
      </c>
      <c r="U37" s="458">
        <v>3842.8887200990198</v>
      </c>
      <c r="V37" s="458">
        <v>4365.1459780275381</v>
      </c>
      <c r="W37" s="458">
        <v>5056.139911740398</v>
      </c>
      <c r="X37" s="458">
        <v>6664.2889058704659</v>
      </c>
      <c r="Y37" s="458">
        <v>172.09900190791041</v>
      </c>
      <c r="Z37" s="458">
        <v>115.12205644068165</v>
      </c>
      <c r="AA37" s="458">
        <v>249.95606473167388</v>
      </c>
      <c r="AB37" s="458">
        <v>375.34994487356136</v>
      </c>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0"/>
      <c r="BQ37" s="360"/>
      <c r="BR37" s="360"/>
      <c r="BS37" s="360"/>
      <c r="BT37" s="360"/>
      <c r="BU37" s="360"/>
      <c r="BV37" s="360"/>
      <c r="BW37" s="360"/>
      <c r="BX37" s="360"/>
      <c r="BY37" s="360"/>
    </row>
    <row r="38" spans="1:77" s="463" customFormat="1">
      <c r="A38" s="433" t="s">
        <v>126</v>
      </c>
      <c r="B38" s="433" t="s">
        <v>127</v>
      </c>
      <c r="C38" s="432" t="s">
        <v>162</v>
      </c>
      <c r="D38" s="421" t="s">
        <v>22</v>
      </c>
      <c r="E38" s="461">
        <v>0</v>
      </c>
      <c r="F38" s="461">
        <v>0</v>
      </c>
      <c r="G38" s="461">
        <v>0</v>
      </c>
      <c r="H38" s="462">
        <v>0</v>
      </c>
      <c r="I38" s="461"/>
      <c r="J38" s="461"/>
      <c r="K38" s="461"/>
      <c r="L38" s="458">
        <v>0</v>
      </c>
      <c r="M38" s="461"/>
      <c r="N38" s="461"/>
      <c r="O38" s="461"/>
      <c r="P38" s="458">
        <v>0</v>
      </c>
      <c r="Q38" s="461">
        <v>0</v>
      </c>
      <c r="R38" s="461">
        <v>0</v>
      </c>
      <c r="S38" s="461">
        <v>0</v>
      </c>
      <c r="T38" s="461">
        <v>0</v>
      </c>
      <c r="U38" s="461"/>
      <c r="V38" s="461"/>
      <c r="W38" s="461"/>
      <c r="X38" s="458">
        <v>0</v>
      </c>
      <c r="Y38" s="461"/>
      <c r="Z38" s="461"/>
      <c r="AA38" s="461"/>
      <c r="AB38" s="458">
        <v>0</v>
      </c>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c r="BW38" s="360"/>
      <c r="BX38" s="360"/>
      <c r="BY38" s="360"/>
    </row>
    <row r="39" spans="1:77" s="463" customFormat="1">
      <c r="A39" s="433">
        <v>7</v>
      </c>
      <c r="B39" s="433" t="s">
        <v>128</v>
      </c>
      <c r="C39" s="434" t="s">
        <v>163</v>
      </c>
      <c r="D39" s="421" t="s">
        <v>22</v>
      </c>
      <c r="E39" s="437">
        <v>215.40276287787975</v>
      </c>
      <c r="F39" s="437">
        <v>145.82238940321415</v>
      </c>
      <c r="G39" s="437">
        <v>185.04831478447292</v>
      </c>
      <c r="H39" s="464">
        <v>334.59993748027057</v>
      </c>
      <c r="I39" s="437">
        <v>215.40276287787975</v>
      </c>
      <c r="J39" s="437">
        <v>145.82238940321415</v>
      </c>
      <c r="K39" s="437">
        <v>185.04831478447292</v>
      </c>
      <c r="L39" s="437">
        <v>162.90142892553823</v>
      </c>
      <c r="M39" s="461"/>
      <c r="N39" s="461"/>
      <c r="O39" s="437"/>
      <c r="P39" s="437">
        <v>0</v>
      </c>
      <c r="Q39" s="465"/>
      <c r="R39" s="465"/>
      <c r="S39" s="461"/>
      <c r="T39" s="461"/>
      <c r="U39" s="437">
        <v>0</v>
      </c>
      <c r="V39" s="437">
        <v>0</v>
      </c>
      <c r="W39" s="437">
        <v>0</v>
      </c>
      <c r="X39" s="437">
        <v>162.54363185049914</v>
      </c>
      <c r="Y39" s="461"/>
      <c r="Z39" s="461"/>
      <c r="AA39" s="437"/>
      <c r="AB39" s="437">
        <v>9.1548767042332031</v>
      </c>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360"/>
      <c r="BS39" s="360"/>
      <c r="BT39" s="360"/>
      <c r="BU39" s="360"/>
      <c r="BV39" s="360"/>
      <c r="BW39" s="360"/>
      <c r="BX39" s="360"/>
      <c r="BY39" s="360"/>
    </row>
    <row r="40" spans="1:77" s="460" customFormat="1">
      <c r="A40" s="427" t="s">
        <v>53</v>
      </c>
      <c r="B40" s="427" t="s">
        <v>109</v>
      </c>
      <c r="C40" s="429" t="s">
        <v>54</v>
      </c>
      <c r="D40" s="466" t="s">
        <v>22</v>
      </c>
      <c r="E40" s="461">
        <v>38.772497318018338</v>
      </c>
      <c r="F40" s="461">
        <v>26.248030092578531</v>
      </c>
      <c r="G40" s="461">
        <v>33.308696661205119</v>
      </c>
      <c r="H40" s="462">
        <v>60.227988746448681</v>
      </c>
      <c r="I40" s="467">
        <v>38.772497318018338</v>
      </c>
      <c r="J40" s="467">
        <v>26.248030092578531</v>
      </c>
      <c r="K40" s="467">
        <v>33.308696661205119</v>
      </c>
      <c r="L40" s="467">
        <v>29.322257206596873</v>
      </c>
      <c r="M40" s="468"/>
      <c r="N40" s="468"/>
      <c r="O40" s="461"/>
      <c r="P40" s="467">
        <v>0</v>
      </c>
      <c r="Q40" s="468" t="s">
        <v>165</v>
      </c>
      <c r="R40" s="468" t="s">
        <v>165</v>
      </c>
      <c r="S40" s="469"/>
      <c r="T40" s="467"/>
      <c r="U40" s="467"/>
      <c r="V40" s="467"/>
      <c r="W40" s="467"/>
      <c r="X40" s="467">
        <v>29.257853733089831</v>
      </c>
      <c r="Y40" s="468"/>
      <c r="Z40" s="468"/>
      <c r="AA40" s="461"/>
      <c r="AB40" s="461">
        <v>1.6478778067619757</v>
      </c>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0"/>
      <c r="BQ40" s="360"/>
      <c r="BR40" s="360"/>
      <c r="BS40" s="360"/>
      <c r="BT40" s="360"/>
      <c r="BU40" s="360"/>
      <c r="BV40" s="360"/>
      <c r="BW40" s="360"/>
      <c r="BX40" s="360"/>
      <c r="BY40" s="360"/>
    </row>
    <row r="41" spans="1:77" s="460" customFormat="1">
      <c r="A41" s="427" t="s">
        <v>55</v>
      </c>
      <c r="B41" s="427" t="s">
        <v>111</v>
      </c>
      <c r="C41" s="429" t="s">
        <v>56</v>
      </c>
      <c r="D41" s="466" t="s">
        <v>22</v>
      </c>
      <c r="E41" s="461">
        <v>0</v>
      </c>
      <c r="F41" s="461">
        <v>0</v>
      </c>
      <c r="G41" s="461">
        <v>0</v>
      </c>
      <c r="H41" s="462">
        <v>0</v>
      </c>
      <c r="I41" s="468"/>
      <c r="J41" s="468"/>
      <c r="K41" s="461"/>
      <c r="L41" s="467">
        <v>0</v>
      </c>
      <c r="M41" s="468"/>
      <c r="N41" s="468"/>
      <c r="O41" s="461"/>
      <c r="P41" s="467">
        <v>0</v>
      </c>
      <c r="Q41" s="468" t="s">
        <v>165</v>
      </c>
      <c r="R41" s="468" t="s">
        <v>165</v>
      </c>
      <c r="S41" s="469"/>
      <c r="T41" s="467"/>
      <c r="U41" s="468"/>
      <c r="V41" s="468"/>
      <c r="W41" s="461"/>
      <c r="X41" s="467">
        <v>0</v>
      </c>
      <c r="Y41" s="468"/>
      <c r="Z41" s="468"/>
      <c r="AA41" s="461"/>
      <c r="AB41" s="467">
        <v>0</v>
      </c>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c r="BW41" s="360"/>
      <c r="BX41" s="360"/>
      <c r="BY41" s="360"/>
    </row>
    <row r="42" spans="1:77" s="460" customFormat="1">
      <c r="A42" s="427" t="s">
        <v>57</v>
      </c>
      <c r="B42" s="427" t="s">
        <v>113</v>
      </c>
      <c r="C42" s="429" t="s">
        <v>58</v>
      </c>
      <c r="D42" s="466" t="s">
        <v>22</v>
      </c>
      <c r="E42" s="461">
        <v>0</v>
      </c>
      <c r="F42" s="461">
        <v>0</v>
      </c>
      <c r="G42" s="461">
        <v>0</v>
      </c>
      <c r="H42" s="462">
        <v>0</v>
      </c>
      <c r="I42" s="468"/>
      <c r="J42" s="468"/>
      <c r="K42" s="461"/>
      <c r="L42" s="467">
        <v>0</v>
      </c>
      <c r="M42" s="468"/>
      <c r="N42" s="468"/>
      <c r="O42" s="461"/>
      <c r="P42" s="467">
        <v>0</v>
      </c>
      <c r="Q42" s="468" t="s">
        <v>165</v>
      </c>
      <c r="R42" s="468" t="s">
        <v>165</v>
      </c>
      <c r="S42" s="469"/>
      <c r="T42" s="467"/>
      <c r="U42" s="468"/>
      <c r="V42" s="468"/>
      <c r="W42" s="461"/>
      <c r="X42" s="467">
        <v>0</v>
      </c>
      <c r="Y42" s="468"/>
      <c r="Z42" s="468"/>
      <c r="AA42" s="461"/>
      <c r="AB42" s="467">
        <v>0</v>
      </c>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0"/>
      <c r="BE42" s="360"/>
      <c r="BF42" s="360"/>
      <c r="BG42" s="360"/>
      <c r="BH42" s="360"/>
      <c r="BI42" s="360"/>
      <c r="BJ42" s="360"/>
      <c r="BK42" s="360"/>
      <c r="BL42" s="360"/>
      <c r="BM42" s="360"/>
      <c r="BN42" s="360"/>
      <c r="BO42" s="360"/>
      <c r="BP42" s="360"/>
      <c r="BQ42" s="360"/>
      <c r="BR42" s="360"/>
      <c r="BS42" s="360"/>
      <c r="BT42" s="360"/>
      <c r="BU42" s="360"/>
      <c r="BV42" s="360"/>
      <c r="BW42" s="360"/>
      <c r="BX42" s="360"/>
      <c r="BY42" s="360"/>
    </row>
    <row r="43" spans="1:77" s="460" customFormat="1">
      <c r="A43" s="427" t="s">
        <v>59</v>
      </c>
      <c r="B43" s="427" t="s">
        <v>115</v>
      </c>
      <c r="C43" s="429" t="s">
        <v>60</v>
      </c>
      <c r="D43" s="466" t="s">
        <v>22</v>
      </c>
      <c r="E43" s="461">
        <v>0</v>
      </c>
      <c r="F43" s="461">
        <v>0</v>
      </c>
      <c r="G43" s="461">
        <v>0</v>
      </c>
      <c r="H43" s="462">
        <v>0</v>
      </c>
      <c r="I43" s="468"/>
      <c r="J43" s="468"/>
      <c r="K43" s="461"/>
      <c r="L43" s="467">
        <v>0</v>
      </c>
      <c r="M43" s="468"/>
      <c r="N43" s="468"/>
      <c r="O43" s="461"/>
      <c r="P43" s="467">
        <v>0</v>
      </c>
      <c r="Q43" s="468" t="s">
        <v>165</v>
      </c>
      <c r="R43" s="468" t="s">
        <v>165</v>
      </c>
      <c r="S43" s="469"/>
      <c r="T43" s="467"/>
      <c r="U43" s="468"/>
      <c r="V43" s="468"/>
      <c r="W43" s="461"/>
      <c r="X43" s="467">
        <v>0</v>
      </c>
      <c r="Y43" s="468"/>
      <c r="Z43" s="468"/>
      <c r="AA43" s="461"/>
      <c r="AB43" s="467">
        <v>0</v>
      </c>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0"/>
      <c r="BL43" s="360"/>
      <c r="BM43" s="360"/>
      <c r="BN43" s="360"/>
      <c r="BO43" s="360"/>
      <c r="BP43" s="360"/>
      <c r="BQ43" s="360"/>
      <c r="BR43" s="360"/>
      <c r="BS43" s="360"/>
      <c r="BT43" s="360"/>
      <c r="BU43" s="360"/>
      <c r="BV43" s="360"/>
      <c r="BW43" s="360"/>
      <c r="BX43" s="360"/>
      <c r="BY43" s="360"/>
    </row>
    <row r="44" spans="1:77" s="460" customFormat="1">
      <c r="A44" s="427" t="s">
        <v>61</v>
      </c>
      <c r="B44" s="427" t="s">
        <v>164</v>
      </c>
      <c r="C44" s="429" t="s">
        <v>62</v>
      </c>
      <c r="D44" s="466" t="s">
        <v>22</v>
      </c>
      <c r="E44" s="461">
        <v>176.63026555986141</v>
      </c>
      <c r="F44" s="461">
        <v>119.57435931063561</v>
      </c>
      <c r="G44" s="461">
        <v>151.7396181232678</v>
      </c>
      <c r="H44" s="462">
        <v>274.37194873382191</v>
      </c>
      <c r="I44" s="467">
        <v>176.63026555986141</v>
      </c>
      <c r="J44" s="467">
        <v>119.57435931063561</v>
      </c>
      <c r="K44" s="467">
        <v>151.7396181232678</v>
      </c>
      <c r="L44" s="467">
        <v>133.57917171894135</v>
      </c>
      <c r="M44" s="468"/>
      <c r="N44" s="468"/>
      <c r="O44" s="461"/>
      <c r="P44" s="467">
        <v>0</v>
      </c>
      <c r="Q44" s="468" t="s">
        <v>165</v>
      </c>
      <c r="R44" s="468" t="s">
        <v>165</v>
      </c>
      <c r="S44" s="469"/>
      <c r="T44" s="467"/>
      <c r="U44" s="468"/>
      <c r="V44" s="468"/>
      <c r="W44" s="461"/>
      <c r="X44" s="467">
        <v>133.28577811740931</v>
      </c>
      <c r="Y44" s="468"/>
      <c r="Z44" s="468"/>
      <c r="AA44" s="461"/>
      <c r="AB44" s="461">
        <v>7.5069988974712274</v>
      </c>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360"/>
      <c r="BM44" s="360"/>
      <c r="BN44" s="360"/>
      <c r="BO44" s="360"/>
      <c r="BP44" s="360"/>
      <c r="BQ44" s="360"/>
      <c r="BR44" s="360"/>
      <c r="BS44" s="360"/>
      <c r="BT44" s="360"/>
      <c r="BU44" s="360"/>
      <c r="BV44" s="360"/>
      <c r="BW44" s="360"/>
      <c r="BX44" s="360"/>
      <c r="BY44" s="360"/>
    </row>
    <row r="45" spans="1:77" s="463" customFormat="1" ht="21">
      <c r="A45" s="433">
        <v>8</v>
      </c>
      <c r="B45" s="433" t="s">
        <v>136</v>
      </c>
      <c r="C45" s="432" t="s">
        <v>63</v>
      </c>
      <c r="D45" s="421" t="s">
        <v>22</v>
      </c>
      <c r="E45" s="470">
        <v>13061.903762877882</v>
      </c>
      <c r="F45" s="470">
        <v>10604.808389403213</v>
      </c>
      <c r="G45" s="470">
        <v>13078.125197419937</v>
      </c>
      <c r="H45" s="471">
        <v>14053.197374171365</v>
      </c>
      <c r="I45" s="470">
        <v>9046.9160408709504</v>
      </c>
      <c r="J45" s="470">
        <v>6124.5403549349949</v>
      </c>
      <c r="K45" s="470">
        <v>7772.0292209478621</v>
      </c>
      <c r="L45" s="470">
        <v>6841.8600148726064</v>
      </c>
      <c r="M45" s="470"/>
      <c r="N45" s="470"/>
      <c r="O45" s="470"/>
      <c r="P45" s="470">
        <v>0</v>
      </c>
      <c r="Q45" s="470">
        <v>0</v>
      </c>
      <c r="R45" s="470">
        <v>0</v>
      </c>
      <c r="S45" s="470">
        <v>0</v>
      </c>
      <c r="T45" s="470">
        <v>0</v>
      </c>
      <c r="U45" s="470">
        <v>3842.8887200990198</v>
      </c>
      <c r="V45" s="470">
        <v>4365.1459780275381</v>
      </c>
      <c r="W45" s="470">
        <v>5056.139911740398</v>
      </c>
      <c r="X45" s="470">
        <v>6826.8325377209649</v>
      </c>
      <c r="Y45" s="458">
        <v>172.09900190791041</v>
      </c>
      <c r="Z45" s="458">
        <v>115.12205644068165</v>
      </c>
      <c r="AA45" s="458">
        <v>249.95606473167388</v>
      </c>
      <c r="AB45" s="458">
        <v>384.50482157779459</v>
      </c>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0"/>
      <c r="BL45" s="360"/>
      <c r="BM45" s="360"/>
      <c r="BN45" s="360"/>
      <c r="BO45" s="360"/>
      <c r="BP45" s="360"/>
      <c r="BQ45" s="360"/>
      <c r="BR45" s="360"/>
      <c r="BS45" s="360"/>
      <c r="BT45" s="360"/>
      <c r="BU45" s="360"/>
      <c r="BV45" s="360"/>
      <c r="BW45" s="360"/>
      <c r="BX45" s="360"/>
      <c r="BY45" s="360"/>
    </row>
    <row r="46" spans="1:77" s="463" customFormat="1" ht="21">
      <c r="A46" s="433">
        <v>9</v>
      </c>
      <c r="B46" s="433" t="s">
        <v>137</v>
      </c>
      <c r="C46" s="472" t="s">
        <v>732</v>
      </c>
      <c r="D46" s="421" t="s">
        <v>64</v>
      </c>
      <c r="E46" s="458">
        <v>1820.1859528152656</v>
      </c>
      <c r="F46" s="458">
        <v>2885.6833477152654</v>
      </c>
      <c r="G46" s="458">
        <v>2004.0925816659426</v>
      </c>
      <c r="H46" s="459">
        <v>2558.1269154094184</v>
      </c>
      <c r="I46" s="458">
        <v>1719.0332283392013</v>
      </c>
      <c r="J46" s="458">
        <v>2639.8971871174531</v>
      </c>
      <c r="K46" s="458">
        <v>1696.9716300062435</v>
      </c>
      <c r="L46" s="458">
        <v>2097.0953667643794</v>
      </c>
      <c r="M46" s="458"/>
      <c r="N46" s="458"/>
      <c r="O46" s="458"/>
      <c r="P46" s="458" t="s">
        <v>351</v>
      </c>
      <c r="Q46" s="458" t="s">
        <v>351</v>
      </c>
      <c r="R46" s="458" t="s">
        <v>351</v>
      </c>
      <c r="S46" s="458" t="s">
        <v>351</v>
      </c>
      <c r="T46" s="458" t="s">
        <v>351</v>
      </c>
      <c r="U46" s="458">
        <v>2102.240167844378</v>
      </c>
      <c r="V46" s="458">
        <v>3283.0940061865545</v>
      </c>
      <c r="W46" s="458">
        <v>2693.0219521696313</v>
      </c>
      <c r="X46" s="458">
        <v>3232.3217727924425</v>
      </c>
      <c r="Y46" s="458">
        <v>2016.462229579369</v>
      </c>
      <c r="Z46" s="458">
        <v>4532.7213339901427</v>
      </c>
      <c r="AA46" s="458">
        <v>3661.190748618134</v>
      </c>
      <c r="AB46" s="458">
        <v>3232.3213289000896</v>
      </c>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row>
    <row r="47" spans="1:77" s="463" customFormat="1">
      <c r="A47" s="433"/>
      <c r="B47" s="422" t="s">
        <v>79</v>
      </c>
      <c r="C47" s="423" t="s">
        <v>166</v>
      </c>
      <c r="D47" s="421" t="s">
        <v>64</v>
      </c>
      <c r="E47" s="458">
        <v>1647.9146413470453</v>
      </c>
      <c r="F47" s="458">
        <v>1097.9611213987139</v>
      </c>
      <c r="G47" s="458">
        <v>1649.4762910003574</v>
      </c>
      <c r="H47" s="459">
        <v>1559.5244832291553</v>
      </c>
      <c r="I47" s="461">
        <v>1149.4875439714235</v>
      </c>
      <c r="J47" s="461">
        <v>1373.0150793623425</v>
      </c>
      <c r="K47" s="461">
        <v>1069.4134391085606</v>
      </c>
      <c r="L47" s="461">
        <v>1109.4699257266093</v>
      </c>
      <c r="M47" s="458"/>
      <c r="N47" s="458"/>
      <c r="O47" s="458"/>
      <c r="P47" s="461" t="s">
        <v>351</v>
      </c>
      <c r="Q47" s="461" t="s">
        <v>351</v>
      </c>
      <c r="R47" s="461" t="s">
        <v>351</v>
      </c>
      <c r="S47" s="461" t="s">
        <v>351</v>
      </c>
      <c r="T47" s="461" t="s">
        <v>351</v>
      </c>
      <c r="U47" s="461">
        <v>1573.3964552458237</v>
      </c>
      <c r="V47" s="461">
        <v>2077.1625389313795</v>
      </c>
      <c r="W47" s="461">
        <v>2105.8678477006692</v>
      </c>
      <c r="X47" s="461">
        <v>2217.6670028382255</v>
      </c>
      <c r="Y47" s="461">
        <v>1490.6440765346176</v>
      </c>
      <c r="Z47" s="461">
        <v>3329.3960154342863</v>
      </c>
      <c r="AA47" s="461">
        <v>3074.0366441491715</v>
      </c>
      <c r="AB47" s="461">
        <v>2217.66669828766</v>
      </c>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row>
    <row r="48" spans="1:77" s="463" customFormat="1">
      <c r="A48" s="433"/>
      <c r="B48" s="422" t="s">
        <v>81</v>
      </c>
      <c r="C48" s="423" t="s">
        <v>167</v>
      </c>
      <c r="D48" s="421" t="s">
        <v>64</v>
      </c>
      <c r="E48" s="473">
        <v>528.64096658132394</v>
      </c>
      <c r="F48" s="473">
        <v>1204.7114359751752</v>
      </c>
      <c r="G48" s="473">
        <v>587.15410446896283</v>
      </c>
      <c r="H48" s="474">
        <v>937.69464848003929</v>
      </c>
      <c r="I48" s="473">
        <v>528.61632178827278</v>
      </c>
      <c r="J48" s="473">
        <v>1204.0274128237425</v>
      </c>
      <c r="K48" s="473">
        <v>587.15410446896283</v>
      </c>
      <c r="L48" s="475">
        <v>937.69459897195134</v>
      </c>
      <c r="M48" s="473"/>
      <c r="N48" s="473"/>
      <c r="O48" s="473"/>
      <c r="P48" s="473" t="s">
        <v>351</v>
      </c>
      <c r="Q48" s="461" t="s">
        <v>351</v>
      </c>
      <c r="R48" s="461" t="s">
        <v>351</v>
      </c>
      <c r="S48" s="461" t="s">
        <v>351</v>
      </c>
      <c r="T48" s="461" t="s">
        <v>351</v>
      </c>
      <c r="U48" s="473">
        <v>528.84371259855436</v>
      </c>
      <c r="V48" s="473">
        <v>1205.9314672551754</v>
      </c>
      <c r="W48" s="473">
        <v>587.15410446896237</v>
      </c>
      <c r="X48" s="475">
        <v>937.69472774487372</v>
      </c>
      <c r="Y48" s="473">
        <v>525.81815304475163</v>
      </c>
      <c r="Z48" s="473">
        <v>1203.3253185558565</v>
      </c>
      <c r="AA48" s="473">
        <v>587.1541044689626</v>
      </c>
      <c r="AB48" s="475">
        <v>937.694598971951</v>
      </c>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row>
    <row r="49" spans="1:77" s="463" customFormat="1">
      <c r="A49" s="433"/>
      <c r="B49" s="422" t="s">
        <v>96</v>
      </c>
      <c r="C49" s="476" t="s">
        <v>656</v>
      </c>
      <c r="D49" s="421" t="s">
        <v>64</v>
      </c>
      <c r="E49" s="477">
        <v>-356.36965511310359</v>
      </c>
      <c r="F49" s="477">
        <v>583.01079034137638</v>
      </c>
      <c r="G49" s="477">
        <v>-232.53781380337762</v>
      </c>
      <c r="H49" s="478">
        <v>60.907783700223831</v>
      </c>
      <c r="I49" s="477">
        <v>40.929362579504982</v>
      </c>
      <c r="J49" s="477">
        <v>62.854694931368158</v>
      </c>
      <c r="K49" s="477">
        <v>40.404086428720007</v>
      </c>
      <c r="L49" s="479">
        <v>49.935842065818754</v>
      </c>
      <c r="M49" s="473"/>
      <c r="N49" s="473"/>
      <c r="O49" s="473"/>
      <c r="P49" s="477">
        <v>0</v>
      </c>
      <c r="Q49" s="461"/>
      <c r="R49" s="461"/>
      <c r="S49" s="461"/>
      <c r="T49" s="461"/>
      <c r="U49" s="477">
        <v>0</v>
      </c>
      <c r="V49" s="477">
        <v>0</v>
      </c>
      <c r="W49" s="477">
        <v>0</v>
      </c>
      <c r="X49" s="479">
        <v>76.960042209343328</v>
      </c>
      <c r="Y49" s="477">
        <v>0</v>
      </c>
      <c r="Z49" s="477">
        <v>0</v>
      </c>
      <c r="AA49" s="477">
        <v>0</v>
      </c>
      <c r="AB49" s="479">
        <v>76.960031640478633</v>
      </c>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row>
    <row r="50" spans="1:77" s="463" customFormat="1" ht="19.5" customHeight="1">
      <c r="A50" s="433">
        <v>10</v>
      </c>
      <c r="B50" s="433" t="s">
        <v>138</v>
      </c>
      <c r="C50" s="480" t="s">
        <v>65</v>
      </c>
      <c r="D50" s="421" t="s">
        <v>6</v>
      </c>
      <c r="E50" s="458">
        <v>6813.2129999999997</v>
      </c>
      <c r="F50" s="458">
        <v>3356.0189999999998</v>
      </c>
      <c r="G50" s="458">
        <v>5864.8591000000006</v>
      </c>
      <c r="H50" s="459">
        <v>5003.7400000000007</v>
      </c>
      <c r="I50" s="458">
        <v>4996.4009999999998</v>
      </c>
      <c r="J50" s="458">
        <v>2117.4349999999999</v>
      </c>
      <c r="K50" s="458">
        <v>4116.1360000000004</v>
      </c>
      <c r="L50" s="458">
        <v>2971.65</v>
      </c>
      <c r="M50" s="458">
        <v>0</v>
      </c>
      <c r="N50" s="458">
        <v>0</v>
      </c>
      <c r="O50" s="458">
        <v>0</v>
      </c>
      <c r="P50" s="458">
        <v>0</v>
      </c>
      <c r="Q50" s="458">
        <v>0</v>
      </c>
      <c r="R50" s="458">
        <v>0</v>
      </c>
      <c r="S50" s="458">
        <v>0</v>
      </c>
      <c r="T50" s="458">
        <v>0</v>
      </c>
      <c r="U50" s="458">
        <v>1736.2139999999999</v>
      </c>
      <c r="V50" s="458">
        <v>1215.4169999999999</v>
      </c>
      <c r="W50" s="458">
        <v>1687.3651</v>
      </c>
      <c r="X50" s="458">
        <v>1923.7400000000002</v>
      </c>
      <c r="Y50" s="458">
        <v>80.597999999999999</v>
      </c>
      <c r="Z50" s="458">
        <v>23.167000000000002</v>
      </c>
      <c r="AA50" s="458">
        <v>61.358000000000004</v>
      </c>
      <c r="AB50" s="458">
        <v>108.35</v>
      </c>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row>
    <row r="51" spans="1:77" s="463" customFormat="1" ht="15" customHeight="1">
      <c r="A51" s="433">
        <v>11</v>
      </c>
      <c r="B51" s="433" t="s">
        <v>139</v>
      </c>
      <c r="C51" s="432" t="s">
        <v>66</v>
      </c>
      <c r="D51" s="421" t="s">
        <v>6</v>
      </c>
      <c r="E51" s="437" t="s">
        <v>351</v>
      </c>
      <c r="F51" s="437" t="s">
        <v>351</v>
      </c>
      <c r="G51" s="437" t="s">
        <v>351</v>
      </c>
      <c r="H51" s="464" t="s">
        <v>351</v>
      </c>
      <c r="I51" s="437" t="s">
        <v>351</v>
      </c>
      <c r="J51" s="437" t="s">
        <v>351</v>
      </c>
      <c r="K51" s="437" t="s">
        <v>351</v>
      </c>
      <c r="L51" s="437" t="s">
        <v>351</v>
      </c>
      <c r="M51" s="437" t="s">
        <v>351</v>
      </c>
      <c r="N51" s="437" t="s">
        <v>351</v>
      </c>
      <c r="O51" s="437" t="s">
        <v>351</v>
      </c>
      <c r="P51" s="437" t="s">
        <v>351</v>
      </c>
      <c r="Q51" s="437" t="s">
        <v>351</v>
      </c>
      <c r="R51" s="437" t="s">
        <v>351</v>
      </c>
      <c r="S51" s="437" t="s">
        <v>351</v>
      </c>
      <c r="T51" s="437" t="s">
        <v>351</v>
      </c>
      <c r="U51" s="437" t="s">
        <v>351</v>
      </c>
      <c r="V51" s="437" t="s">
        <v>351</v>
      </c>
      <c r="W51" s="437" t="s">
        <v>351</v>
      </c>
      <c r="X51" s="437" t="s">
        <v>351</v>
      </c>
      <c r="Y51" s="437" t="s">
        <v>351</v>
      </c>
      <c r="Z51" s="437" t="s">
        <v>351</v>
      </c>
      <c r="AA51" s="437" t="s">
        <v>351</v>
      </c>
      <c r="AB51" s="437" t="s">
        <v>351</v>
      </c>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row>
    <row r="52" spans="1:77" s="463" customFormat="1" ht="14.45" customHeight="1">
      <c r="A52" s="433">
        <v>12</v>
      </c>
      <c r="B52" s="433" t="s">
        <v>140</v>
      </c>
      <c r="C52" s="472" t="s">
        <v>67</v>
      </c>
      <c r="D52" s="421" t="s">
        <v>64</v>
      </c>
      <c r="E52" s="437" t="s">
        <v>351</v>
      </c>
      <c r="F52" s="437" t="s">
        <v>351</v>
      </c>
      <c r="G52" s="437" t="s">
        <v>351</v>
      </c>
      <c r="H52" s="464" t="s">
        <v>351</v>
      </c>
      <c r="I52" s="437" t="s">
        <v>351</v>
      </c>
      <c r="J52" s="437" t="s">
        <v>351</v>
      </c>
      <c r="K52" s="437" t="s">
        <v>351</v>
      </c>
      <c r="L52" s="437" t="s">
        <v>351</v>
      </c>
      <c r="M52" s="437" t="s">
        <v>351</v>
      </c>
      <c r="N52" s="437" t="s">
        <v>351</v>
      </c>
      <c r="O52" s="437" t="s">
        <v>351</v>
      </c>
      <c r="P52" s="437" t="s">
        <v>351</v>
      </c>
      <c r="Q52" s="437" t="s">
        <v>351</v>
      </c>
      <c r="R52" s="437" t="s">
        <v>351</v>
      </c>
      <c r="S52" s="437" t="s">
        <v>351</v>
      </c>
      <c r="T52" s="437" t="s">
        <v>351</v>
      </c>
      <c r="U52" s="437" t="s">
        <v>351</v>
      </c>
      <c r="V52" s="437" t="s">
        <v>351</v>
      </c>
      <c r="W52" s="437" t="s">
        <v>351</v>
      </c>
      <c r="X52" s="437" t="s">
        <v>351</v>
      </c>
      <c r="Y52" s="437" t="s">
        <v>351</v>
      </c>
      <c r="Z52" s="437" t="s">
        <v>351</v>
      </c>
      <c r="AA52" s="437" t="s">
        <v>351</v>
      </c>
      <c r="AB52" s="437" t="s">
        <v>351</v>
      </c>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row>
    <row r="53" spans="1:77" s="463" customFormat="1" ht="37.5" customHeight="1">
      <c r="A53" s="433">
        <v>13</v>
      </c>
      <c r="B53" s="435" t="s">
        <v>141</v>
      </c>
      <c r="C53" s="436" t="s">
        <v>430</v>
      </c>
      <c r="D53" s="481" t="s">
        <v>6</v>
      </c>
      <c r="E53" s="437">
        <v>7176.1369999999997</v>
      </c>
      <c r="F53" s="437">
        <v>3674.9730000000004</v>
      </c>
      <c r="G53" s="437">
        <v>6525.7091000000009</v>
      </c>
      <c r="H53" s="464">
        <v>5493.5497099533868</v>
      </c>
      <c r="I53" s="437">
        <v>5262.7929999999997</v>
      </c>
      <c r="J53" s="437">
        <v>2319.9920000000002</v>
      </c>
      <c r="K53" s="437">
        <v>4579.9405738558326</v>
      </c>
      <c r="L53" s="437">
        <v>3262.5411906893642</v>
      </c>
      <c r="M53" s="437">
        <v>0</v>
      </c>
      <c r="N53" s="437">
        <v>0</v>
      </c>
      <c r="O53" s="437">
        <v>0</v>
      </c>
      <c r="P53" s="437">
        <v>0</v>
      </c>
      <c r="Q53" s="458"/>
      <c r="R53" s="458"/>
      <c r="S53" s="458"/>
      <c r="T53" s="458"/>
      <c r="U53" s="437">
        <v>1827.9970000000001</v>
      </c>
      <c r="V53" s="437">
        <v>1329.5830000000001</v>
      </c>
      <c r="W53" s="437">
        <v>1877.4967310113911</v>
      </c>
      <c r="X53" s="437">
        <v>2112.0522700384436</v>
      </c>
      <c r="Y53" s="437">
        <v>85.346999999999994</v>
      </c>
      <c r="Z53" s="437">
        <v>25.398</v>
      </c>
      <c r="AA53" s="437">
        <v>68.271795132776504</v>
      </c>
      <c r="AB53" s="437">
        <v>118.95624922557926</v>
      </c>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row>
    <row r="54" spans="1:77" s="463" customFormat="1" ht="21">
      <c r="A54" s="433">
        <v>14</v>
      </c>
      <c r="B54" s="435" t="s">
        <v>142</v>
      </c>
      <c r="C54" s="436" t="s">
        <v>168</v>
      </c>
      <c r="D54" s="481" t="s">
        <v>64</v>
      </c>
      <c r="E54" s="437">
        <v>1790.1694184489513</v>
      </c>
      <c r="F54" s="437">
        <v>2846.0034944474414</v>
      </c>
      <c r="G54" s="437">
        <v>1975.7357683374917</v>
      </c>
      <c r="H54" s="464">
        <v>2497.2191317091947</v>
      </c>
      <c r="I54" s="437">
        <v>1678.1038657596964</v>
      </c>
      <c r="J54" s="437">
        <v>2577.0424921860849</v>
      </c>
      <c r="K54" s="437">
        <v>1656.5675435775236</v>
      </c>
      <c r="L54" s="437">
        <v>2047.1645246985606</v>
      </c>
      <c r="M54" s="437" t="s">
        <v>351</v>
      </c>
      <c r="N54" s="437" t="s">
        <v>351</v>
      </c>
      <c r="O54" s="437" t="s">
        <v>351</v>
      </c>
      <c r="P54" s="437" t="s">
        <v>351</v>
      </c>
      <c r="Q54" s="437" t="s">
        <v>351</v>
      </c>
      <c r="R54" s="437" t="s">
        <v>351</v>
      </c>
      <c r="S54" s="437" t="s">
        <v>351</v>
      </c>
      <c r="T54" s="437" t="s">
        <v>351</v>
      </c>
      <c r="U54" s="437">
        <v>2102.240167844378</v>
      </c>
      <c r="V54" s="437">
        <v>3283.0940061865549</v>
      </c>
      <c r="W54" s="437">
        <v>2693.0219521696313</v>
      </c>
      <c r="X54" s="437">
        <v>3155.361730583099</v>
      </c>
      <c r="Y54" s="437">
        <v>2016.462229579369</v>
      </c>
      <c r="Z54" s="437">
        <v>4532.7213339901427</v>
      </c>
      <c r="AA54" s="437">
        <v>3661.190748618134</v>
      </c>
      <c r="AB54" s="437">
        <v>3155.3612972596111</v>
      </c>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0"/>
      <c r="BQ54" s="360"/>
      <c r="BR54" s="360"/>
      <c r="BS54" s="360"/>
      <c r="BT54" s="360"/>
      <c r="BU54" s="360"/>
      <c r="BV54" s="360"/>
      <c r="BW54" s="360"/>
      <c r="BX54" s="360"/>
      <c r="BY54" s="360"/>
    </row>
    <row r="55" spans="1:77" s="488" customFormat="1">
      <c r="A55" s="482"/>
      <c r="B55" s="482"/>
      <c r="C55" s="483"/>
      <c r="D55" s="484"/>
      <c r="E55" s="485"/>
      <c r="F55" s="485"/>
      <c r="G55" s="485"/>
      <c r="H55" s="485"/>
      <c r="I55" s="485"/>
      <c r="J55" s="485"/>
      <c r="K55" s="485"/>
      <c r="L55" s="485"/>
      <c r="M55" s="485"/>
      <c r="N55" s="485"/>
      <c r="O55" s="485"/>
      <c r="P55" s="485"/>
      <c r="Q55" s="486"/>
      <c r="R55" s="486"/>
      <c r="S55" s="486"/>
      <c r="T55" s="486"/>
      <c r="U55" s="487"/>
      <c r="V55" s="487"/>
      <c r="W55" s="487"/>
      <c r="X55" s="487"/>
      <c r="Y55" s="487"/>
      <c r="Z55" s="487"/>
      <c r="AA55" s="487"/>
      <c r="AB55" s="487"/>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0"/>
      <c r="BQ55" s="360"/>
      <c r="BR55" s="360"/>
      <c r="BS55" s="360"/>
      <c r="BT55" s="360"/>
      <c r="BU55" s="360"/>
      <c r="BV55" s="360"/>
      <c r="BW55" s="360"/>
      <c r="BX55" s="360"/>
      <c r="BY55" s="360"/>
    </row>
    <row r="56" spans="1:77" ht="45.75">
      <c r="A56" s="489"/>
      <c r="B56" s="489"/>
      <c r="C56" s="490" t="s">
        <v>169</v>
      </c>
      <c r="D56" s="491"/>
      <c r="E56" s="491"/>
      <c r="F56" s="491"/>
      <c r="G56" s="491"/>
      <c r="H56" s="491"/>
      <c r="I56" s="491"/>
      <c r="J56" s="491"/>
      <c r="K56" s="491"/>
      <c r="L56" s="492"/>
      <c r="M56" s="493"/>
      <c r="N56" s="493"/>
      <c r="O56" s="493"/>
      <c r="P56" s="494"/>
      <c r="Q56" s="494"/>
      <c r="R56" s="494"/>
      <c r="S56" s="494"/>
      <c r="T56" s="494"/>
      <c r="U56" s="494"/>
      <c r="V56" s="494"/>
      <c r="W56" s="494"/>
      <c r="X56" s="494"/>
      <c r="Y56" s="495"/>
      <c r="Z56" s="495"/>
      <c r="AA56" s="495"/>
      <c r="AB56" s="495"/>
    </row>
    <row r="57" spans="1:77" ht="32.450000000000003" customHeight="1">
      <c r="A57" s="496"/>
      <c r="B57" s="496"/>
      <c r="C57" s="497" t="s">
        <v>134</v>
      </c>
      <c r="D57" s="497"/>
      <c r="E57" s="497"/>
      <c r="F57" s="497"/>
      <c r="G57" s="497"/>
      <c r="H57" s="497"/>
      <c r="I57" s="497"/>
      <c r="J57" s="497"/>
      <c r="K57" s="497"/>
      <c r="L57" s="497"/>
      <c r="M57" s="497"/>
      <c r="N57" s="497"/>
      <c r="O57" s="497"/>
      <c r="P57" s="497"/>
      <c r="Q57" s="498"/>
      <c r="R57" s="498"/>
      <c r="S57" s="498"/>
      <c r="T57" s="498"/>
      <c r="U57" s="498"/>
      <c r="V57" s="498"/>
      <c r="W57" s="498"/>
      <c r="X57" s="498"/>
      <c r="Y57" s="499"/>
      <c r="Z57" s="499"/>
      <c r="AA57" s="499"/>
      <c r="AB57" s="499"/>
    </row>
    <row r="58" spans="1:77" ht="15" customHeight="1">
      <c r="A58" s="496"/>
      <c r="B58" s="496"/>
      <c r="C58" s="500" t="s">
        <v>350</v>
      </c>
      <c r="D58" s="498"/>
      <c r="E58" s="498"/>
      <c r="F58" s="498"/>
      <c r="G58" s="498"/>
      <c r="H58" s="498"/>
      <c r="I58" s="498"/>
      <c r="J58" s="600" t="s">
        <v>171</v>
      </c>
      <c r="K58" s="601"/>
      <c r="L58" s="601"/>
      <c r="M58" s="601"/>
      <c r="N58" s="498"/>
      <c r="O58" s="498"/>
      <c r="P58" s="498"/>
      <c r="Q58" s="498"/>
      <c r="R58" s="498"/>
      <c r="S58" s="498"/>
      <c r="T58" s="498"/>
      <c r="V58" s="500" t="s">
        <v>735</v>
      </c>
      <c r="X58" s="500"/>
      <c r="Y58" s="499"/>
      <c r="Z58" s="499"/>
      <c r="AA58" s="499"/>
      <c r="AB58" s="499"/>
    </row>
    <row r="59" spans="1:77" ht="14.45" customHeight="1">
      <c r="A59" s="496"/>
      <c r="B59" s="496"/>
      <c r="C59" s="501" t="s">
        <v>172</v>
      </c>
      <c r="D59" s="499"/>
      <c r="E59" s="499"/>
      <c r="F59" s="499"/>
      <c r="G59" s="499"/>
      <c r="H59" s="499"/>
      <c r="I59" s="499"/>
      <c r="J59" s="599" t="s">
        <v>150</v>
      </c>
      <c r="K59" s="599"/>
      <c r="L59" s="599"/>
      <c r="M59" s="599"/>
      <c r="N59" s="499"/>
      <c r="O59" s="499"/>
      <c r="P59" s="499"/>
      <c r="Q59" s="499"/>
      <c r="R59" s="499"/>
      <c r="S59" s="499"/>
      <c r="T59" s="499"/>
      <c r="V59" s="502" t="s">
        <v>170</v>
      </c>
      <c r="W59" s="502"/>
      <c r="X59" s="502"/>
      <c r="Y59" s="499"/>
      <c r="Z59" s="499"/>
      <c r="AA59" s="499"/>
      <c r="AB59" s="499"/>
    </row>
    <row r="60" spans="1:77">
      <c r="A60" s="496"/>
      <c r="B60" s="496"/>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row>
    <row r="61" spans="1:77">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row>
    <row r="62" spans="1:77">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row>
    <row r="63" spans="1:77">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row>
  </sheetData>
  <mergeCells count="12">
    <mergeCell ref="J59:M59"/>
    <mergeCell ref="J58:M58"/>
    <mergeCell ref="A7:A9"/>
    <mergeCell ref="B7:B9"/>
    <mergeCell ref="C7:C9"/>
    <mergeCell ref="D7:D9"/>
    <mergeCell ref="E7:H8"/>
    <mergeCell ref="U7:X8"/>
    <mergeCell ref="Y7:AB8"/>
    <mergeCell ref="I7:L8"/>
    <mergeCell ref="M7:P8"/>
    <mergeCell ref="Q7:T8"/>
  </mergeCells>
  <conditionalFormatting sqref="C1">
    <cfRule type="containsText" dxfId="45" priority="2" operator="containsText" text="Для корек">
      <formula>NOT(ISERROR(SEARCH("Для корек",C1)))</formula>
    </cfRule>
  </conditionalFormatting>
  <pageMargins left="0.25" right="0.29166666666666669" top="0.22916666666666666" bottom="0.22916666666666666" header="0.31496062992125984" footer="0.31496062992125984"/>
  <pageSetup paperSize="9" scale="66" fitToHeight="0" orientation="landscape" r:id="rId1"/>
</worksheet>
</file>

<file path=xl/worksheets/sheet3.xml><?xml version="1.0" encoding="utf-8"?>
<worksheet xmlns="http://schemas.openxmlformats.org/spreadsheetml/2006/main" xmlns:r="http://schemas.openxmlformats.org/officeDocument/2006/relationships">
  <sheetPr>
    <tabColor theme="5" tint="0.79998168889431442"/>
    <pageSetUpPr fitToPage="1"/>
  </sheetPr>
  <dimension ref="A1:Y72"/>
  <sheetViews>
    <sheetView view="pageBreakPreview" zoomScaleNormal="100" zoomScaleSheetLayoutView="100" workbookViewId="0">
      <pane xSplit="3" ySplit="10" topLeftCell="D11" activePane="bottomRight" state="frozen"/>
      <selection activeCell="C32" sqref="C32"/>
      <selection pane="topRight" activeCell="C32" sqref="C32"/>
      <selection pane="bottomLeft" activeCell="C32" sqref="C32"/>
      <selection pane="bottomRight" activeCell="B2" sqref="B2:F2"/>
    </sheetView>
  </sheetViews>
  <sheetFormatPr defaultColWidth="9.140625" defaultRowHeight="15"/>
  <cols>
    <col min="1" max="1" width="8.5703125" style="553" customWidth="1"/>
    <col min="2" max="2" width="57" style="504" customWidth="1"/>
    <col min="3" max="3" width="7.5703125" style="504" customWidth="1"/>
    <col min="4" max="6" width="10.140625" style="504" customWidth="1"/>
    <col min="7" max="7" width="11.28515625" style="504" customWidth="1"/>
    <col min="8" max="8" width="10.140625" style="504" customWidth="1"/>
    <col min="9" max="9" width="10.42578125" style="504" customWidth="1"/>
    <col min="10" max="10" width="10.7109375" style="504" customWidth="1"/>
    <col min="11" max="12" width="10.140625" style="504" customWidth="1"/>
    <col min="13" max="15" width="7.7109375" style="504" customWidth="1"/>
    <col min="16" max="16" width="11" style="504" customWidth="1"/>
    <col min="17" max="19" width="7.7109375" style="504" customWidth="1"/>
    <col min="20" max="20" width="10.42578125" style="504" customWidth="1"/>
    <col min="21" max="23" width="9.140625" style="504" customWidth="1"/>
    <col min="24" max="16384" width="9.140625" style="504"/>
  </cols>
  <sheetData>
    <row r="1" spans="1:25" ht="14.45" customHeight="1">
      <c r="A1" s="438"/>
      <c r="B1" s="439"/>
      <c r="C1" s="440"/>
      <c r="E1" s="505"/>
      <c r="F1" s="617" t="s">
        <v>749</v>
      </c>
      <c r="G1" s="617"/>
      <c r="H1" s="360"/>
      <c r="I1" s="360"/>
      <c r="J1" s="360"/>
      <c r="K1" s="360"/>
      <c r="L1" s="360"/>
      <c r="M1" s="360"/>
      <c r="N1" s="360"/>
      <c r="O1" s="360"/>
      <c r="P1" s="360"/>
      <c r="Q1" s="360"/>
      <c r="R1" s="360"/>
      <c r="S1" s="360"/>
      <c r="T1" s="360"/>
      <c r="U1" s="360"/>
      <c r="V1" s="360"/>
      <c r="W1" s="360"/>
      <c r="X1" s="360"/>
      <c r="Y1" s="360"/>
    </row>
    <row r="2" spans="1:25" ht="24" customHeight="1">
      <c r="A2" s="438"/>
      <c r="B2" s="618" t="s">
        <v>378</v>
      </c>
      <c r="C2" s="618"/>
      <c r="D2" s="618"/>
      <c r="E2" s="618"/>
      <c r="F2" s="618"/>
      <c r="G2" s="440"/>
      <c r="H2" s="360"/>
      <c r="I2" s="360"/>
      <c r="J2" s="360"/>
      <c r="K2" s="360"/>
      <c r="L2" s="360"/>
      <c r="M2" s="360"/>
      <c r="N2" s="360"/>
      <c r="O2" s="360"/>
      <c r="P2" s="360"/>
      <c r="Q2" s="360"/>
      <c r="R2" s="360"/>
      <c r="S2" s="360"/>
      <c r="T2" s="360"/>
      <c r="U2" s="360"/>
      <c r="V2" s="360"/>
      <c r="W2" s="360"/>
      <c r="X2" s="360"/>
      <c r="Y2" s="360"/>
    </row>
    <row r="3" spans="1:25">
      <c r="A3" s="438"/>
      <c r="B3" s="619" t="s">
        <v>431</v>
      </c>
      <c r="C3" s="619"/>
      <c r="D3" s="619"/>
      <c r="E3" s="619"/>
      <c r="F3" s="619"/>
      <c r="G3" s="440"/>
      <c r="H3" s="360"/>
      <c r="I3" s="360"/>
      <c r="J3" s="360"/>
      <c r="K3" s="360"/>
      <c r="L3" s="360"/>
      <c r="M3" s="360"/>
      <c r="N3" s="360"/>
      <c r="O3" s="360"/>
      <c r="P3" s="360"/>
      <c r="Q3" s="360"/>
      <c r="R3" s="360"/>
      <c r="S3" s="360"/>
      <c r="T3" s="360"/>
      <c r="U3" s="360"/>
      <c r="V3" s="360"/>
      <c r="W3" s="360"/>
      <c r="X3" s="360"/>
      <c r="Y3" s="360"/>
    </row>
    <row r="4" spans="1:25">
      <c r="A4" s="506" t="s">
        <v>668</v>
      </c>
      <c r="B4" s="507"/>
      <c r="C4" s="506"/>
      <c r="D4" s="506"/>
      <c r="E4" s="506"/>
      <c r="F4" s="506"/>
      <c r="G4" s="448"/>
      <c r="H4" s="360"/>
      <c r="I4" s="360"/>
      <c r="J4" s="360"/>
      <c r="K4" s="360"/>
      <c r="L4" s="360"/>
      <c r="M4" s="360"/>
      <c r="N4" s="360"/>
      <c r="O4" s="360"/>
      <c r="P4" s="360"/>
      <c r="Q4" s="360"/>
      <c r="R4" s="360"/>
      <c r="S4" s="360"/>
      <c r="T4" s="360"/>
      <c r="U4" s="360"/>
      <c r="V4" s="360"/>
      <c r="W4" s="360"/>
      <c r="X4" s="360"/>
      <c r="Y4" s="360"/>
    </row>
    <row r="5" spans="1:25">
      <c r="A5" s="506" t="s">
        <v>746</v>
      </c>
      <c r="B5" s="507"/>
      <c r="C5" s="506"/>
      <c r="D5" s="506"/>
      <c r="E5" s="506"/>
      <c r="F5" s="506"/>
      <c r="G5" s="448"/>
      <c r="H5" s="360"/>
      <c r="I5" s="360"/>
      <c r="J5" s="360"/>
      <c r="K5" s="360"/>
      <c r="L5" s="360"/>
      <c r="M5" s="360"/>
      <c r="N5" s="360"/>
      <c r="O5" s="360"/>
      <c r="P5" s="360"/>
      <c r="Q5" s="360"/>
      <c r="R5" s="360"/>
      <c r="S5" s="360"/>
      <c r="T5" s="360"/>
      <c r="U5" s="360"/>
      <c r="V5" s="360"/>
      <c r="W5" s="360"/>
      <c r="X5" s="360"/>
      <c r="Y5" s="360"/>
    </row>
    <row r="6" spans="1:25">
      <c r="A6" s="620" t="s">
        <v>152</v>
      </c>
      <c r="B6" s="620"/>
      <c r="C6" s="620"/>
      <c r="D6" s="620"/>
      <c r="E6" s="620"/>
      <c r="F6" s="620"/>
      <c r="G6" s="620"/>
      <c r="H6" s="360"/>
      <c r="I6" s="360"/>
      <c r="J6" s="360"/>
      <c r="K6" s="360"/>
      <c r="L6" s="360"/>
      <c r="M6" s="360"/>
      <c r="N6" s="360"/>
      <c r="O6" s="360"/>
      <c r="P6" s="360"/>
      <c r="Q6" s="360"/>
      <c r="R6" s="360"/>
      <c r="S6" s="360"/>
      <c r="T6" s="360"/>
      <c r="U6" s="360"/>
      <c r="V6" s="360"/>
      <c r="W6" s="360"/>
      <c r="X6" s="360"/>
      <c r="Y6" s="360"/>
    </row>
    <row r="7" spans="1:25" ht="26.25" customHeight="1">
      <c r="A7" s="608" t="s">
        <v>4</v>
      </c>
      <c r="B7" s="611" t="s">
        <v>5</v>
      </c>
      <c r="C7" s="614" t="s">
        <v>17</v>
      </c>
      <c r="D7" s="604" t="s">
        <v>69</v>
      </c>
      <c r="E7" s="604"/>
      <c r="F7" s="604"/>
      <c r="G7" s="604"/>
      <c r="H7" s="605" t="s">
        <v>695</v>
      </c>
      <c r="I7" s="605"/>
      <c r="J7" s="605"/>
      <c r="K7" s="605"/>
      <c r="L7" s="360"/>
      <c r="M7" s="360"/>
      <c r="N7" s="360"/>
      <c r="O7" s="360"/>
      <c r="P7" s="360"/>
      <c r="Q7" s="360"/>
      <c r="R7" s="360"/>
      <c r="S7" s="360"/>
      <c r="T7" s="360"/>
      <c r="U7" s="360"/>
      <c r="V7" s="360"/>
      <c r="W7" s="360"/>
      <c r="X7" s="360"/>
      <c r="Y7" s="360"/>
    </row>
    <row r="8" spans="1:25" ht="14.25" customHeight="1">
      <c r="A8" s="609"/>
      <c r="B8" s="612"/>
      <c r="C8" s="615"/>
      <c r="D8" s="614" t="s">
        <v>195</v>
      </c>
      <c r="E8" s="614" t="s">
        <v>154</v>
      </c>
      <c r="F8" s="614" t="s">
        <v>155</v>
      </c>
      <c r="G8" s="614" t="s">
        <v>147</v>
      </c>
      <c r="H8" s="605"/>
      <c r="I8" s="605"/>
      <c r="J8" s="605"/>
      <c r="K8" s="605"/>
      <c r="L8" s="360"/>
      <c r="M8" s="360"/>
      <c r="N8" s="360"/>
      <c r="O8" s="360"/>
      <c r="P8" s="360"/>
      <c r="Q8" s="360"/>
      <c r="R8" s="360"/>
      <c r="S8" s="360"/>
      <c r="T8" s="360"/>
      <c r="U8" s="360"/>
      <c r="V8" s="360"/>
      <c r="W8" s="360"/>
      <c r="X8" s="360"/>
      <c r="Y8" s="360"/>
    </row>
    <row r="9" spans="1:25" ht="30.75" customHeight="1">
      <c r="A9" s="610"/>
      <c r="B9" s="613"/>
      <c r="C9" s="616"/>
      <c r="D9" s="616"/>
      <c r="E9" s="616"/>
      <c r="F9" s="616"/>
      <c r="G9" s="616"/>
      <c r="H9" s="416" t="s">
        <v>0</v>
      </c>
      <c r="I9" s="416" t="s">
        <v>124</v>
      </c>
      <c r="J9" s="416" t="s">
        <v>87</v>
      </c>
      <c r="K9" s="416" t="s">
        <v>88</v>
      </c>
      <c r="L9" s="360"/>
      <c r="M9" s="360"/>
      <c r="N9" s="360"/>
      <c r="O9" s="360"/>
      <c r="P9" s="360"/>
      <c r="Q9" s="360"/>
      <c r="R9" s="360"/>
      <c r="S9" s="360"/>
      <c r="T9" s="360"/>
      <c r="U9" s="360"/>
      <c r="V9" s="360"/>
      <c r="W9" s="360"/>
      <c r="X9" s="360"/>
      <c r="Y9" s="360"/>
    </row>
    <row r="10" spans="1:25">
      <c r="A10" s="508"/>
      <c r="B10" s="509"/>
      <c r="C10" s="510"/>
      <c r="D10" s="421">
        <v>2021</v>
      </c>
      <c r="E10" s="421">
        <v>2022</v>
      </c>
      <c r="F10" s="421" t="s">
        <v>667</v>
      </c>
      <c r="G10" s="421" t="s">
        <v>736</v>
      </c>
      <c r="H10" s="421" t="s">
        <v>736</v>
      </c>
      <c r="I10" s="421" t="s">
        <v>736</v>
      </c>
      <c r="J10" s="421" t="s">
        <v>736</v>
      </c>
      <c r="K10" s="421" t="s">
        <v>736</v>
      </c>
      <c r="L10" s="360"/>
      <c r="M10" s="360"/>
      <c r="N10" s="360"/>
      <c r="O10" s="360"/>
      <c r="P10" s="360"/>
      <c r="Q10" s="360"/>
      <c r="R10" s="360"/>
      <c r="S10" s="360"/>
      <c r="T10" s="360"/>
      <c r="U10" s="360"/>
      <c r="V10" s="360"/>
      <c r="W10" s="360"/>
      <c r="X10" s="360"/>
      <c r="Y10" s="360"/>
    </row>
    <row r="11" spans="1:25" ht="12" customHeight="1">
      <c r="A11" s="511">
        <v>1</v>
      </c>
      <c r="B11" s="512" t="s">
        <v>173</v>
      </c>
      <c r="C11" s="424" t="s">
        <v>22</v>
      </c>
      <c r="D11" s="458">
        <v>414.08000000000004</v>
      </c>
      <c r="E11" s="458">
        <v>586.18499999999995</v>
      </c>
      <c r="F11" s="458">
        <v>1814.6112165656318</v>
      </c>
      <c r="G11" s="458">
        <v>1997.4606581351286</v>
      </c>
      <c r="H11" s="513">
        <v>1052.1534413902248</v>
      </c>
      <c r="I11" s="513">
        <v>0</v>
      </c>
      <c r="J11" s="513">
        <v>894.90392364406682</v>
      </c>
      <c r="K11" s="513">
        <v>50.403293100836571</v>
      </c>
      <c r="L11" s="360"/>
      <c r="M11" s="360"/>
      <c r="N11" s="360"/>
      <c r="O11" s="360"/>
      <c r="P11" s="360"/>
      <c r="Q11" s="360"/>
      <c r="R11" s="360"/>
      <c r="S11" s="360"/>
      <c r="T11" s="360"/>
      <c r="U11" s="360"/>
      <c r="V11" s="360"/>
      <c r="W11" s="360"/>
      <c r="X11" s="360"/>
      <c r="Y11" s="360"/>
    </row>
    <row r="12" spans="1:25" ht="12" customHeight="1">
      <c r="A12" s="514" t="s">
        <v>7</v>
      </c>
      <c r="B12" s="87" t="s">
        <v>157</v>
      </c>
      <c r="C12" s="424" t="s">
        <v>22</v>
      </c>
      <c r="D12" s="461">
        <v>32.46</v>
      </c>
      <c r="E12" s="461">
        <v>11.551</v>
      </c>
      <c r="F12" s="461">
        <v>1344.3261057712223</v>
      </c>
      <c r="G12" s="461">
        <v>1264.7626967367016</v>
      </c>
      <c r="H12" s="515">
        <v>617.0145458861349</v>
      </c>
      <c r="I12" s="515">
        <v>0</v>
      </c>
      <c r="J12" s="515">
        <v>613.21055503166701</v>
      </c>
      <c r="K12" s="515">
        <v>34.537595818899561</v>
      </c>
      <c r="L12" s="360"/>
      <c r="M12" s="360"/>
      <c r="N12" s="360"/>
      <c r="O12" s="360"/>
      <c r="P12" s="360"/>
      <c r="Q12" s="360"/>
      <c r="R12" s="360"/>
      <c r="S12" s="360"/>
      <c r="T12" s="360"/>
      <c r="U12" s="360"/>
      <c r="V12" s="360"/>
      <c r="W12" s="360"/>
      <c r="X12" s="360"/>
      <c r="Y12" s="360"/>
    </row>
    <row r="13" spans="1:25" ht="12" customHeight="1">
      <c r="A13" s="514" t="s">
        <v>23</v>
      </c>
      <c r="B13" s="87" t="s">
        <v>26</v>
      </c>
      <c r="C13" s="424" t="s">
        <v>22</v>
      </c>
      <c r="D13" s="461">
        <v>0</v>
      </c>
      <c r="E13" s="461">
        <v>0</v>
      </c>
      <c r="F13" s="86">
        <v>0</v>
      </c>
      <c r="G13" s="461">
        <v>0</v>
      </c>
      <c r="H13" s="516">
        <v>0</v>
      </c>
      <c r="I13" s="516">
        <v>0</v>
      </c>
      <c r="J13" s="516">
        <v>0</v>
      </c>
      <c r="K13" s="516">
        <v>0</v>
      </c>
      <c r="L13" s="360"/>
      <c r="M13" s="360"/>
      <c r="N13" s="360"/>
      <c r="O13" s="360"/>
      <c r="P13" s="360"/>
      <c r="Q13" s="360"/>
      <c r="R13" s="360"/>
      <c r="S13" s="360"/>
      <c r="T13" s="360"/>
      <c r="U13" s="360"/>
      <c r="V13" s="360"/>
      <c r="W13" s="360"/>
      <c r="X13" s="360"/>
      <c r="Y13" s="360"/>
    </row>
    <row r="14" spans="1:25" ht="12" customHeight="1">
      <c r="A14" s="514" t="s">
        <v>25</v>
      </c>
      <c r="B14" s="87" t="s">
        <v>70</v>
      </c>
      <c r="C14" s="424" t="s">
        <v>22</v>
      </c>
      <c r="D14" s="461">
        <v>0</v>
      </c>
      <c r="E14" s="461">
        <v>0</v>
      </c>
      <c r="F14" s="86">
        <v>0</v>
      </c>
      <c r="G14" s="461">
        <v>0</v>
      </c>
      <c r="H14" s="517">
        <v>0</v>
      </c>
      <c r="I14" s="517">
        <v>0</v>
      </c>
      <c r="J14" s="517">
        <v>0</v>
      </c>
      <c r="K14" s="517">
        <v>0</v>
      </c>
      <c r="L14" s="360"/>
      <c r="M14" s="360"/>
      <c r="N14" s="360"/>
      <c r="O14" s="360"/>
      <c r="P14" s="360"/>
      <c r="Q14" s="360"/>
      <c r="R14" s="360"/>
      <c r="S14" s="360"/>
      <c r="T14" s="360"/>
      <c r="U14" s="360"/>
      <c r="V14" s="360"/>
      <c r="W14" s="360"/>
      <c r="X14" s="360"/>
      <c r="Y14" s="360"/>
    </row>
    <row r="15" spans="1:25" ht="12" customHeight="1">
      <c r="A15" s="514" t="s">
        <v>27</v>
      </c>
      <c r="B15" s="87" t="s">
        <v>71</v>
      </c>
      <c r="C15" s="424" t="s">
        <v>22</v>
      </c>
      <c r="D15" s="461">
        <v>7.01</v>
      </c>
      <c r="E15" s="461">
        <v>11.551</v>
      </c>
      <c r="F15" s="86">
        <v>17.246105771222403</v>
      </c>
      <c r="G15" s="461">
        <v>11.766534864779201</v>
      </c>
      <c r="H15" s="517">
        <v>6.9879776588953684</v>
      </c>
      <c r="I15" s="517">
        <v>0</v>
      </c>
      <c r="J15" s="517">
        <v>4.5237669784541845</v>
      </c>
      <c r="K15" s="517">
        <v>0.25479022742964785</v>
      </c>
      <c r="L15" s="360"/>
      <c r="M15" s="360"/>
      <c r="N15" s="360"/>
      <c r="O15" s="360"/>
      <c r="P15" s="360"/>
      <c r="Q15" s="360"/>
      <c r="R15" s="360"/>
      <c r="S15" s="360"/>
      <c r="T15" s="360"/>
      <c r="U15" s="360"/>
      <c r="V15" s="360"/>
      <c r="W15" s="360"/>
      <c r="X15" s="360"/>
      <c r="Y15" s="360"/>
    </row>
    <row r="16" spans="1:25" ht="12" customHeight="1">
      <c r="A16" s="514" t="s">
        <v>28</v>
      </c>
      <c r="B16" s="87" t="s">
        <v>405</v>
      </c>
      <c r="C16" s="424" t="s">
        <v>22</v>
      </c>
      <c r="D16" s="461">
        <v>25.45</v>
      </c>
      <c r="E16" s="461">
        <v>0</v>
      </c>
      <c r="F16" s="86">
        <v>1327.08</v>
      </c>
      <c r="G16" s="461">
        <v>1252.9961618719224</v>
      </c>
      <c r="H16" s="518">
        <v>610.02656822723952</v>
      </c>
      <c r="I16" s="518">
        <v>0</v>
      </c>
      <c r="J16" s="518">
        <v>608.68678805321281</v>
      </c>
      <c r="K16" s="518">
        <v>34.282805591469916</v>
      </c>
      <c r="L16" s="360"/>
      <c r="M16" s="360"/>
      <c r="N16" s="360"/>
      <c r="O16" s="360"/>
      <c r="P16" s="360"/>
      <c r="Q16" s="360"/>
      <c r="R16" s="360"/>
      <c r="S16" s="360"/>
      <c r="T16" s="360"/>
      <c r="U16" s="360"/>
      <c r="V16" s="360"/>
      <c r="W16" s="360"/>
      <c r="X16" s="360"/>
      <c r="Y16" s="360"/>
    </row>
    <row r="17" spans="1:25" ht="12" customHeight="1">
      <c r="A17" s="514" t="s">
        <v>424</v>
      </c>
      <c r="B17" s="519" t="s">
        <v>406</v>
      </c>
      <c r="C17" s="424" t="s">
        <v>22</v>
      </c>
      <c r="D17" s="461">
        <v>0</v>
      </c>
      <c r="E17" s="461">
        <v>0</v>
      </c>
      <c r="F17" s="86">
        <v>1305.6600000000001</v>
      </c>
      <c r="G17" s="458">
        <v>1252.9961618719224</v>
      </c>
      <c r="H17" s="515">
        <v>610.02656822723952</v>
      </c>
      <c r="I17" s="515" t="s">
        <v>745</v>
      </c>
      <c r="J17" s="515">
        <v>608.68678805321281</v>
      </c>
      <c r="K17" s="515">
        <v>34.282805591469916</v>
      </c>
      <c r="L17" s="360"/>
      <c r="M17" s="360"/>
      <c r="N17" s="360"/>
      <c r="O17" s="360"/>
      <c r="P17" s="360"/>
      <c r="Q17" s="360"/>
      <c r="R17" s="360"/>
      <c r="S17" s="360"/>
      <c r="T17" s="360"/>
      <c r="U17" s="360"/>
      <c r="V17" s="360"/>
      <c r="W17" s="360"/>
      <c r="X17" s="360"/>
      <c r="Y17" s="360"/>
    </row>
    <row r="18" spans="1:25" ht="12" customHeight="1">
      <c r="A18" s="520" t="s">
        <v>8</v>
      </c>
      <c r="B18" s="521" t="s">
        <v>72</v>
      </c>
      <c r="C18" s="416" t="s">
        <v>22</v>
      </c>
      <c r="D18" s="461">
        <v>227.72</v>
      </c>
      <c r="E18" s="461">
        <v>388.10599999999999</v>
      </c>
      <c r="F18" s="86">
        <v>310.21177999999998</v>
      </c>
      <c r="G18" s="461">
        <v>421.53039000000001</v>
      </c>
      <c r="H18" s="516">
        <v>250.34090169423271</v>
      </c>
      <c r="I18" s="516">
        <v>0</v>
      </c>
      <c r="J18" s="516">
        <v>162.06175230099888</v>
      </c>
      <c r="K18" s="516">
        <v>9.1277360047684315</v>
      </c>
      <c r="L18" s="360"/>
      <c r="M18" s="360"/>
      <c r="N18" s="360"/>
      <c r="O18" s="360"/>
      <c r="P18" s="360"/>
      <c r="Q18" s="360"/>
      <c r="R18" s="360"/>
      <c r="S18" s="360"/>
      <c r="T18" s="360"/>
      <c r="U18" s="360"/>
      <c r="V18" s="360"/>
      <c r="W18" s="360"/>
      <c r="X18" s="360"/>
      <c r="Y18" s="360"/>
    </row>
    <row r="19" spans="1:25" ht="12" customHeight="1">
      <c r="A19" s="520" t="s">
        <v>33</v>
      </c>
      <c r="B19" s="87" t="s">
        <v>158</v>
      </c>
      <c r="C19" s="424" t="s">
        <v>22</v>
      </c>
      <c r="D19" s="461">
        <v>109.43</v>
      </c>
      <c r="E19" s="461">
        <v>102.90400000000001</v>
      </c>
      <c r="F19" s="461">
        <v>111.49789559999999</v>
      </c>
      <c r="G19" s="461">
        <v>228.39005580000003</v>
      </c>
      <c r="H19" s="515">
        <v>135.63760493512251</v>
      </c>
      <c r="I19" s="515">
        <v>0</v>
      </c>
      <c r="J19" s="515">
        <v>87.806937599613889</v>
      </c>
      <c r="K19" s="515">
        <v>4.9455132652635818</v>
      </c>
      <c r="L19" s="360"/>
      <c r="M19" s="360"/>
      <c r="N19" s="360"/>
      <c r="O19" s="360"/>
      <c r="P19" s="360"/>
      <c r="Q19" s="360"/>
      <c r="R19" s="360"/>
      <c r="S19" s="360"/>
      <c r="T19" s="360"/>
      <c r="U19" s="360"/>
      <c r="V19" s="360"/>
      <c r="W19" s="360"/>
      <c r="X19" s="360"/>
      <c r="Y19" s="360"/>
    </row>
    <row r="20" spans="1:25" ht="12" customHeight="1">
      <c r="A20" s="514" t="s">
        <v>34</v>
      </c>
      <c r="B20" s="87" t="s">
        <v>44</v>
      </c>
      <c r="C20" s="424" t="s">
        <v>22</v>
      </c>
      <c r="D20" s="461">
        <v>50.09</v>
      </c>
      <c r="E20" s="461">
        <v>85.382000000000005</v>
      </c>
      <c r="F20" s="86">
        <v>68.246591600000002</v>
      </c>
      <c r="G20" s="461">
        <v>92.736685800000004</v>
      </c>
      <c r="H20" s="516">
        <v>55.074998372731194</v>
      </c>
      <c r="I20" s="516">
        <v>0</v>
      </c>
      <c r="J20" s="516">
        <v>35.653585506219748</v>
      </c>
      <c r="K20" s="516">
        <v>2.0081019210490552</v>
      </c>
      <c r="L20" s="360"/>
      <c r="M20" s="360"/>
      <c r="N20" s="360"/>
      <c r="O20" s="360"/>
      <c r="P20" s="360"/>
      <c r="Q20" s="360"/>
      <c r="R20" s="360"/>
      <c r="S20" s="360"/>
      <c r="T20" s="360"/>
      <c r="U20" s="360"/>
      <c r="V20" s="360"/>
      <c r="W20" s="360"/>
      <c r="X20" s="360"/>
      <c r="Y20" s="360"/>
    </row>
    <row r="21" spans="1:25" ht="12" customHeight="1">
      <c r="A21" s="514" t="s">
        <v>36</v>
      </c>
      <c r="B21" s="87" t="s">
        <v>174</v>
      </c>
      <c r="C21" s="424" t="s">
        <v>22</v>
      </c>
      <c r="D21" s="461">
        <v>17.88</v>
      </c>
      <c r="E21" s="461">
        <v>15.47</v>
      </c>
      <c r="F21" s="86">
        <v>17.743320000000004</v>
      </c>
      <c r="G21" s="461">
        <v>14.880120000000002</v>
      </c>
      <c r="H21" s="516">
        <v>8.8370915751018249</v>
      </c>
      <c r="I21" s="516">
        <v>0</v>
      </c>
      <c r="J21" s="516">
        <v>5.7208172384656288</v>
      </c>
      <c r="K21" s="516">
        <v>0.32221118643254842</v>
      </c>
      <c r="L21" s="360"/>
      <c r="M21" s="360"/>
      <c r="N21" s="360"/>
      <c r="O21" s="360"/>
      <c r="P21" s="360"/>
      <c r="Q21" s="360"/>
      <c r="R21" s="360"/>
      <c r="S21" s="360"/>
      <c r="T21" s="360"/>
      <c r="U21" s="360"/>
      <c r="V21" s="360"/>
      <c r="W21" s="360"/>
      <c r="X21" s="360"/>
      <c r="Y21" s="360"/>
    </row>
    <row r="22" spans="1:25" ht="12" customHeight="1">
      <c r="A22" s="514" t="s">
        <v>38</v>
      </c>
      <c r="B22" s="522" t="s">
        <v>73</v>
      </c>
      <c r="C22" s="424" t="s">
        <v>22</v>
      </c>
      <c r="D22" s="461">
        <v>41.46</v>
      </c>
      <c r="E22" s="461">
        <v>2.052</v>
      </c>
      <c r="F22" s="86">
        <v>25.507983999999986</v>
      </c>
      <c r="G22" s="461">
        <v>120.77325</v>
      </c>
      <c r="H22" s="516">
        <v>71.7255149872895</v>
      </c>
      <c r="I22" s="516">
        <v>0</v>
      </c>
      <c r="J22" s="516">
        <v>46.43253485492852</v>
      </c>
      <c r="K22" s="516">
        <v>2.6152001577819788</v>
      </c>
      <c r="L22" s="360"/>
      <c r="M22" s="360"/>
      <c r="N22" s="360"/>
      <c r="O22" s="360"/>
      <c r="P22" s="360"/>
      <c r="Q22" s="360"/>
      <c r="R22" s="360"/>
      <c r="S22" s="360"/>
      <c r="T22" s="360"/>
      <c r="U22" s="360"/>
      <c r="V22" s="360"/>
      <c r="W22" s="360"/>
      <c r="X22" s="360"/>
      <c r="Y22" s="360"/>
    </row>
    <row r="23" spans="1:25" ht="12" customHeight="1">
      <c r="A23" s="514" t="s">
        <v>40</v>
      </c>
      <c r="B23" s="87" t="s">
        <v>159</v>
      </c>
      <c r="C23" s="424" t="s">
        <v>22</v>
      </c>
      <c r="D23" s="461">
        <v>44.47</v>
      </c>
      <c r="E23" s="461">
        <v>83.623999999999995</v>
      </c>
      <c r="F23" s="461">
        <v>48.575435194409629</v>
      </c>
      <c r="G23" s="461">
        <v>82.777515598426731</v>
      </c>
      <c r="H23" s="515">
        <v>49.160388874734657</v>
      </c>
      <c r="I23" s="515">
        <v>0</v>
      </c>
      <c r="J23" s="515">
        <v>31.824678711787076</v>
      </c>
      <c r="K23" s="515">
        <v>1.7924480119050021</v>
      </c>
      <c r="L23" s="360"/>
      <c r="M23" s="360"/>
      <c r="N23" s="360"/>
      <c r="O23" s="360"/>
      <c r="P23" s="360"/>
      <c r="Q23" s="360"/>
      <c r="R23" s="360"/>
      <c r="S23" s="360"/>
      <c r="T23" s="360"/>
      <c r="U23" s="360"/>
      <c r="V23" s="360"/>
      <c r="W23" s="360"/>
      <c r="X23" s="360"/>
      <c r="Y23" s="360"/>
    </row>
    <row r="24" spans="1:25" ht="12" customHeight="1">
      <c r="A24" s="514" t="s">
        <v>41</v>
      </c>
      <c r="B24" s="87" t="s">
        <v>42</v>
      </c>
      <c r="C24" s="424" t="s">
        <v>22</v>
      </c>
      <c r="D24" s="461">
        <v>27.88</v>
      </c>
      <c r="E24" s="461">
        <v>46.582999999999998</v>
      </c>
      <c r="F24" s="86">
        <v>33.226067344979576</v>
      </c>
      <c r="G24" s="461">
        <v>49.864316262014903</v>
      </c>
      <c r="H24" s="516">
        <v>29.61370803039658</v>
      </c>
      <c r="I24" s="516">
        <v>0</v>
      </c>
      <c r="J24" s="516">
        <v>19.170856152775436</v>
      </c>
      <c r="K24" s="516">
        <v>1.0797520788428883</v>
      </c>
      <c r="L24" s="360"/>
      <c r="M24" s="360"/>
      <c r="N24" s="360"/>
      <c r="O24" s="360"/>
      <c r="P24" s="360"/>
      <c r="Q24" s="360"/>
      <c r="R24" s="360"/>
      <c r="S24" s="360"/>
      <c r="T24" s="360"/>
      <c r="U24" s="360"/>
      <c r="V24" s="360"/>
      <c r="W24" s="360"/>
      <c r="X24" s="360"/>
      <c r="Y24" s="360"/>
    </row>
    <row r="25" spans="1:25" ht="12" customHeight="1">
      <c r="A25" s="514" t="s">
        <v>43</v>
      </c>
      <c r="B25" s="87" t="s">
        <v>44</v>
      </c>
      <c r="C25" s="424" t="s">
        <v>22</v>
      </c>
      <c r="D25" s="461">
        <v>5.73</v>
      </c>
      <c r="E25" s="461">
        <v>9.6720000000000006</v>
      </c>
      <c r="F25" s="86">
        <v>6.9285459244045615</v>
      </c>
      <c r="G25" s="461">
        <v>10.331155800672834</v>
      </c>
      <c r="H25" s="516">
        <v>6.1355264532268716</v>
      </c>
      <c r="I25" s="516">
        <v>0</v>
      </c>
      <c r="J25" s="516">
        <v>3.971920535436765</v>
      </c>
      <c r="K25" s="516">
        <v>0.22370881200919737</v>
      </c>
      <c r="L25" s="360"/>
      <c r="M25" s="360"/>
      <c r="N25" s="360"/>
      <c r="O25" s="360"/>
      <c r="P25" s="360"/>
      <c r="Q25" s="360"/>
      <c r="R25" s="360"/>
      <c r="S25" s="360"/>
      <c r="T25" s="360"/>
      <c r="U25" s="360"/>
      <c r="V25" s="360"/>
      <c r="W25" s="360"/>
      <c r="X25" s="360"/>
      <c r="Y25" s="360"/>
    </row>
    <row r="26" spans="1:25" ht="12" customHeight="1">
      <c r="A26" s="514" t="s">
        <v>45</v>
      </c>
      <c r="B26" s="87" t="s">
        <v>46</v>
      </c>
      <c r="C26" s="424" t="s">
        <v>22</v>
      </c>
      <c r="D26" s="461">
        <v>10.860000000000001</v>
      </c>
      <c r="E26" s="461">
        <v>27.369</v>
      </c>
      <c r="F26" s="86">
        <v>8.420821925025491</v>
      </c>
      <c r="G26" s="461">
        <v>22.582043535738997</v>
      </c>
      <c r="H26" s="516">
        <v>13.411154391111205</v>
      </c>
      <c r="I26" s="516">
        <v>0</v>
      </c>
      <c r="J26" s="516">
        <v>8.6819020235748745</v>
      </c>
      <c r="K26" s="516">
        <v>0.48898712105291636</v>
      </c>
      <c r="L26" s="360"/>
      <c r="M26" s="360"/>
      <c r="N26" s="360"/>
      <c r="O26" s="360"/>
      <c r="P26" s="360"/>
      <c r="Q26" s="360"/>
      <c r="R26" s="360"/>
      <c r="S26" s="360"/>
      <c r="T26" s="360"/>
      <c r="U26" s="360"/>
      <c r="V26" s="360"/>
      <c r="W26" s="360"/>
      <c r="X26" s="360"/>
      <c r="Y26" s="360"/>
    </row>
    <row r="27" spans="1:25" ht="12" customHeight="1">
      <c r="A27" s="523">
        <v>2</v>
      </c>
      <c r="B27" s="524" t="s">
        <v>160</v>
      </c>
      <c r="C27" s="416" t="s">
        <v>22</v>
      </c>
      <c r="D27" s="461">
        <v>30.04</v>
      </c>
      <c r="E27" s="461">
        <v>48.942999999999998</v>
      </c>
      <c r="F27" s="461">
        <v>33.984683219009476</v>
      </c>
      <c r="G27" s="461">
        <v>54.485518325659299</v>
      </c>
      <c r="H27" s="515">
        <v>32.358174192193331</v>
      </c>
      <c r="I27" s="515">
        <v>0</v>
      </c>
      <c r="J27" s="515">
        <v>20.947525455719887</v>
      </c>
      <c r="K27" s="515">
        <v>1.1798186777460826</v>
      </c>
      <c r="L27" s="360"/>
      <c r="M27" s="360"/>
      <c r="N27" s="360"/>
      <c r="O27" s="360"/>
      <c r="P27" s="360"/>
      <c r="Q27" s="360"/>
      <c r="R27" s="360"/>
      <c r="S27" s="360"/>
      <c r="T27" s="360"/>
      <c r="U27" s="360"/>
      <c r="V27" s="360"/>
      <c r="W27" s="360"/>
      <c r="X27" s="360"/>
      <c r="Y27" s="360"/>
    </row>
    <row r="28" spans="1:25" ht="12" customHeight="1">
      <c r="A28" s="520" t="s">
        <v>9</v>
      </c>
      <c r="B28" s="525" t="s">
        <v>42</v>
      </c>
      <c r="C28" s="416" t="s">
        <v>22</v>
      </c>
      <c r="D28" s="461">
        <v>20.97</v>
      </c>
      <c r="E28" s="461">
        <v>32.594999999999999</v>
      </c>
      <c r="F28" s="86">
        <v>24.30077179877485</v>
      </c>
      <c r="G28" s="461">
        <v>40.000237983277444</v>
      </c>
      <c r="H28" s="516">
        <v>23.755572272541421</v>
      </c>
      <c r="I28" s="516">
        <v>0</v>
      </c>
      <c r="J28" s="516">
        <v>15.378508439277452</v>
      </c>
      <c r="K28" s="516">
        <v>0.86615727145857102</v>
      </c>
      <c r="L28" s="360"/>
      <c r="M28" s="360"/>
      <c r="N28" s="360"/>
      <c r="O28" s="360"/>
      <c r="P28" s="360"/>
      <c r="Q28" s="360"/>
      <c r="R28" s="360"/>
      <c r="S28" s="360"/>
      <c r="T28" s="360"/>
      <c r="U28" s="360"/>
      <c r="V28" s="360"/>
      <c r="W28" s="360"/>
      <c r="X28" s="360"/>
      <c r="Y28" s="360"/>
    </row>
    <row r="29" spans="1:25" ht="12" customHeight="1">
      <c r="A29" s="520" t="s">
        <v>10</v>
      </c>
      <c r="B29" s="525" t="s">
        <v>47</v>
      </c>
      <c r="C29" s="416" t="s">
        <v>22</v>
      </c>
      <c r="D29" s="461">
        <v>4.53</v>
      </c>
      <c r="E29" s="461">
        <v>7.2359999999999998</v>
      </c>
      <c r="F29" s="86">
        <v>5.3461697957304679</v>
      </c>
      <c r="G29" s="461">
        <v>8.8000523563210375</v>
      </c>
      <c r="H29" s="516">
        <v>5.2262258999591129</v>
      </c>
      <c r="I29" s="516">
        <v>0</v>
      </c>
      <c r="J29" s="516">
        <v>3.3832718566410391</v>
      </c>
      <c r="K29" s="516">
        <v>0.19055459972088562</v>
      </c>
      <c r="L29" s="360"/>
      <c r="M29" s="360"/>
      <c r="N29" s="360"/>
      <c r="O29" s="360"/>
      <c r="P29" s="360"/>
      <c r="Q29" s="360"/>
      <c r="R29" s="360"/>
      <c r="S29" s="360"/>
      <c r="T29" s="360"/>
      <c r="U29" s="360"/>
      <c r="V29" s="360"/>
      <c r="W29" s="360"/>
      <c r="X29" s="360"/>
      <c r="Y29" s="360"/>
    </row>
    <row r="30" spans="1:25" ht="12" customHeight="1">
      <c r="A30" s="520" t="s">
        <v>48</v>
      </c>
      <c r="B30" s="526" t="s">
        <v>46</v>
      </c>
      <c r="C30" s="416" t="s">
        <v>22</v>
      </c>
      <c r="D30" s="461">
        <v>4.54</v>
      </c>
      <c r="E30" s="461">
        <v>9.1120000000000001</v>
      </c>
      <c r="F30" s="86">
        <v>4.337741624504158</v>
      </c>
      <c r="G30" s="461">
        <v>5.6852279860608181</v>
      </c>
      <c r="H30" s="516">
        <v>3.3763760196927959</v>
      </c>
      <c r="I30" s="516">
        <v>0</v>
      </c>
      <c r="J30" s="516">
        <v>2.1857451598013964</v>
      </c>
      <c r="K30" s="516">
        <v>0.12310680656662606</v>
      </c>
      <c r="L30" s="360"/>
      <c r="M30" s="360"/>
      <c r="N30" s="360"/>
      <c r="O30" s="360"/>
      <c r="P30" s="360"/>
      <c r="Q30" s="360"/>
      <c r="R30" s="360"/>
      <c r="S30" s="360"/>
      <c r="T30" s="360"/>
      <c r="U30" s="360"/>
      <c r="V30" s="360"/>
      <c r="W30" s="360"/>
      <c r="X30" s="360"/>
      <c r="Y30" s="360"/>
    </row>
    <row r="31" spans="1:25" ht="12" customHeight="1">
      <c r="A31" s="511" t="s">
        <v>130</v>
      </c>
      <c r="B31" s="512" t="s">
        <v>161</v>
      </c>
      <c r="C31" s="416" t="s">
        <v>22</v>
      </c>
      <c r="D31" s="461">
        <v>0</v>
      </c>
      <c r="E31" s="461">
        <v>0</v>
      </c>
      <c r="F31" s="461">
        <v>0</v>
      </c>
      <c r="G31" s="461">
        <v>0</v>
      </c>
      <c r="H31" s="515">
        <v>0</v>
      </c>
      <c r="I31" s="515">
        <v>0</v>
      </c>
      <c r="J31" s="515">
        <v>0</v>
      </c>
      <c r="K31" s="515">
        <v>0</v>
      </c>
      <c r="L31" s="360"/>
      <c r="M31" s="360"/>
      <c r="N31" s="360"/>
      <c r="O31" s="360"/>
      <c r="P31" s="360"/>
      <c r="Q31" s="360"/>
      <c r="R31" s="360"/>
      <c r="S31" s="360"/>
      <c r="T31" s="360"/>
      <c r="U31" s="360"/>
      <c r="V31" s="360"/>
      <c r="W31" s="360"/>
      <c r="X31" s="360"/>
      <c r="Y31" s="360"/>
    </row>
    <row r="32" spans="1:25" ht="12" customHeight="1">
      <c r="A32" s="514" t="s">
        <v>49</v>
      </c>
      <c r="B32" s="87" t="s">
        <v>42</v>
      </c>
      <c r="C32" s="416" t="s">
        <v>22</v>
      </c>
      <c r="D32" s="461">
        <v>0</v>
      </c>
      <c r="E32" s="461">
        <v>0</v>
      </c>
      <c r="F32" s="86">
        <v>0</v>
      </c>
      <c r="G32" s="461">
        <v>0</v>
      </c>
      <c r="H32" s="527"/>
      <c r="I32" s="527"/>
      <c r="J32" s="527"/>
      <c r="K32" s="527"/>
      <c r="L32" s="360"/>
      <c r="M32" s="360"/>
      <c r="N32" s="360"/>
      <c r="O32" s="360"/>
      <c r="P32" s="360"/>
      <c r="Q32" s="360"/>
      <c r="R32" s="360"/>
      <c r="S32" s="360"/>
      <c r="T32" s="360"/>
      <c r="U32" s="360"/>
      <c r="V32" s="360"/>
      <c r="W32" s="360"/>
      <c r="X32" s="360"/>
      <c r="Y32" s="360"/>
    </row>
    <row r="33" spans="1:25" ht="12" customHeight="1">
      <c r="A33" s="514" t="s">
        <v>50</v>
      </c>
      <c r="B33" s="87" t="s">
        <v>44</v>
      </c>
      <c r="C33" s="416" t="s">
        <v>22</v>
      </c>
      <c r="D33" s="461">
        <v>0</v>
      </c>
      <c r="E33" s="461">
        <v>0</v>
      </c>
      <c r="F33" s="86">
        <v>0</v>
      </c>
      <c r="G33" s="461">
        <v>0</v>
      </c>
      <c r="H33" s="527"/>
      <c r="I33" s="527"/>
      <c r="J33" s="527"/>
      <c r="K33" s="527"/>
      <c r="L33" s="360"/>
      <c r="M33" s="360"/>
      <c r="N33" s="360"/>
      <c r="O33" s="360"/>
      <c r="P33" s="360"/>
      <c r="Q33" s="360"/>
      <c r="R33" s="360"/>
      <c r="S33" s="360"/>
      <c r="T33" s="360"/>
      <c r="U33" s="360"/>
      <c r="V33" s="360"/>
      <c r="W33" s="360"/>
      <c r="X33" s="360"/>
      <c r="Y33" s="360"/>
    </row>
    <row r="34" spans="1:25" ht="12" customHeight="1">
      <c r="A34" s="520" t="s">
        <v>51</v>
      </c>
      <c r="B34" s="528" t="s">
        <v>175</v>
      </c>
      <c r="C34" s="416" t="s">
        <v>22</v>
      </c>
      <c r="D34" s="461">
        <v>0</v>
      </c>
      <c r="E34" s="461">
        <v>0</v>
      </c>
      <c r="F34" s="86">
        <v>0</v>
      </c>
      <c r="G34" s="461">
        <v>0</v>
      </c>
      <c r="H34" s="527"/>
      <c r="I34" s="527"/>
      <c r="J34" s="527"/>
      <c r="K34" s="527"/>
      <c r="L34" s="360"/>
      <c r="M34" s="360"/>
      <c r="N34" s="360"/>
      <c r="O34" s="360"/>
      <c r="P34" s="360"/>
      <c r="Q34" s="360"/>
      <c r="R34" s="360"/>
      <c r="S34" s="360"/>
      <c r="T34" s="360"/>
      <c r="U34" s="360"/>
      <c r="V34" s="360"/>
      <c r="W34" s="360"/>
      <c r="X34" s="360"/>
      <c r="Y34" s="360"/>
    </row>
    <row r="35" spans="1:25" ht="12" customHeight="1">
      <c r="A35" s="523" t="s">
        <v>131</v>
      </c>
      <c r="B35" s="529" t="s">
        <v>74</v>
      </c>
      <c r="C35" s="416" t="s">
        <v>22</v>
      </c>
      <c r="D35" s="461">
        <v>0</v>
      </c>
      <c r="E35" s="461">
        <v>0</v>
      </c>
      <c r="F35" s="86">
        <v>0</v>
      </c>
      <c r="G35" s="461">
        <v>0</v>
      </c>
      <c r="H35" s="527"/>
      <c r="I35" s="527"/>
      <c r="J35" s="527"/>
      <c r="K35" s="527"/>
      <c r="L35" s="360"/>
      <c r="M35" s="360"/>
      <c r="N35" s="360"/>
      <c r="O35" s="360"/>
      <c r="P35" s="360"/>
      <c r="Q35" s="360"/>
      <c r="R35" s="360"/>
      <c r="S35" s="360"/>
      <c r="T35" s="360"/>
      <c r="U35" s="360"/>
      <c r="V35" s="360"/>
      <c r="W35" s="360"/>
      <c r="X35" s="360"/>
      <c r="Y35" s="360"/>
    </row>
    <row r="36" spans="1:25" ht="12" customHeight="1">
      <c r="A36" s="523" t="s">
        <v>125</v>
      </c>
      <c r="B36" s="529" t="s">
        <v>2</v>
      </c>
      <c r="C36" s="416" t="s">
        <v>22</v>
      </c>
      <c r="D36" s="461">
        <v>0</v>
      </c>
      <c r="E36" s="461">
        <v>0</v>
      </c>
      <c r="F36" s="86">
        <v>0</v>
      </c>
      <c r="G36" s="461">
        <v>0</v>
      </c>
      <c r="H36" s="527"/>
      <c r="I36" s="527"/>
      <c r="J36" s="527"/>
      <c r="K36" s="527"/>
      <c r="L36" s="360"/>
      <c r="M36" s="360"/>
      <c r="N36" s="360"/>
      <c r="O36" s="360"/>
      <c r="P36" s="360"/>
      <c r="Q36" s="360"/>
      <c r="R36" s="360"/>
      <c r="S36" s="360"/>
      <c r="T36" s="360"/>
      <c r="U36" s="360"/>
      <c r="V36" s="360"/>
      <c r="W36" s="360"/>
      <c r="X36" s="360"/>
      <c r="Y36" s="360"/>
    </row>
    <row r="37" spans="1:25" s="530" customFormat="1" ht="12" customHeight="1">
      <c r="A37" s="523" t="s">
        <v>126</v>
      </c>
      <c r="B37" s="529" t="s">
        <v>52</v>
      </c>
      <c r="C37" s="421" t="s">
        <v>22</v>
      </c>
      <c r="D37" s="458">
        <v>444.12000000000006</v>
      </c>
      <c r="E37" s="458">
        <v>635.12799999999993</v>
      </c>
      <c r="F37" s="458">
        <v>1848.5958997846412</v>
      </c>
      <c r="G37" s="458">
        <v>2051.9461764607877</v>
      </c>
      <c r="H37" s="513">
        <v>1084.511615582418</v>
      </c>
      <c r="I37" s="513">
        <v>0</v>
      </c>
      <c r="J37" s="513">
        <v>915.85144909978669</v>
      </c>
      <c r="K37" s="513">
        <v>51.583111778582655</v>
      </c>
      <c r="L37" s="360"/>
      <c r="M37" s="360"/>
      <c r="N37" s="360"/>
      <c r="O37" s="360"/>
      <c r="P37" s="360"/>
      <c r="Q37" s="360"/>
      <c r="R37" s="360"/>
      <c r="S37" s="360"/>
      <c r="T37" s="360"/>
      <c r="U37" s="360"/>
      <c r="V37" s="360"/>
      <c r="W37" s="360"/>
      <c r="X37" s="360"/>
      <c r="Y37" s="360"/>
    </row>
    <row r="38" spans="1:25" s="530" customFormat="1" ht="12" customHeight="1">
      <c r="A38" s="523" t="s">
        <v>127</v>
      </c>
      <c r="B38" s="529" t="s">
        <v>176</v>
      </c>
      <c r="C38" s="421" t="s">
        <v>22</v>
      </c>
      <c r="D38" s="458">
        <v>0</v>
      </c>
      <c r="E38" s="458">
        <v>0</v>
      </c>
      <c r="F38" s="458">
        <v>0</v>
      </c>
      <c r="G38" s="458">
        <v>0</v>
      </c>
      <c r="H38" s="531">
        <v>0</v>
      </c>
      <c r="I38" s="531">
        <v>0</v>
      </c>
      <c r="J38" s="531">
        <v>0</v>
      </c>
      <c r="K38" s="531">
        <v>0</v>
      </c>
      <c r="L38" s="360"/>
      <c r="M38" s="360"/>
      <c r="N38" s="360"/>
      <c r="O38" s="360"/>
      <c r="P38" s="360"/>
      <c r="Q38" s="360"/>
      <c r="R38" s="360"/>
      <c r="S38" s="360"/>
      <c r="T38" s="360"/>
      <c r="U38" s="360"/>
      <c r="V38" s="360"/>
      <c r="W38" s="360"/>
      <c r="X38" s="360"/>
      <c r="Y38" s="360"/>
    </row>
    <row r="39" spans="1:25" s="530" customFormat="1" ht="12" customHeight="1">
      <c r="A39" s="523" t="s">
        <v>128</v>
      </c>
      <c r="B39" s="529" t="s">
        <v>177</v>
      </c>
      <c r="C39" s="421" t="s">
        <v>22</v>
      </c>
      <c r="D39" s="461">
        <v>0</v>
      </c>
      <c r="E39" s="461">
        <v>0</v>
      </c>
      <c r="F39" s="461">
        <v>0</v>
      </c>
      <c r="G39" s="461">
        <v>50.047467718555801</v>
      </c>
      <c r="H39" s="515">
        <v>26.451502819083366</v>
      </c>
      <c r="I39" s="515">
        <v>0</v>
      </c>
      <c r="J39" s="515">
        <v>22.337840221946013</v>
      </c>
      <c r="K39" s="515">
        <v>1.2581246775264061</v>
      </c>
      <c r="L39" s="360"/>
      <c r="M39" s="360"/>
      <c r="N39" s="360"/>
      <c r="O39" s="360"/>
      <c r="P39" s="360"/>
      <c r="Q39" s="360"/>
      <c r="R39" s="360"/>
      <c r="S39" s="360"/>
      <c r="T39" s="360"/>
      <c r="U39" s="360"/>
      <c r="V39" s="360"/>
      <c r="W39" s="360"/>
      <c r="X39" s="360"/>
      <c r="Y39" s="360"/>
    </row>
    <row r="40" spans="1:25" ht="12" customHeight="1">
      <c r="A40" s="520" t="s">
        <v>109</v>
      </c>
      <c r="B40" s="525" t="s">
        <v>54</v>
      </c>
      <c r="C40" s="416" t="s">
        <v>75</v>
      </c>
      <c r="D40" s="461" t="s">
        <v>351</v>
      </c>
      <c r="E40" s="461" t="s">
        <v>351</v>
      </c>
      <c r="F40" s="461" t="s">
        <v>351</v>
      </c>
      <c r="G40" s="532">
        <v>9.0085441893400429</v>
      </c>
      <c r="H40" s="516">
        <v>4.7612705074350039</v>
      </c>
      <c r="I40" s="516">
        <v>0</v>
      </c>
      <c r="J40" s="516">
        <v>4.0208112399502802</v>
      </c>
      <c r="K40" s="516">
        <v>0.22646244195475296</v>
      </c>
      <c r="L40" s="425"/>
      <c r="M40" s="360"/>
      <c r="N40" s="360"/>
      <c r="O40" s="360"/>
      <c r="P40" s="360"/>
      <c r="Q40" s="360"/>
      <c r="R40" s="360"/>
      <c r="S40" s="360"/>
      <c r="T40" s="360"/>
      <c r="U40" s="360"/>
      <c r="V40" s="360"/>
      <c r="W40" s="360"/>
      <c r="X40" s="360"/>
      <c r="Y40" s="360"/>
    </row>
    <row r="41" spans="1:25" ht="12" customHeight="1">
      <c r="A41" s="520" t="s">
        <v>111</v>
      </c>
      <c r="B41" s="525" t="s">
        <v>76</v>
      </c>
      <c r="C41" s="416" t="s">
        <v>22</v>
      </c>
      <c r="D41" s="461" t="s">
        <v>351</v>
      </c>
      <c r="E41" s="461" t="s">
        <v>351</v>
      </c>
      <c r="F41" s="461" t="s">
        <v>351</v>
      </c>
      <c r="G41" s="461" t="s">
        <v>351</v>
      </c>
      <c r="H41" s="516">
        <v>0</v>
      </c>
      <c r="I41" s="516">
        <v>0</v>
      </c>
      <c r="J41" s="516">
        <v>0</v>
      </c>
      <c r="K41" s="516">
        <v>0</v>
      </c>
      <c r="L41" s="360"/>
      <c r="M41" s="360"/>
      <c r="N41" s="360"/>
      <c r="O41" s="360"/>
      <c r="P41" s="360"/>
      <c r="Q41" s="360"/>
      <c r="R41" s="360"/>
      <c r="S41" s="360"/>
      <c r="T41" s="360"/>
      <c r="U41" s="360"/>
      <c r="V41" s="360"/>
      <c r="W41" s="360"/>
      <c r="X41" s="360"/>
      <c r="Y41" s="360"/>
    </row>
    <row r="42" spans="1:25" ht="12" customHeight="1">
      <c r="A42" s="520" t="s">
        <v>113</v>
      </c>
      <c r="B42" s="525" t="s">
        <v>77</v>
      </c>
      <c r="C42" s="416" t="s">
        <v>22</v>
      </c>
      <c r="D42" s="461" t="s">
        <v>351</v>
      </c>
      <c r="E42" s="461" t="s">
        <v>351</v>
      </c>
      <c r="F42" s="461" t="s">
        <v>351</v>
      </c>
      <c r="G42" s="461" t="s">
        <v>351</v>
      </c>
      <c r="H42" s="516">
        <v>0</v>
      </c>
      <c r="I42" s="516">
        <v>0</v>
      </c>
      <c r="J42" s="516">
        <v>0</v>
      </c>
      <c r="K42" s="516">
        <v>0</v>
      </c>
      <c r="L42" s="360"/>
      <c r="M42" s="360"/>
      <c r="N42" s="360"/>
      <c r="O42" s="360"/>
      <c r="P42" s="360"/>
      <c r="Q42" s="360"/>
      <c r="R42" s="360"/>
      <c r="S42" s="360"/>
      <c r="T42" s="360"/>
      <c r="U42" s="360"/>
      <c r="V42" s="360"/>
      <c r="W42" s="360"/>
      <c r="X42" s="360"/>
      <c r="Y42" s="360"/>
    </row>
    <row r="43" spans="1:25" ht="12" customHeight="1">
      <c r="A43" s="520" t="s">
        <v>115</v>
      </c>
      <c r="B43" s="525" t="s">
        <v>60</v>
      </c>
      <c r="C43" s="416" t="s">
        <v>22</v>
      </c>
      <c r="D43" s="461" t="s">
        <v>351</v>
      </c>
      <c r="E43" s="461" t="s">
        <v>351</v>
      </c>
      <c r="F43" s="461" t="s">
        <v>351</v>
      </c>
      <c r="G43" s="461" t="s">
        <v>351</v>
      </c>
      <c r="H43" s="516">
        <v>0</v>
      </c>
      <c r="I43" s="516">
        <v>0</v>
      </c>
      <c r="J43" s="516">
        <v>0</v>
      </c>
      <c r="K43" s="516">
        <v>0</v>
      </c>
      <c r="L43" s="360"/>
      <c r="M43" s="360"/>
      <c r="N43" s="360"/>
      <c r="O43" s="360"/>
      <c r="P43" s="360"/>
      <c r="Q43" s="360"/>
      <c r="R43" s="360"/>
      <c r="S43" s="360"/>
      <c r="T43" s="360"/>
      <c r="U43" s="360"/>
      <c r="V43" s="360"/>
      <c r="W43" s="360"/>
      <c r="X43" s="360"/>
      <c r="Y43" s="360"/>
    </row>
    <row r="44" spans="1:25" ht="12" customHeight="1">
      <c r="A44" s="520" t="s">
        <v>164</v>
      </c>
      <c r="B44" s="525" t="s">
        <v>78</v>
      </c>
      <c r="C44" s="416" t="s">
        <v>22</v>
      </c>
      <c r="D44" s="461" t="s">
        <v>351</v>
      </c>
      <c r="E44" s="461" t="s">
        <v>351</v>
      </c>
      <c r="F44" s="461" t="s">
        <v>351</v>
      </c>
      <c r="G44" s="532">
        <v>41.038923529215758</v>
      </c>
      <c r="H44" s="531">
        <v>21.690232311648362</v>
      </c>
      <c r="I44" s="531">
        <v>0</v>
      </c>
      <c r="J44" s="531">
        <v>18.317028981995733</v>
      </c>
      <c r="K44" s="531">
        <v>1.0316622355716532</v>
      </c>
      <c r="L44" s="425"/>
      <c r="M44" s="360"/>
      <c r="N44" s="360"/>
      <c r="O44" s="360"/>
      <c r="P44" s="360"/>
      <c r="Q44" s="360"/>
      <c r="R44" s="360"/>
      <c r="S44" s="360"/>
      <c r="T44" s="360"/>
      <c r="U44" s="360"/>
      <c r="V44" s="360"/>
      <c r="W44" s="360"/>
      <c r="X44" s="360"/>
      <c r="Y44" s="360"/>
    </row>
    <row r="45" spans="1:25" s="530" customFormat="1" ht="12" customHeight="1">
      <c r="A45" s="523" t="s">
        <v>136</v>
      </c>
      <c r="B45" s="529" t="s">
        <v>407</v>
      </c>
      <c r="C45" s="421" t="s">
        <v>22</v>
      </c>
      <c r="D45" s="458">
        <v>444.12000000000006</v>
      </c>
      <c r="E45" s="458">
        <v>635.12799999999993</v>
      </c>
      <c r="F45" s="458">
        <v>1848.5958997846412</v>
      </c>
      <c r="G45" s="458">
        <v>2101.9936441793434</v>
      </c>
      <c r="H45" s="513">
        <v>1110.9631184015013</v>
      </c>
      <c r="I45" s="513">
        <v>0</v>
      </c>
      <c r="J45" s="513">
        <v>938.18928932173276</v>
      </c>
      <c r="K45" s="513">
        <v>52.841236456109058</v>
      </c>
      <c r="L45" s="360"/>
      <c r="M45" s="360"/>
      <c r="N45" s="360"/>
      <c r="O45" s="360"/>
      <c r="P45" s="360"/>
      <c r="Q45" s="360"/>
      <c r="R45" s="360"/>
      <c r="S45" s="360"/>
      <c r="T45" s="360"/>
      <c r="U45" s="360"/>
      <c r="V45" s="360"/>
      <c r="W45" s="360"/>
      <c r="X45" s="360"/>
      <c r="Y45" s="360"/>
    </row>
    <row r="46" spans="1:25" s="530" customFormat="1" ht="24">
      <c r="A46" s="523" t="s">
        <v>137</v>
      </c>
      <c r="B46" s="533" t="s">
        <v>428</v>
      </c>
      <c r="C46" s="421" t="s">
        <v>64</v>
      </c>
      <c r="D46" s="458">
        <v>65.185104296607207</v>
      </c>
      <c r="E46" s="458">
        <v>189.25041842730923</v>
      </c>
      <c r="F46" s="458">
        <v>315.19868905028613</v>
      </c>
      <c r="G46" s="458">
        <v>420.0845056256606</v>
      </c>
      <c r="H46" s="513">
        <v>373.85395938333966</v>
      </c>
      <c r="I46" s="513" t="s">
        <v>351</v>
      </c>
      <c r="J46" s="513">
        <v>487.69027484053595</v>
      </c>
      <c r="K46" s="513">
        <v>487.69023032864845</v>
      </c>
      <c r="L46" s="425"/>
      <c r="M46" s="360"/>
      <c r="N46" s="360"/>
      <c r="O46" s="360"/>
      <c r="P46" s="360"/>
      <c r="Q46" s="360"/>
      <c r="R46" s="360"/>
      <c r="S46" s="360"/>
      <c r="T46" s="360"/>
      <c r="U46" s="360"/>
      <c r="V46" s="360"/>
      <c r="W46" s="360"/>
      <c r="X46" s="360"/>
      <c r="Y46" s="360"/>
    </row>
    <row r="47" spans="1:25" s="537" customFormat="1" ht="12" customHeight="1">
      <c r="A47" s="534">
        <v>11</v>
      </c>
      <c r="B47" s="87" t="s">
        <v>178</v>
      </c>
      <c r="C47" s="535" t="s">
        <v>6</v>
      </c>
      <c r="D47" s="536">
        <v>7176.1369999999997</v>
      </c>
      <c r="E47" s="536">
        <v>3674.9730000000004</v>
      </c>
      <c r="F47" s="536">
        <v>6525.7091000000009</v>
      </c>
      <c r="G47" s="458">
        <v>5493.5497099533868</v>
      </c>
      <c r="H47" s="513">
        <v>3262.5411906893642</v>
      </c>
      <c r="I47" s="513">
        <v>0</v>
      </c>
      <c r="J47" s="513">
        <v>2112.0522700384436</v>
      </c>
      <c r="K47" s="513">
        <v>118.95624922557926</v>
      </c>
      <c r="L47" s="361"/>
      <c r="M47" s="360"/>
      <c r="N47" s="360"/>
      <c r="O47" s="360"/>
      <c r="P47" s="360"/>
      <c r="Q47" s="360"/>
      <c r="R47" s="360"/>
      <c r="S47" s="360"/>
      <c r="T47" s="360"/>
      <c r="U47" s="360"/>
      <c r="V47" s="360"/>
      <c r="W47" s="360"/>
      <c r="X47" s="360"/>
      <c r="Y47" s="360"/>
    </row>
    <row r="48" spans="1:25" ht="12" customHeight="1">
      <c r="A48" s="520" t="s">
        <v>82</v>
      </c>
      <c r="B48" s="538" t="s">
        <v>80</v>
      </c>
      <c r="C48" s="416" t="s">
        <v>6</v>
      </c>
      <c r="D48" s="539">
        <v>7176.1369999999997</v>
      </c>
      <c r="E48" s="539">
        <v>3674.9730000000004</v>
      </c>
      <c r="F48" s="539">
        <v>6525.7091000000009</v>
      </c>
      <c r="G48" s="461">
        <v>5493.5497099533868</v>
      </c>
      <c r="H48" s="515">
        <v>3262.5411906893642</v>
      </c>
      <c r="I48" s="515">
        <v>0</v>
      </c>
      <c r="J48" s="515">
        <v>2112.0522700384436</v>
      </c>
      <c r="K48" s="515">
        <v>118.95624922557926</v>
      </c>
      <c r="L48" s="361"/>
      <c r="M48" s="360"/>
      <c r="N48" s="360"/>
      <c r="O48" s="360"/>
      <c r="P48" s="360"/>
      <c r="Q48" s="360"/>
      <c r="R48" s="360"/>
      <c r="S48" s="360"/>
      <c r="T48" s="360"/>
      <c r="U48" s="360"/>
      <c r="V48" s="360"/>
      <c r="W48" s="360"/>
      <c r="X48" s="360"/>
      <c r="Y48" s="360"/>
    </row>
    <row r="49" spans="1:25" ht="12" customHeight="1">
      <c r="A49" s="520" t="s">
        <v>83</v>
      </c>
      <c r="B49" s="525" t="s">
        <v>119</v>
      </c>
      <c r="C49" s="416" t="s">
        <v>6</v>
      </c>
      <c r="D49" s="539">
        <v>0</v>
      </c>
      <c r="E49" s="539">
        <v>0</v>
      </c>
      <c r="F49" s="539">
        <v>0</v>
      </c>
      <c r="G49" s="461">
        <v>0</v>
      </c>
      <c r="H49" s="516">
        <v>0</v>
      </c>
      <c r="I49" s="516">
        <v>0</v>
      </c>
      <c r="J49" s="516">
        <v>0</v>
      </c>
      <c r="K49" s="516">
        <v>0</v>
      </c>
      <c r="L49" s="361"/>
      <c r="M49" s="360"/>
      <c r="N49" s="360"/>
      <c r="O49" s="360"/>
      <c r="P49" s="360"/>
      <c r="Q49" s="360"/>
      <c r="R49" s="360"/>
      <c r="S49" s="360"/>
      <c r="T49" s="360"/>
      <c r="U49" s="360"/>
      <c r="V49" s="360"/>
      <c r="W49" s="360"/>
      <c r="X49" s="360"/>
      <c r="Y49" s="360"/>
    </row>
    <row r="50" spans="1:25" ht="12" customHeight="1">
      <c r="A50" s="520" t="s">
        <v>139</v>
      </c>
      <c r="B50" s="526" t="s">
        <v>179</v>
      </c>
      <c r="C50" s="416" t="s">
        <v>6</v>
      </c>
      <c r="D50" s="536">
        <v>362.923</v>
      </c>
      <c r="E50" s="536">
        <v>318.95600000000002</v>
      </c>
      <c r="F50" s="536">
        <v>660.85</v>
      </c>
      <c r="G50" s="458">
        <v>489.81</v>
      </c>
      <c r="H50" s="513">
        <v>290.89119068936429</v>
      </c>
      <c r="I50" s="513">
        <v>0</v>
      </c>
      <c r="J50" s="513">
        <v>188.31256008505636</v>
      </c>
      <c r="K50" s="513">
        <v>10.606249225579264</v>
      </c>
      <c r="L50" s="361"/>
      <c r="M50" s="360"/>
      <c r="N50" s="360"/>
      <c r="O50" s="360"/>
      <c r="P50" s="360"/>
      <c r="Q50" s="360"/>
      <c r="R50" s="360"/>
      <c r="S50" s="360"/>
      <c r="T50" s="360"/>
      <c r="U50" s="360"/>
      <c r="V50" s="360"/>
      <c r="W50" s="360"/>
      <c r="X50" s="360"/>
      <c r="Y50" s="360"/>
    </row>
    <row r="51" spans="1:25" ht="12" customHeight="1">
      <c r="A51" s="514" t="s">
        <v>84</v>
      </c>
      <c r="B51" s="87" t="s">
        <v>80</v>
      </c>
      <c r="C51" s="424" t="s">
        <v>6</v>
      </c>
      <c r="D51" s="539">
        <v>362.923</v>
      </c>
      <c r="E51" s="539">
        <v>318.95600000000002</v>
      </c>
      <c r="F51" s="539">
        <v>660.85</v>
      </c>
      <c r="G51" s="461">
        <v>489.81</v>
      </c>
      <c r="H51" s="516">
        <v>290.89119068936429</v>
      </c>
      <c r="I51" s="516">
        <v>0</v>
      </c>
      <c r="J51" s="516">
        <v>188.31256008505636</v>
      </c>
      <c r="K51" s="516">
        <v>10.606249225579264</v>
      </c>
      <c r="L51" s="361"/>
      <c r="M51" s="360"/>
      <c r="N51" s="360"/>
      <c r="O51" s="360"/>
      <c r="P51" s="360"/>
      <c r="Q51" s="360"/>
      <c r="R51" s="360"/>
      <c r="S51" s="360"/>
      <c r="T51" s="360"/>
      <c r="U51" s="360"/>
      <c r="V51" s="360"/>
      <c r="W51" s="360"/>
      <c r="X51" s="360"/>
      <c r="Y51" s="360"/>
    </row>
    <row r="52" spans="1:25" ht="12" customHeight="1">
      <c r="A52" s="514" t="s">
        <v>85</v>
      </c>
      <c r="B52" s="522" t="s">
        <v>180</v>
      </c>
      <c r="C52" s="424" t="s">
        <v>6</v>
      </c>
      <c r="D52" s="539">
        <v>0</v>
      </c>
      <c r="E52" s="539">
        <v>0</v>
      </c>
      <c r="F52" s="539">
        <v>0</v>
      </c>
      <c r="G52" s="461">
        <v>0</v>
      </c>
      <c r="H52" s="516">
        <v>0</v>
      </c>
      <c r="I52" s="516">
        <v>0</v>
      </c>
      <c r="J52" s="516">
        <v>0</v>
      </c>
      <c r="K52" s="516">
        <v>0</v>
      </c>
      <c r="L52" s="361"/>
      <c r="M52" s="360"/>
      <c r="N52" s="360"/>
      <c r="O52" s="360"/>
      <c r="P52" s="360"/>
      <c r="Q52" s="360"/>
      <c r="R52" s="360"/>
      <c r="S52" s="360"/>
      <c r="T52" s="360"/>
      <c r="U52" s="360"/>
      <c r="V52" s="360"/>
      <c r="W52" s="360"/>
      <c r="X52" s="360"/>
      <c r="Y52" s="360"/>
    </row>
    <row r="53" spans="1:25" ht="12" customHeight="1">
      <c r="A53" s="514" t="s">
        <v>140</v>
      </c>
      <c r="B53" s="87" t="s">
        <v>189</v>
      </c>
      <c r="C53" s="424" t="s">
        <v>6</v>
      </c>
      <c r="D53" s="536">
        <v>6813.2129999999997</v>
      </c>
      <c r="E53" s="536">
        <v>3356.0189999999998</v>
      </c>
      <c r="F53" s="536">
        <v>5864.8591000000006</v>
      </c>
      <c r="G53" s="458">
        <v>5003.7400000000007</v>
      </c>
      <c r="H53" s="513">
        <v>2971.65</v>
      </c>
      <c r="I53" s="513">
        <v>0</v>
      </c>
      <c r="J53" s="513">
        <v>1923.7400000000002</v>
      </c>
      <c r="K53" s="513">
        <v>108.35</v>
      </c>
      <c r="L53" s="361"/>
      <c r="M53" s="360"/>
      <c r="N53" s="360"/>
      <c r="O53" s="360"/>
      <c r="P53" s="360"/>
      <c r="Q53" s="360"/>
      <c r="R53" s="360"/>
      <c r="S53" s="360"/>
      <c r="T53" s="360"/>
      <c r="U53" s="360"/>
      <c r="V53" s="360"/>
      <c r="W53" s="360"/>
      <c r="X53" s="360"/>
      <c r="Y53" s="360"/>
    </row>
    <row r="54" spans="1:25" ht="12" customHeight="1">
      <c r="A54" s="514" t="s">
        <v>181</v>
      </c>
      <c r="B54" s="87" t="s">
        <v>190</v>
      </c>
      <c r="C54" s="424" t="s">
        <v>6</v>
      </c>
      <c r="D54" s="540">
        <v>0</v>
      </c>
      <c r="E54" s="540">
        <v>0</v>
      </c>
      <c r="F54" s="540">
        <v>0</v>
      </c>
      <c r="G54" s="461">
        <v>0</v>
      </c>
      <c r="H54" s="516">
        <v>0</v>
      </c>
      <c r="I54" s="516">
        <v>0</v>
      </c>
      <c r="J54" s="516">
        <v>0</v>
      </c>
      <c r="K54" s="516">
        <v>0</v>
      </c>
      <c r="L54" s="361"/>
      <c r="M54" s="360"/>
      <c r="N54" s="360"/>
      <c r="O54" s="360"/>
      <c r="P54" s="360"/>
      <c r="Q54" s="360"/>
      <c r="R54" s="360"/>
      <c r="S54" s="360"/>
      <c r="T54" s="360"/>
      <c r="U54" s="360"/>
      <c r="V54" s="360"/>
      <c r="W54" s="360"/>
      <c r="X54" s="360"/>
      <c r="Y54" s="360"/>
    </row>
    <row r="55" spans="1:25" ht="12" customHeight="1">
      <c r="A55" s="514" t="s">
        <v>182</v>
      </c>
      <c r="B55" s="87" t="s">
        <v>86</v>
      </c>
      <c r="C55" s="424" t="s">
        <v>6</v>
      </c>
      <c r="D55" s="539"/>
      <c r="E55" s="539">
        <v>0</v>
      </c>
      <c r="F55" s="539">
        <v>0</v>
      </c>
      <c r="G55" s="461">
        <v>0</v>
      </c>
      <c r="H55" s="516">
        <v>0</v>
      </c>
      <c r="I55" s="516">
        <v>0</v>
      </c>
      <c r="J55" s="516">
        <v>0</v>
      </c>
      <c r="K55" s="516">
        <v>0</v>
      </c>
      <c r="L55" s="361"/>
      <c r="M55" s="360"/>
      <c r="N55" s="360"/>
      <c r="O55" s="360"/>
      <c r="P55" s="360"/>
      <c r="Q55" s="360"/>
      <c r="R55" s="360"/>
      <c r="S55" s="360"/>
      <c r="T55" s="360"/>
      <c r="U55" s="360"/>
      <c r="V55" s="360"/>
      <c r="W55" s="360"/>
      <c r="X55" s="360"/>
      <c r="Y55" s="360"/>
    </row>
    <row r="56" spans="1:25" ht="24">
      <c r="A56" s="514" t="s">
        <v>183</v>
      </c>
      <c r="B56" s="87" t="s">
        <v>191</v>
      </c>
      <c r="C56" s="424" t="s">
        <v>6</v>
      </c>
      <c r="D56" s="539">
        <v>6813.2129999999997</v>
      </c>
      <c r="E56" s="539">
        <v>3356.0189999999998</v>
      </c>
      <c r="F56" s="539">
        <v>5864.8591000000006</v>
      </c>
      <c r="G56" s="458">
        <v>5003.7400000000007</v>
      </c>
      <c r="H56" s="513">
        <v>2971.65</v>
      </c>
      <c r="I56" s="513">
        <v>0</v>
      </c>
      <c r="J56" s="513">
        <v>1923.7400000000002</v>
      </c>
      <c r="K56" s="513">
        <v>108.35</v>
      </c>
      <c r="L56" s="361"/>
      <c r="M56" s="360"/>
      <c r="N56" s="360"/>
      <c r="O56" s="360"/>
      <c r="P56" s="360"/>
      <c r="Q56" s="360"/>
      <c r="R56" s="360"/>
      <c r="S56" s="360"/>
      <c r="T56" s="360"/>
      <c r="U56" s="360"/>
      <c r="V56" s="360"/>
      <c r="W56" s="360"/>
      <c r="X56" s="360"/>
      <c r="Y56" s="360"/>
    </row>
    <row r="57" spans="1:25" ht="12" hidden="1" customHeight="1">
      <c r="A57" s="514" t="s">
        <v>184</v>
      </c>
      <c r="B57" s="87" t="s">
        <v>0</v>
      </c>
      <c r="C57" s="424" t="s">
        <v>6</v>
      </c>
      <c r="D57" s="539">
        <v>4996.4009999999998</v>
      </c>
      <c r="E57" s="539">
        <v>2117.4349999999999</v>
      </c>
      <c r="F57" s="539">
        <v>4116.1360000000004</v>
      </c>
      <c r="G57" s="541">
        <v>2971.65</v>
      </c>
      <c r="H57" s="542">
        <v>2971.65</v>
      </c>
      <c r="I57" s="542"/>
      <c r="J57" s="542"/>
      <c r="K57" s="542"/>
      <c r="L57" s="543"/>
      <c r="M57" s="360"/>
      <c r="N57" s="360"/>
      <c r="O57" s="360"/>
      <c r="P57" s="360"/>
      <c r="Q57" s="360"/>
      <c r="R57" s="360"/>
      <c r="S57" s="360"/>
      <c r="T57" s="360"/>
      <c r="U57" s="360"/>
      <c r="V57" s="360"/>
      <c r="W57" s="360"/>
      <c r="X57" s="360"/>
      <c r="Y57" s="360"/>
    </row>
    <row r="58" spans="1:25" ht="12" hidden="1" customHeight="1">
      <c r="A58" s="514" t="s">
        <v>185</v>
      </c>
      <c r="B58" s="87" t="s">
        <v>124</v>
      </c>
      <c r="C58" s="424" t="s">
        <v>6</v>
      </c>
      <c r="D58" s="539">
        <v>0</v>
      </c>
      <c r="E58" s="539">
        <v>0</v>
      </c>
      <c r="F58" s="539">
        <v>0</v>
      </c>
      <c r="G58" s="541">
        <v>0</v>
      </c>
      <c r="H58" s="542"/>
      <c r="I58" s="542">
        <v>0</v>
      </c>
      <c r="J58" s="542"/>
      <c r="K58" s="542"/>
      <c r="L58" s="543"/>
      <c r="M58" s="360"/>
      <c r="N58" s="360"/>
      <c r="O58" s="360"/>
      <c r="P58" s="360"/>
      <c r="Q58" s="360"/>
      <c r="R58" s="360"/>
      <c r="S58" s="360"/>
      <c r="T58" s="360"/>
      <c r="U58" s="360"/>
      <c r="V58" s="360"/>
      <c r="W58" s="360"/>
      <c r="X58" s="360"/>
      <c r="Y58" s="360"/>
    </row>
    <row r="59" spans="1:25" ht="12" hidden="1" customHeight="1">
      <c r="A59" s="514" t="s">
        <v>186</v>
      </c>
      <c r="B59" s="87" t="s">
        <v>404</v>
      </c>
      <c r="C59" s="424" t="s">
        <v>6</v>
      </c>
      <c r="D59" s="539">
        <v>1736.2139999999999</v>
      </c>
      <c r="E59" s="539">
        <v>1215.4169999999999</v>
      </c>
      <c r="F59" s="539">
        <v>1687.3651</v>
      </c>
      <c r="G59" s="541">
        <v>1923.7400000000002</v>
      </c>
      <c r="H59" s="542"/>
      <c r="I59" s="542"/>
      <c r="J59" s="542">
        <v>1923.7400000000002</v>
      </c>
      <c r="K59" s="542"/>
      <c r="L59" s="543"/>
      <c r="M59" s="360"/>
      <c r="N59" s="360"/>
      <c r="O59" s="360"/>
      <c r="P59" s="360"/>
      <c r="Q59" s="360"/>
      <c r="R59" s="360"/>
      <c r="S59" s="360"/>
      <c r="T59" s="360"/>
      <c r="U59" s="360"/>
      <c r="V59" s="360"/>
      <c r="W59" s="360"/>
      <c r="X59" s="360"/>
      <c r="Y59" s="360"/>
    </row>
    <row r="60" spans="1:25" ht="12" hidden="1" customHeight="1">
      <c r="A60" s="514" t="s">
        <v>187</v>
      </c>
      <c r="B60" s="87" t="s">
        <v>97</v>
      </c>
      <c r="C60" s="424" t="s">
        <v>6</v>
      </c>
      <c r="D60" s="539">
        <v>80.597999999999999</v>
      </c>
      <c r="E60" s="539">
        <v>23.167000000000002</v>
      </c>
      <c r="F60" s="539">
        <v>61.358000000000004</v>
      </c>
      <c r="G60" s="541">
        <v>108.35</v>
      </c>
      <c r="H60" s="542"/>
      <c r="I60" s="542"/>
      <c r="J60" s="542"/>
      <c r="K60" s="542">
        <v>108.35</v>
      </c>
      <c r="L60" s="543"/>
      <c r="M60" s="360"/>
      <c r="N60" s="360"/>
      <c r="O60" s="360"/>
      <c r="P60" s="360"/>
      <c r="Q60" s="360"/>
      <c r="R60" s="360"/>
      <c r="S60" s="360"/>
      <c r="T60" s="360"/>
      <c r="U60" s="360"/>
      <c r="V60" s="360"/>
      <c r="W60" s="360"/>
      <c r="X60" s="360"/>
      <c r="Y60" s="360"/>
    </row>
    <row r="61" spans="1:25" ht="24">
      <c r="A61" s="520" t="s">
        <v>141</v>
      </c>
      <c r="B61" s="538" t="s">
        <v>89</v>
      </c>
      <c r="C61" s="416" t="s">
        <v>6</v>
      </c>
      <c r="D61" s="544" t="s">
        <v>351</v>
      </c>
      <c r="E61" s="544" t="s">
        <v>351</v>
      </c>
      <c r="F61" s="544" t="s">
        <v>351</v>
      </c>
      <c r="G61" s="545" t="s">
        <v>351</v>
      </c>
      <c r="H61" s="546" t="s">
        <v>351</v>
      </c>
      <c r="I61" s="546" t="s">
        <v>351</v>
      </c>
      <c r="J61" s="546" t="s">
        <v>351</v>
      </c>
      <c r="K61" s="546" t="s">
        <v>351</v>
      </c>
      <c r="L61" s="360"/>
      <c r="M61" s="360"/>
      <c r="N61" s="360"/>
      <c r="O61" s="360"/>
      <c r="P61" s="360"/>
      <c r="Q61" s="360"/>
      <c r="R61" s="360"/>
      <c r="S61" s="360"/>
      <c r="T61" s="360"/>
      <c r="U61" s="360"/>
      <c r="V61" s="360"/>
      <c r="W61" s="360"/>
      <c r="X61" s="360"/>
      <c r="Y61" s="360"/>
    </row>
    <row r="62" spans="1:25" ht="24">
      <c r="A62" s="520" t="s">
        <v>142</v>
      </c>
      <c r="B62" s="525" t="s">
        <v>188</v>
      </c>
      <c r="C62" s="416" t="s">
        <v>64</v>
      </c>
      <c r="D62" s="544" t="s">
        <v>351</v>
      </c>
      <c r="E62" s="544" t="s">
        <v>351</v>
      </c>
      <c r="F62" s="544" t="s">
        <v>351</v>
      </c>
      <c r="G62" s="545" t="s">
        <v>351</v>
      </c>
      <c r="H62" s="546" t="s">
        <v>351</v>
      </c>
      <c r="I62" s="546" t="s">
        <v>351</v>
      </c>
      <c r="J62" s="546" t="s">
        <v>351</v>
      </c>
      <c r="K62" s="546" t="s">
        <v>351</v>
      </c>
      <c r="L62" s="360"/>
      <c r="M62" s="360"/>
      <c r="N62" s="360"/>
      <c r="O62" s="360"/>
      <c r="P62" s="360"/>
      <c r="Q62" s="360"/>
      <c r="R62" s="360"/>
      <c r="S62" s="360"/>
      <c r="T62" s="360"/>
      <c r="U62" s="360"/>
      <c r="V62" s="360"/>
      <c r="W62" s="360"/>
      <c r="X62" s="360"/>
      <c r="Y62" s="360"/>
    </row>
    <row r="63" spans="1:25">
      <c r="A63" s="547"/>
      <c r="B63" s="548"/>
      <c r="C63" s="549"/>
      <c r="D63" s="550"/>
      <c r="E63" s="550"/>
      <c r="F63" s="550"/>
      <c r="G63" s="550"/>
      <c r="H63" s="360"/>
      <c r="I63" s="360"/>
      <c r="J63" s="360"/>
      <c r="K63" s="360"/>
      <c r="L63" s="360"/>
      <c r="M63" s="360"/>
      <c r="N63" s="360"/>
      <c r="O63" s="360"/>
      <c r="P63" s="360"/>
      <c r="Q63" s="360"/>
      <c r="R63" s="360"/>
      <c r="S63" s="360"/>
      <c r="T63" s="360"/>
      <c r="U63" s="360"/>
      <c r="V63" s="360"/>
      <c r="W63" s="360"/>
      <c r="X63" s="360"/>
      <c r="Y63" s="360"/>
    </row>
    <row r="64" spans="1:25">
      <c r="A64" s="551" t="s">
        <v>68</v>
      </c>
      <c r="B64" s="552"/>
      <c r="C64" s="499"/>
      <c r="D64" s="499"/>
      <c r="E64" s="499"/>
      <c r="F64" s="499"/>
      <c r="G64" s="499"/>
      <c r="H64" s="360"/>
      <c r="I64" s="360"/>
      <c r="J64" s="360"/>
      <c r="K64" s="360"/>
      <c r="L64" s="360"/>
      <c r="M64" s="360"/>
      <c r="N64" s="360"/>
      <c r="O64" s="360"/>
      <c r="P64" s="360"/>
      <c r="Q64" s="360"/>
      <c r="R64" s="360"/>
      <c r="S64" s="360"/>
      <c r="T64" s="360"/>
      <c r="U64" s="360"/>
      <c r="V64" s="360"/>
      <c r="W64" s="360"/>
      <c r="X64" s="360"/>
      <c r="Y64" s="360"/>
    </row>
    <row r="65" spans="2:25">
      <c r="H65" s="360"/>
      <c r="I65" s="360"/>
      <c r="J65" s="360"/>
      <c r="K65" s="360"/>
      <c r="L65" s="360"/>
      <c r="M65" s="360"/>
      <c r="N65" s="360"/>
      <c r="O65" s="360"/>
      <c r="P65" s="360"/>
      <c r="Q65" s="360"/>
      <c r="R65" s="360"/>
      <c r="S65" s="360"/>
      <c r="T65" s="360"/>
      <c r="U65" s="360"/>
      <c r="V65" s="360"/>
      <c r="W65" s="360"/>
      <c r="X65" s="360"/>
      <c r="Y65" s="360"/>
    </row>
    <row r="66" spans="2:25" ht="17.25" customHeight="1">
      <c r="B66" s="500" t="s">
        <v>350</v>
      </c>
      <c r="C66" s="621" t="s">
        <v>192</v>
      </c>
      <c r="D66" s="622"/>
      <c r="E66" s="554"/>
      <c r="F66" s="555" t="s">
        <v>735</v>
      </c>
      <c r="G66" s="556"/>
      <c r="H66" s="360"/>
      <c r="I66" s="360"/>
      <c r="J66" s="360"/>
      <c r="K66" s="360"/>
      <c r="L66" s="360"/>
      <c r="M66" s="360"/>
      <c r="N66" s="360"/>
      <c r="O66" s="360"/>
      <c r="P66" s="360"/>
      <c r="Q66" s="360"/>
      <c r="R66" s="360"/>
      <c r="S66" s="360"/>
      <c r="T66" s="360"/>
      <c r="U66" s="360"/>
      <c r="V66" s="360"/>
      <c r="W66" s="360"/>
      <c r="X66" s="360"/>
      <c r="Y66" s="360"/>
    </row>
    <row r="67" spans="2:25" ht="25.5" customHeight="1">
      <c r="B67" s="557" t="s">
        <v>172</v>
      </c>
      <c r="C67" s="606" t="s">
        <v>150</v>
      </c>
      <c r="D67" s="607"/>
      <c r="E67" s="557"/>
      <c r="F67" s="606" t="s">
        <v>170</v>
      </c>
      <c r="G67" s="606"/>
      <c r="H67" s="360"/>
      <c r="I67" s="360"/>
      <c r="J67" s="360"/>
      <c r="K67" s="360"/>
      <c r="L67" s="360"/>
      <c r="M67" s="360"/>
      <c r="N67" s="360"/>
      <c r="O67" s="360"/>
      <c r="P67" s="360"/>
      <c r="Q67" s="360"/>
      <c r="R67" s="360"/>
      <c r="S67" s="360"/>
      <c r="T67" s="360"/>
      <c r="U67" s="360"/>
      <c r="V67" s="360"/>
      <c r="W67" s="360"/>
      <c r="X67" s="360"/>
      <c r="Y67" s="360"/>
    </row>
    <row r="68" spans="2:25">
      <c r="H68" s="360"/>
      <c r="I68" s="360"/>
      <c r="J68" s="360"/>
      <c r="K68" s="360"/>
      <c r="L68" s="360"/>
      <c r="M68" s="360"/>
      <c r="N68" s="360"/>
      <c r="O68" s="360"/>
      <c r="P68" s="360"/>
      <c r="Q68" s="360"/>
      <c r="R68" s="360"/>
      <c r="S68" s="360"/>
      <c r="T68" s="360"/>
      <c r="U68" s="360"/>
      <c r="V68" s="360"/>
      <c r="W68" s="360"/>
      <c r="X68" s="360"/>
      <c r="Y68" s="360"/>
    </row>
    <row r="69" spans="2:25">
      <c r="H69" s="360"/>
      <c r="I69" s="360"/>
      <c r="J69" s="360"/>
      <c r="K69" s="360"/>
      <c r="L69" s="360"/>
      <c r="M69" s="360"/>
      <c r="N69" s="360"/>
      <c r="O69" s="360"/>
      <c r="P69" s="360"/>
      <c r="Q69" s="360"/>
      <c r="R69" s="360"/>
      <c r="S69" s="360"/>
      <c r="T69" s="360"/>
      <c r="U69" s="360"/>
      <c r="V69" s="360"/>
      <c r="W69" s="360"/>
      <c r="X69" s="360"/>
      <c r="Y69" s="360"/>
    </row>
    <row r="70" spans="2:25">
      <c r="H70" s="360"/>
      <c r="I70" s="360"/>
      <c r="J70" s="360"/>
      <c r="K70" s="360"/>
      <c r="L70" s="360"/>
      <c r="M70" s="360"/>
      <c r="N70" s="360"/>
      <c r="O70" s="360"/>
      <c r="P70" s="360"/>
      <c r="Q70" s="360"/>
      <c r="R70" s="360"/>
      <c r="S70" s="360"/>
      <c r="T70" s="360"/>
      <c r="U70" s="360"/>
      <c r="V70" s="360"/>
      <c r="W70" s="360"/>
      <c r="X70" s="360"/>
      <c r="Y70" s="360"/>
    </row>
    <row r="71" spans="2:25">
      <c r="H71" s="360"/>
      <c r="I71" s="360"/>
      <c r="J71" s="360"/>
      <c r="K71" s="360"/>
      <c r="L71" s="360"/>
      <c r="M71" s="360"/>
      <c r="N71" s="360"/>
      <c r="O71" s="360"/>
      <c r="P71" s="360"/>
      <c r="Q71" s="360"/>
      <c r="R71" s="360"/>
      <c r="S71" s="360"/>
      <c r="T71" s="360"/>
      <c r="U71" s="360"/>
      <c r="V71" s="360"/>
      <c r="W71" s="360"/>
      <c r="X71" s="360"/>
      <c r="Y71" s="360"/>
    </row>
    <row r="72" spans="2:25">
      <c r="H72" s="360"/>
      <c r="I72" s="360"/>
      <c r="J72" s="360"/>
      <c r="K72" s="360"/>
      <c r="L72" s="360"/>
      <c r="M72" s="360"/>
      <c r="N72" s="360"/>
      <c r="O72" s="360"/>
      <c r="P72" s="360"/>
      <c r="Q72" s="360"/>
      <c r="R72" s="360"/>
      <c r="S72" s="360"/>
      <c r="T72" s="360"/>
      <c r="U72" s="360"/>
      <c r="V72" s="360"/>
      <c r="W72" s="360"/>
      <c r="X72" s="360"/>
      <c r="Y72" s="360"/>
    </row>
  </sheetData>
  <mergeCells count="16">
    <mergeCell ref="F1:G1"/>
    <mergeCell ref="B2:F2"/>
    <mergeCell ref="B3:F3"/>
    <mergeCell ref="A6:G6"/>
    <mergeCell ref="C66:D66"/>
    <mergeCell ref="H7:K8"/>
    <mergeCell ref="C67:D67"/>
    <mergeCell ref="A7:A9"/>
    <mergeCell ref="B7:B9"/>
    <mergeCell ref="C7:C9"/>
    <mergeCell ref="D7:G7"/>
    <mergeCell ref="D8:D9"/>
    <mergeCell ref="E8:E9"/>
    <mergeCell ref="F8:F9"/>
    <mergeCell ref="G8:G9"/>
    <mergeCell ref="F67:G67"/>
  </mergeCells>
  <conditionalFormatting sqref="B1">
    <cfRule type="containsText" dxfId="44" priority="1" operator="containsText" text="Для корек">
      <formula>NOT(ISERROR(SEARCH("Для корек",B1)))</formula>
    </cfRule>
  </conditionalFormatting>
  <pageMargins left="0.28125" right="0.26583333333333331" top="0.25666666666666665" bottom="0.23833333333333334" header="0.31496062992125984" footer="0.31496062992125984"/>
  <pageSetup paperSize="9" scale="62" fitToHeight="0" orientation="portrait" r:id="rId1"/>
</worksheet>
</file>

<file path=xl/worksheets/sheet4.xml><?xml version="1.0" encoding="utf-8"?>
<worksheet xmlns="http://schemas.openxmlformats.org/spreadsheetml/2006/main" xmlns:r="http://schemas.openxmlformats.org/officeDocument/2006/relationships">
  <sheetPr>
    <tabColor theme="5" tint="0.79998168889431442"/>
    <pageSetUpPr fitToPage="1"/>
  </sheetPr>
  <dimension ref="A1:X52"/>
  <sheetViews>
    <sheetView view="pageBreakPreview" zoomScaleSheetLayoutView="100" workbookViewId="0">
      <pane xSplit="3" ySplit="10" topLeftCell="D11" activePane="bottomRight" state="frozen"/>
      <selection activeCell="C32" sqref="C32"/>
      <selection pane="topRight" activeCell="C32" sqref="C32"/>
      <selection pane="bottomLeft" activeCell="C32" sqref="C32"/>
      <selection pane="bottomRight" activeCell="G2" sqref="G2"/>
    </sheetView>
  </sheetViews>
  <sheetFormatPr defaultColWidth="9.140625" defaultRowHeight="15"/>
  <cols>
    <col min="1" max="1" width="5.42578125" style="454" customWidth="1"/>
    <col min="2" max="2" width="51.28515625" style="454" customWidth="1"/>
    <col min="3" max="3" width="7.5703125" style="454" customWidth="1"/>
    <col min="4" max="7" width="10.140625" style="454" customWidth="1"/>
    <col min="8" max="8" width="8.85546875" style="454" customWidth="1"/>
    <col min="9" max="11" width="7.140625" style="454" customWidth="1"/>
    <col min="12" max="12" width="9.140625" style="454" customWidth="1"/>
    <col min="13" max="15" width="7.140625" style="454" customWidth="1"/>
    <col min="16" max="16" width="9.85546875" style="454" customWidth="1"/>
    <col min="17" max="19" width="7.140625" style="454" customWidth="1"/>
    <col min="20" max="20" width="9.28515625" style="454" customWidth="1"/>
    <col min="21" max="23" width="7.140625" style="454" customWidth="1"/>
    <col min="24" max="16384" width="9.140625" style="454"/>
  </cols>
  <sheetData>
    <row r="1" spans="1:24" ht="14.45" customHeight="1">
      <c r="A1" s="438"/>
      <c r="B1" s="439"/>
      <c r="C1" s="440"/>
      <c r="E1" s="505"/>
      <c r="F1" s="505"/>
      <c r="G1" s="558" t="s">
        <v>744</v>
      </c>
      <c r="H1" s="360"/>
      <c r="I1" s="360"/>
      <c r="J1" s="360"/>
      <c r="K1" s="360"/>
      <c r="L1" s="360"/>
      <c r="M1" s="360"/>
      <c r="N1" s="360"/>
      <c r="O1" s="360"/>
      <c r="P1" s="360"/>
      <c r="Q1" s="360"/>
      <c r="R1" s="360"/>
      <c r="S1" s="360"/>
      <c r="T1" s="360"/>
      <c r="U1" s="360"/>
      <c r="V1" s="360"/>
      <c r="W1" s="360"/>
      <c r="X1" s="360"/>
    </row>
    <row r="2" spans="1:24" ht="15.75" customHeight="1">
      <c r="A2" s="559"/>
      <c r="B2" s="618" t="s">
        <v>378</v>
      </c>
      <c r="C2" s="618"/>
      <c r="D2" s="618"/>
      <c r="E2" s="618"/>
      <c r="F2" s="618"/>
      <c r="G2" s="560"/>
      <c r="H2" s="360"/>
      <c r="I2" s="360"/>
      <c r="J2" s="360"/>
      <c r="K2" s="360"/>
      <c r="L2" s="360"/>
      <c r="M2" s="360"/>
      <c r="N2" s="360"/>
      <c r="O2" s="360"/>
      <c r="P2" s="360"/>
      <c r="Q2" s="360"/>
      <c r="R2" s="360"/>
      <c r="S2" s="360"/>
      <c r="T2" s="360"/>
      <c r="U2" s="360"/>
      <c r="V2" s="360"/>
      <c r="W2" s="360"/>
      <c r="X2" s="360"/>
    </row>
    <row r="3" spans="1:24" ht="15" customHeight="1">
      <c r="A3" s="559"/>
      <c r="B3" s="618" t="s">
        <v>194</v>
      </c>
      <c r="C3" s="618"/>
      <c r="D3" s="618"/>
      <c r="E3" s="618"/>
      <c r="F3" s="618"/>
      <c r="G3" s="448"/>
      <c r="H3" s="360"/>
      <c r="I3" s="360"/>
      <c r="J3" s="360"/>
      <c r="K3" s="360"/>
      <c r="L3" s="360"/>
      <c r="M3" s="360"/>
      <c r="N3" s="360"/>
      <c r="O3" s="360"/>
      <c r="P3" s="360"/>
      <c r="Q3" s="360"/>
      <c r="R3" s="360"/>
      <c r="S3" s="360"/>
      <c r="T3" s="360"/>
      <c r="U3" s="360"/>
      <c r="V3" s="360"/>
      <c r="W3" s="360"/>
      <c r="X3" s="360"/>
    </row>
    <row r="4" spans="1:24" ht="15" customHeight="1">
      <c r="A4" s="506" t="s">
        <v>668</v>
      </c>
      <c r="B4" s="506"/>
      <c r="C4" s="506"/>
      <c r="D4" s="506"/>
      <c r="E4" s="506"/>
      <c r="F4" s="506"/>
      <c r="G4" s="506"/>
      <c r="H4" s="360"/>
      <c r="I4" s="360"/>
      <c r="J4" s="360"/>
      <c r="K4" s="360"/>
      <c r="L4" s="360"/>
      <c r="M4" s="360"/>
      <c r="N4" s="360"/>
      <c r="O4" s="360"/>
      <c r="P4" s="360"/>
      <c r="Q4" s="360"/>
      <c r="R4" s="360"/>
      <c r="S4" s="360"/>
      <c r="T4" s="360"/>
      <c r="U4" s="360"/>
      <c r="V4" s="360"/>
      <c r="W4" s="360"/>
      <c r="X4" s="360"/>
    </row>
    <row r="5" spans="1:24">
      <c r="A5" s="506" t="s">
        <v>746</v>
      </c>
      <c r="B5" s="561"/>
      <c r="C5" s="561"/>
      <c r="D5" s="561"/>
      <c r="E5" s="561"/>
      <c r="F5" s="561"/>
      <c r="G5" s="448"/>
      <c r="H5" s="360"/>
      <c r="I5" s="360"/>
      <c r="J5" s="360"/>
      <c r="K5" s="360"/>
      <c r="L5" s="360"/>
      <c r="M5" s="360"/>
      <c r="N5" s="360"/>
      <c r="O5" s="360"/>
      <c r="P5" s="360"/>
      <c r="Q5" s="360"/>
      <c r="R5" s="360"/>
      <c r="S5" s="360"/>
      <c r="T5" s="360"/>
      <c r="U5" s="360"/>
      <c r="V5" s="360"/>
      <c r="W5" s="360"/>
      <c r="X5" s="360"/>
    </row>
    <row r="6" spans="1:24">
      <c r="A6" s="627" t="s">
        <v>152</v>
      </c>
      <c r="B6" s="628"/>
      <c r="C6" s="628"/>
      <c r="D6" s="628"/>
      <c r="E6" s="628"/>
      <c r="F6" s="628"/>
      <c r="G6" s="628"/>
      <c r="H6" s="360"/>
      <c r="I6" s="360"/>
      <c r="J6" s="360"/>
      <c r="K6" s="360"/>
      <c r="L6" s="360"/>
      <c r="M6" s="360"/>
      <c r="N6" s="360"/>
      <c r="O6" s="360"/>
      <c r="P6" s="360"/>
      <c r="Q6" s="360"/>
      <c r="R6" s="360"/>
      <c r="S6" s="360"/>
      <c r="T6" s="360"/>
      <c r="U6" s="360"/>
      <c r="V6" s="360"/>
      <c r="W6" s="360"/>
      <c r="X6" s="360"/>
    </row>
    <row r="7" spans="1:24" ht="24.75" customHeight="1">
      <c r="A7" s="625" t="s">
        <v>4</v>
      </c>
      <c r="B7" s="626" t="s">
        <v>5</v>
      </c>
      <c r="C7" s="605" t="s">
        <v>17</v>
      </c>
      <c r="D7" s="604" t="s">
        <v>69</v>
      </c>
      <c r="E7" s="604"/>
      <c r="F7" s="604"/>
      <c r="G7" s="604"/>
      <c r="H7" s="360"/>
      <c r="I7" s="360"/>
      <c r="J7" s="360"/>
      <c r="K7" s="360"/>
      <c r="L7" s="360"/>
      <c r="M7" s="360"/>
      <c r="N7" s="360"/>
      <c r="O7" s="360"/>
      <c r="P7" s="360"/>
      <c r="Q7" s="360"/>
      <c r="R7" s="360"/>
      <c r="S7" s="360"/>
      <c r="T7" s="360"/>
      <c r="U7" s="360"/>
      <c r="V7" s="360"/>
      <c r="W7" s="360"/>
      <c r="X7" s="360"/>
    </row>
    <row r="8" spans="1:24" ht="45">
      <c r="A8" s="625"/>
      <c r="B8" s="626"/>
      <c r="C8" s="605"/>
      <c r="D8" s="416" t="s">
        <v>195</v>
      </c>
      <c r="E8" s="416" t="s">
        <v>154</v>
      </c>
      <c r="F8" s="416" t="s">
        <v>155</v>
      </c>
      <c r="G8" s="416" t="s">
        <v>147</v>
      </c>
      <c r="H8" s="360"/>
      <c r="I8" s="360"/>
      <c r="J8" s="360"/>
      <c r="K8" s="360"/>
      <c r="L8" s="360"/>
      <c r="M8" s="360"/>
      <c r="N8" s="360"/>
      <c r="O8" s="360"/>
      <c r="P8" s="360"/>
      <c r="Q8" s="360"/>
      <c r="R8" s="360"/>
      <c r="S8" s="360"/>
      <c r="T8" s="360"/>
      <c r="U8" s="360"/>
      <c r="V8" s="360"/>
      <c r="W8" s="360"/>
      <c r="X8" s="360"/>
    </row>
    <row r="9" spans="1:24">
      <c r="A9" s="562"/>
      <c r="B9" s="563"/>
      <c r="C9" s="416"/>
      <c r="D9" s="421">
        <v>2021</v>
      </c>
      <c r="E9" s="421">
        <v>2022</v>
      </c>
      <c r="F9" s="421" t="s">
        <v>667</v>
      </c>
      <c r="G9" s="421" t="s">
        <v>736</v>
      </c>
      <c r="H9" s="360"/>
      <c r="I9" s="360"/>
      <c r="J9" s="360"/>
      <c r="K9" s="360"/>
      <c r="L9" s="360"/>
      <c r="M9" s="360"/>
      <c r="N9" s="360"/>
      <c r="O9" s="360"/>
      <c r="P9" s="360"/>
      <c r="Q9" s="360"/>
      <c r="R9" s="360"/>
      <c r="S9" s="360"/>
      <c r="T9" s="360"/>
      <c r="U9" s="360"/>
      <c r="V9" s="360"/>
      <c r="W9" s="360"/>
      <c r="X9" s="360"/>
    </row>
    <row r="10" spans="1:24">
      <c r="A10" s="417">
        <v>1</v>
      </c>
      <c r="B10" s="417">
        <v>2</v>
      </c>
      <c r="C10" s="417">
        <v>3</v>
      </c>
      <c r="D10" s="417">
        <v>4</v>
      </c>
      <c r="E10" s="417">
        <v>5</v>
      </c>
      <c r="F10" s="417">
        <v>6</v>
      </c>
      <c r="G10" s="417">
        <v>7</v>
      </c>
      <c r="H10" s="360"/>
      <c r="I10" s="360"/>
      <c r="J10" s="360"/>
      <c r="K10" s="360"/>
      <c r="L10" s="360"/>
      <c r="M10" s="360"/>
      <c r="N10" s="360"/>
      <c r="O10" s="360"/>
      <c r="P10" s="360"/>
      <c r="Q10" s="360"/>
      <c r="R10" s="360"/>
      <c r="S10" s="360"/>
      <c r="T10" s="360"/>
      <c r="U10" s="360"/>
      <c r="V10" s="360"/>
      <c r="W10" s="360"/>
      <c r="X10" s="360"/>
    </row>
    <row r="11" spans="1:24" s="488" customFormat="1">
      <c r="A11" s="564">
        <v>1</v>
      </c>
      <c r="B11" s="418" t="s">
        <v>156</v>
      </c>
      <c r="C11" s="421" t="s">
        <v>22</v>
      </c>
      <c r="D11" s="458">
        <v>30.81</v>
      </c>
      <c r="E11" s="458">
        <v>71.793000000000006</v>
      </c>
      <c r="F11" s="458">
        <v>74.969049955488885</v>
      </c>
      <c r="G11" s="458">
        <v>20.411355366781052</v>
      </c>
      <c r="H11" s="360"/>
      <c r="I11" s="360"/>
      <c r="J11" s="360"/>
      <c r="K11" s="360"/>
      <c r="L11" s="360"/>
      <c r="M11" s="360"/>
      <c r="N11" s="360"/>
      <c r="O11" s="360"/>
      <c r="P11" s="360"/>
      <c r="Q11" s="360"/>
      <c r="R11" s="360"/>
      <c r="S11" s="360"/>
      <c r="T11" s="360"/>
      <c r="U11" s="360"/>
      <c r="V11" s="360"/>
      <c r="W11" s="360"/>
      <c r="X11" s="360"/>
    </row>
    <row r="12" spans="1:24">
      <c r="A12" s="565" t="s">
        <v>7</v>
      </c>
      <c r="B12" s="419" t="s">
        <v>92</v>
      </c>
      <c r="C12" s="416" t="s">
        <v>22</v>
      </c>
      <c r="D12" s="461">
        <v>0</v>
      </c>
      <c r="E12" s="461">
        <v>0</v>
      </c>
      <c r="F12" s="86">
        <v>1.3608956459546888</v>
      </c>
      <c r="G12" s="461">
        <v>0</v>
      </c>
      <c r="H12" s="360"/>
      <c r="I12" s="360"/>
      <c r="J12" s="360"/>
      <c r="K12" s="360"/>
      <c r="L12" s="360"/>
      <c r="M12" s="360"/>
      <c r="N12" s="360"/>
      <c r="O12" s="360"/>
      <c r="P12" s="360"/>
      <c r="Q12" s="360"/>
      <c r="R12" s="360"/>
      <c r="S12" s="360"/>
      <c r="T12" s="360"/>
      <c r="U12" s="360"/>
      <c r="V12" s="360"/>
      <c r="W12" s="360"/>
      <c r="X12" s="360"/>
    </row>
    <row r="13" spans="1:24">
      <c r="A13" s="565" t="s">
        <v>8</v>
      </c>
      <c r="B13" s="419" t="s">
        <v>32</v>
      </c>
      <c r="C13" s="416" t="s">
        <v>22</v>
      </c>
      <c r="D13" s="461">
        <v>22.54</v>
      </c>
      <c r="E13" s="461">
        <v>49.514000000000003</v>
      </c>
      <c r="F13" s="86">
        <v>54.469589999999997</v>
      </c>
      <c r="G13" s="461">
        <v>14.870330187180063</v>
      </c>
      <c r="H13" s="360"/>
      <c r="I13" s="360"/>
      <c r="J13" s="360"/>
      <c r="K13" s="360"/>
      <c r="L13" s="360"/>
      <c r="M13" s="360"/>
      <c r="N13" s="360"/>
      <c r="O13" s="360"/>
      <c r="P13" s="360"/>
      <c r="Q13" s="360"/>
      <c r="R13" s="360"/>
      <c r="S13" s="360"/>
      <c r="T13" s="360"/>
      <c r="U13" s="360"/>
      <c r="V13" s="360"/>
      <c r="W13" s="360"/>
      <c r="X13" s="360"/>
    </row>
    <row r="14" spans="1:24">
      <c r="A14" s="565" t="s">
        <v>33</v>
      </c>
      <c r="B14" s="419" t="s">
        <v>158</v>
      </c>
      <c r="C14" s="416" t="s">
        <v>22</v>
      </c>
      <c r="D14" s="461">
        <v>4.96</v>
      </c>
      <c r="E14" s="461">
        <v>12.037000000000001</v>
      </c>
      <c r="F14" s="461">
        <v>11.983309799999999</v>
      </c>
      <c r="G14" s="461">
        <v>3.271472641179614</v>
      </c>
      <c r="H14" s="360"/>
      <c r="I14" s="360"/>
      <c r="J14" s="360"/>
      <c r="K14" s="360"/>
      <c r="L14" s="360"/>
      <c r="M14" s="360"/>
      <c r="N14" s="360"/>
      <c r="O14" s="360"/>
      <c r="P14" s="360"/>
      <c r="Q14" s="360"/>
      <c r="R14" s="360"/>
      <c r="S14" s="360"/>
      <c r="T14" s="360"/>
      <c r="U14" s="360"/>
      <c r="V14" s="360"/>
      <c r="W14" s="360"/>
      <c r="X14" s="360"/>
    </row>
    <row r="15" spans="1:24">
      <c r="A15" s="565" t="s">
        <v>34</v>
      </c>
      <c r="B15" s="419" t="s">
        <v>35</v>
      </c>
      <c r="C15" s="416" t="s">
        <v>22</v>
      </c>
      <c r="D15" s="461">
        <v>4.96</v>
      </c>
      <c r="E15" s="461">
        <v>12.037000000000001</v>
      </c>
      <c r="F15" s="86">
        <v>11.983309799999999</v>
      </c>
      <c r="G15" s="461">
        <v>3.271472641179614</v>
      </c>
      <c r="H15" s="360"/>
      <c r="I15" s="360"/>
      <c r="J15" s="360"/>
      <c r="K15" s="360"/>
      <c r="L15" s="360"/>
      <c r="M15" s="360"/>
      <c r="N15" s="360"/>
      <c r="O15" s="360"/>
      <c r="P15" s="360"/>
      <c r="Q15" s="360"/>
      <c r="R15" s="360"/>
      <c r="S15" s="360"/>
      <c r="T15" s="360"/>
      <c r="U15" s="360"/>
      <c r="V15" s="360"/>
      <c r="W15" s="360"/>
      <c r="X15" s="360"/>
    </row>
    <row r="16" spans="1:24">
      <c r="A16" s="565" t="s">
        <v>36</v>
      </c>
      <c r="B16" s="419" t="s">
        <v>93</v>
      </c>
      <c r="C16" s="416" t="s">
        <v>22</v>
      </c>
      <c r="D16" s="461">
        <v>0</v>
      </c>
      <c r="E16" s="461">
        <v>0</v>
      </c>
      <c r="F16" s="86">
        <v>0</v>
      </c>
      <c r="G16" s="461">
        <v>0</v>
      </c>
      <c r="H16" s="360"/>
      <c r="I16" s="360"/>
      <c r="J16" s="360"/>
      <c r="K16" s="360"/>
      <c r="L16" s="360"/>
      <c r="M16" s="360"/>
      <c r="N16" s="360"/>
      <c r="O16" s="360"/>
      <c r="P16" s="360"/>
      <c r="Q16" s="360"/>
      <c r="R16" s="360"/>
      <c r="S16" s="360"/>
      <c r="T16" s="360"/>
      <c r="U16" s="360"/>
      <c r="V16" s="360"/>
      <c r="W16" s="360"/>
      <c r="X16" s="360"/>
    </row>
    <row r="17" spans="1:24">
      <c r="A17" s="565" t="s">
        <v>38</v>
      </c>
      <c r="B17" s="419" t="s">
        <v>39</v>
      </c>
      <c r="C17" s="416" t="s">
        <v>22</v>
      </c>
      <c r="D17" s="461">
        <v>0</v>
      </c>
      <c r="E17" s="461">
        <v>0</v>
      </c>
      <c r="F17" s="86">
        <v>0</v>
      </c>
      <c r="G17" s="461">
        <v>0</v>
      </c>
      <c r="H17" s="360"/>
      <c r="I17" s="360"/>
      <c r="J17" s="360"/>
      <c r="K17" s="360"/>
      <c r="L17" s="360"/>
      <c r="M17" s="360"/>
      <c r="N17" s="360"/>
      <c r="O17" s="360"/>
      <c r="P17" s="360"/>
      <c r="Q17" s="360"/>
      <c r="R17" s="360"/>
      <c r="S17" s="360"/>
      <c r="T17" s="360"/>
      <c r="U17" s="360"/>
      <c r="V17" s="360"/>
      <c r="W17" s="360"/>
      <c r="X17" s="360"/>
    </row>
    <row r="18" spans="1:24">
      <c r="A18" s="565" t="s">
        <v>40</v>
      </c>
      <c r="B18" s="419" t="s">
        <v>196</v>
      </c>
      <c r="C18" s="416" t="s">
        <v>22</v>
      </c>
      <c r="D18" s="461">
        <v>3.31</v>
      </c>
      <c r="E18" s="461">
        <v>10.242000000000001</v>
      </c>
      <c r="F18" s="461">
        <v>7.1552545095342097</v>
      </c>
      <c r="G18" s="461">
        <v>2.2695525384213755</v>
      </c>
      <c r="H18" s="360"/>
      <c r="I18" s="360"/>
      <c r="J18" s="360"/>
      <c r="K18" s="360"/>
      <c r="L18" s="360"/>
      <c r="M18" s="360"/>
      <c r="N18" s="360"/>
      <c r="O18" s="360"/>
      <c r="P18" s="360"/>
      <c r="Q18" s="360"/>
      <c r="R18" s="360"/>
      <c r="S18" s="360"/>
      <c r="T18" s="360"/>
      <c r="U18" s="360"/>
      <c r="V18" s="360"/>
      <c r="W18" s="360"/>
      <c r="X18" s="360"/>
    </row>
    <row r="19" spans="1:24">
      <c r="A19" s="565" t="s">
        <v>41</v>
      </c>
      <c r="B19" s="419" t="s">
        <v>42</v>
      </c>
      <c r="C19" s="416" t="s">
        <v>22</v>
      </c>
      <c r="D19" s="461">
        <v>2.0699999999999998</v>
      </c>
      <c r="E19" s="461">
        <v>5.7050000000000001</v>
      </c>
      <c r="F19" s="86">
        <v>4.8942632681057932</v>
      </c>
      <c r="G19" s="461">
        <v>1.3671548938254567</v>
      </c>
      <c r="H19" s="360"/>
      <c r="I19" s="360"/>
      <c r="J19" s="360"/>
      <c r="K19" s="360"/>
      <c r="L19" s="360"/>
      <c r="M19" s="360"/>
      <c r="N19" s="360"/>
      <c r="O19" s="360"/>
      <c r="P19" s="360"/>
      <c r="Q19" s="360"/>
      <c r="R19" s="360"/>
      <c r="S19" s="360"/>
      <c r="T19" s="360"/>
      <c r="U19" s="360"/>
      <c r="V19" s="360"/>
      <c r="W19" s="360"/>
      <c r="X19" s="360"/>
    </row>
    <row r="20" spans="1:24">
      <c r="A20" s="565" t="s">
        <v>43</v>
      </c>
      <c r="B20" s="419" t="s">
        <v>44</v>
      </c>
      <c r="C20" s="416" t="s">
        <v>22</v>
      </c>
      <c r="D20" s="461">
        <v>0.43</v>
      </c>
      <c r="E20" s="461">
        <v>1.1850000000000001</v>
      </c>
      <c r="F20" s="86">
        <v>1.0205880662046249</v>
      </c>
      <c r="G20" s="461">
        <v>0.2832544647267643</v>
      </c>
      <c r="H20" s="360"/>
      <c r="I20" s="360"/>
      <c r="J20" s="360"/>
      <c r="K20" s="360"/>
      <c r="L20" s="360"/>
      <c r="M20" s="360"/>
      <c r="N20" s="360"/>
      <c r="O20" s="360"/>
      <c r="P20" s="360"/>
      <c r="Q20" s="360"/>
      <c r="R20" s="360"/>
      <c r="S20" s="360"/>
      <c r="T20" s="360"/>
      <c r="U20" s="360"/>
      <c r="V20" s="360"/>
      <c r="W20" s="360"/>
      <c r="X20" s="360"/>
    </row>
    <row r="21" spans="1:24">
      <c r="A21" s="565" t="s">
        <v>45</v>
      </c>
      <c r="B21" s="419" t="s">
        <v>46</v>
      </c>
      <c r="C21" s="416" t="s">
        <v>22</v>
      </c>
      <c r="D21" s="461">
        <v>0.81</v>
      </c>
      <c r="E21" s="461">
        <v>3.3520000000000003</v>
      </c>
      <c r="F21" s="86">
        <v>1.2404031752237916</v>
      </c>
      <c r="G21" s="461">
        <v>0.61914317986915446</v>
      </c>
      <c r="H21" s="360"/>
      <c r="I21" s="360"/>
      <c r="J21" s="360"/>
      <c r="K21" s="360"/>
      <c r="L21" s="360"/>
      <c r="M21" s="360"/>
      <c r="N21" s="360"/>
      <c r="O21" s="360"/>
      <c r="P21" s="360"/>
      <c r="Q21" s="360"/>
      <c r="R21" s="360"/>
      <c r="S21" s="360"/>
      <c r="T21" s="360"/>
      <c r="U21" s="360"/>
      <c r="V21" s="360"/>
      <c r="W21" s="360"/>
      <c r="X21" s="360"/>
    </row>
    <row r="22" spans="1:24" s="488" customFormat="1">
      <c r="A22" s="564">
        <v>2</v>
      </c>
      <c r="B22" s="418" t="s">
        <v>160</v>
      </c>
      <c r="C22" s="421" t="s">
        <v>22</v>
      </c>
      <c r="D22" s="458">
        <v>2.23</v>
      </c>
      <c r="E22" s="458">
        <v>5.9939999999999998</v>
      </c>
      <c r="F22" s="458">
        <v>5.0060088372794347</v>
      </c>
      <c r="G22" s="458">
        <v>1.4938567016567319</v>
      </c>
      <c r="H22" s="360"/>
      <c r="I22" s="360"/>
      <c r="J22" s="360"/>
      <c r="K22" s="360"/>
      <c r="L22" s="360"/>
      <c r="M22" s="360"/>
      <c r="N22" s="360"/>
      <c r="O22" s="360"/>
      <c r="P22" s="360"/>
      <c r="Q22" s="360"/>
      <c r="R22" s="360"/>
      <c r="S22" s="360"/>
      <c r="T22" s="360"/>
      <c r="U22" s="360"/>
      <c r="V22" s="360"/>
      <c r="W22" s="360"/>
      <c r="X22" s="360"/>
    </row>
    <row r="23" spans="1:24">
      <c r="A23" s="565" t="s">
        <v>9</v>
      </c>
      <c r="B23" s="419" t="s">
        <v>42</v>
      </c>
      <c r="C23" s="416" t="s">
        <v>22</v>
      </c>
      <c r="D23" s="461">
        <v>1.56</v>
      </c>
      <c r="E23" s="461">
        <v>3.992</v>
      </c>
      <c r="F23" s="86">
        <v>3.5795501636258411</v>
      </c>
      <c r="G23" s="461">
        <v>1.0967065270817558</v>
      </c>
      <c r="H23" s="360"/>
      <c r="I23" s="360"/>
      <c r="J23" s="360"/>
      <c r="K23" s="360"/>
      <c r="L23" s="360"/>
      <c r="M23" s="360"/>
      <c r="N23" s="360"/>
      <c r="O23" s="360"/>
      <c r="P23" s="360"/>
      <c r="Q23" s="360"/>
      <c r="R23" s="360"/>
      <c r="S23" s="360"/>
      <c r="T23" s="360"/>
      <c r="U23" s="360"/>
      <c r="V23" s="360"/>
      <c r="W23" s="360"/>
      <c r="X23" s="360"/>
    </row>
    <row r="24" spans="1:24">
      <c r="A24" s="565" t="s">
        <v>10</v>
      </c>
      <c r="B24" s="419" t="s">
        <v>47</v>
      </c>
      <c r="C24" s="416" t="s">
        <v>22</v>
      </c>
      <c r="D24" s="461">
        <v>0.34</v>
      </c>
      <c r="E24" s="461">
        <v>0.88600000000000001</v>
      </c>
      <c r="F24" s="86">
        <v>0.78750103599768517</v>
      </c>
      <c r="G24" s="461">
        <v>0.24127543595798631</v>
      </c>
      <c r="H24" s="360"/>
      <c r="I24" s="360"/>
      <c r="J24" s="360"/>
      <c r="K24" s="360"/>
      <c r="L24" s="360"/>
      <c r="M24" s="360"/>
      <c r="N24" s="360"/>
      <c r="O24" s="360"/>
      <c r="P24" s="360"/>
      <c r="Q24" s="360"/>
      <c r="R24" s="360"/>
      <c r="S24" s="360"/>
      <c r="T24" s="360"/>
      <c r="U24" s="360"/>
      <c r="V24" s="360"/>
      <c r="W24" s="360"/>
      <c r="X24" s="360"/>
    </row>
    <row r="25" spans="1:24">
      <c r="A25" s="565" t="s">
        <v>48</v>
      </c>
      <c r="B25" s="419" t="s">
        <v>46</v>
      </c>
      <c r="C25" s="416" t="s">
        <v>22</v>
      </c>
      <c r="D25" s="461">
        <v>0.33</v>
      </c>
      <c r="E25" s="461">
        <v>1.1160000000000001</v>
      </c>
      <c r="F25" s="86">
        <v>0.63895763765590841</v>
      </c>
      <c r="G25" s="461">
        <v>0.15587473861698983</v>
      </c>
      <c r="H25" s="360"/>
      <c r="I25" s="360"/>
      <c r="J25" s="360"/>
      <c r="K25" s="360"/>
      <c r="L25" s="360"/>
      <c r="M25" s="360"/>
      <c r="N25" s="360"/>
      <c r="O25" s="360"/>
      <c r="P25" s="360"/>
      <c r="Q25" s="360"/>
      <c r="R25" s="360"/>
      <c r="S25" s="360"/>
      <c r="T25" s="360"/>
      <c r="U25" s="360"/>
      <c r="V25" s="360"/>
      <c r="W25" s="360"/>
      <c r="X25" s="360"/>
    </row>
    <row r="26" spans="1:24" s="488" customFormat="1">
      <c r="A26" s="566" t="s">
        <v>130</v>
      </c>
      <c r="B26" s="567" t="s">
        <v>161</v>
      </c>
      <c r="C26" s="421" t="s">
        <v>22</v>
      </c>
      <c r="D26" s="458">
        <v>0</v>
      </c>
      <c r="E26" s="458">
        <v>0</v>
      </c>
      <c r="F26" s="458">
        <v>0</v>
      </c>
      <c r="G26" s="458">
        <v>0</v>
      </c>
      <c r="H26" s="360"/>
      <c r="I26" s="360"/>
      <c r="J26" s="360"/>
      <c r="K26" s="360"/>
      <c r="L26" s="360"/>
      <c r="M26" s="360"/>
      <c r="N26" s="360"/>
      <c r="O26" s="360"/>
      <c r="P26" s="360"/>
      <c r="Q26" s="360"/>
      <c r="R26" s="360"/>
      <c r="S26" s="360"/>
      <c r="T26" s="360"/>
      <c r="U26" s="360"/>
      <c r="V26" s="360"/>
      <c r="W26" s="360"/>
      <c r="X26" s="360"/>
    </row>
    <row r="27" spans="1:24">
      <c r="A27" s="568" t="s">
        <v>49</v>
      </c>
      <c r="B27" s="569" t="s">
        <v>42</v>
      </c>
      <c r="C27" s="416" t="s">
        <v>22</v>
      </c>
      <c r="D27" s="461">
        <v>0</v>
      </c>
      <c r="E27" s="461">
        <v>0</v>
      </c>
      <c r="F27" s="86">
        <v>0</v>
      </c>
      <c r="G27" s="461">
        <v>0</v>
      </c>
      <c r="H27" s="360"/>
      <c r="I27" s="360"/>
      <c r="J27" s="360"/>
      <c r="K27" s="360"/>
      <c r="L27" s="360"/>
      <c r="M27" s="360"/>
      <c r="N27" s="360"/>
      <c r="O27" s="360"/>
      <c r="P27" s="360"/>
      <c r="Q27" s="360"/>
      <c r="R27" s="360"/>
      <c r="S27" s="360"/>
      <c r="T27" s="360"/>
      <c r="U27" s="360"/>
      <c r="V27" s="360"/>
      <c r="W27" s="360"/>
      <c r="X27" s="360"/>
    </row>
    <row r="28" spans="1:24">
      <c r="A28" s="568" t="s">
        <v>50</v>
      </c>
      <c r="B28" s="569" t="s">
        <v>44</v>
      </c>
      <c r="C28" s="416" t="s">
        <v>22</v>
      </c>
      <c r="D28" s="461">
        <v>0</v>
      </c>
      <c r="E28" s="461">
        <v>0</v>
      </c>
      <c r="F28" s="86">
        <v>0</v>
      </c>
      <c r="G28" s="461">
        <v>0</v>
      </c>
      <c r="H28" s="360"/>
      <c r="I28" s="360"/>
      <c r="J28" s="360"/>
      <c r="K28" s="360"/>
      <c r="L28" s="360"/>
      <c r="M28" s="360"/>
      <c r="N28" s="360"/>
      <c r="O28" s="360"/>
      <c r="P28" s="360"/>
      <c r="Q28" s="360"/>
      <c r="R28" s="360"/>
      <c r="S28" s="360"/>
      <c r="T28" s="360"/>
      <c r="U28" s="360"/>
      <c r="V28" s="360"/>
      <c r="W28" s="360"/>
      <c r="X28" s="360"/>
    </row>
    <row r="29" spans="1:24">
      <c r="A29" s="565" t="s">
        <v>51</v>
      </c>
      <c r="B29" s="570" t="s">
        <v>175</v>
      </c>
      <c r="C29" s="416" t="s">
        <v>22</v>
      </c>
      <c r="D29" s="461">
        <v>0</v>
      </c>
      <c r="E29" s="461">
        <v>0</v>
      </c>
      <c r="F29" s="86">
        <v>0</v>
      </c>
      <c r="G29" s="461">
        <v>0</v>
      </c>
      <c r="H29" s="360"/>
      <c r="I29" s="360"/>
      <c r="J29" s="360"/>
      <c r="K29" s="360"/>
      <c r="L29" s="360"/>
      <c r="M29" s="360"/>
      <c r="N29" s="360"/>
      <c r="O29" s="360"/>
      <c r="P29" s="360"/>
      <c r="Q29" s="360"/>
      <c r="R29" s="360"/>
      <c r="S29" s="360"/>
      <c r="T29" s="360"/>
      <c r="U29" s="360"/>
      <c r="V29" s="360"/>
      <c r="W29" s="360"/>
      <c r="X29" s="360"/>
    </row>
    <row r="30" spans="1:24" s="488" customFormat="1">
      <c r="A30" s="564" t="s">
        <v>131</v>
      </c>
      <c r="B30" s="418" t="s">
        <v>94</v>
      </c>
      <c r="C30" s="421" t="s">
        <v>22</v>
      </c>
      <c r="D30" s="461">
        <v>0</v>
      </c>
      <c r="E30" s="461">
        <v>0</v>
      </c>
      <c r="F30" s="86">
        <v>0</v>
      </c>
      <c r="G30" s="461">
        <v>0</v>
      </c>
      <c r="H30" s="360"/>
      <c r="I30" s="360"/>
      <c r="J30" s="360"/>
      <c r="K30" s="360"/>
      <c r="L30" s="360"/>
      <c r="M30" s="360"/>
      <c r="N30" s="360"/>
      <c r="O30" s="360"/>
      <c r="P30" s="360"/>
      <c r="Q30" s="360"/>
      <c r="R30" s="360"/>
      <c r="S30" s="360"/>
      <c r="T30" s="360"/>
      <c r="U30" s="360"/>
      <c r="V30" s="360"/>
      <c r="W30" s="360"/>
      <c r="X30" s="360"/>
    </row>
    <row r="31" spans="1:24" s="488" customFormat="1">
      <c r="A31" s="564" t="s">
        <v>125</v>
      </c>
      <c r="B31" s="418" t="s">
        <v>2</v>
      </c>
      <c r="C31" s="421" t="s">
        <v>22</v>
      </c>
      <c r="D31" s="461">
        <v>0</v>
      </c>
      <c r="E31" s="461">
        <v>0</v>
      </c>
      <c r="F31" s="86">
        <v>0</v>
      </c>
      <c r="G31" s="461">
        <v>0</v>
      </c>
      <c r="H31" s="360"/>
      <c r="I31" s="360"/>
      <c r="J31" s="360"/>
      <c r="K31" s="360"/>
      <c r="L31" s="360"/>
      <c r="M31" s="360"/>
      <c r="N31" s="360"/>
      <c r="O31" s="360"/>
      <c r="P31" s="360"/>
      <c r="Q31" s="360"/>
      <c r="R31" s="360"/>
      <c r="S31" s="360"/>
      <c r="T31" s="360"/>
      <c r="U31" s="360"/>
      <c r="V31" s="360"/>
      <c r="W31" s="360"/>
      <c r="X31" s="360"/>
    </row>
    <row r="32" spans="1:24" s="488" customFormat="1">
      <c r="A32" s="564" t="s">
        <v>126</v>
      </c>
      <c r="B32" s="418" t="s">
        <v>52</v>
      </c>
      <c r="C32" s="421" t="s">
        <v>22</v>
      </c>
      <c r="D32" s="458">
        <v>33.04</v>
      </c>
      <c r="E32" s="458">
        <v>77.787000000000006</v>
      </c>
      <c r="F32" s="458">
        <v>79.965058792768318</v>
      </c>
      <c r="G32" s="458">
        <v>21.905212068437784</v>
      </c>
      <c r="H32" s="360"/>
      <c r="I32" s="360"/>
      <c r="J32" s="360"/>
      <c r="K32" s="360"/>
      <c r="L32" s="360"/>
      <c r="M32" s="360"/>
      <c r="N32" s="360"/>
      <c r="O32" s="360"/>
      <c r="P32" s="360"/>
      <c r="Q32" s="360"/>
      <c r="R32" s="360"/>
      <c r="S32" s="360"/>
      <c r="T32" s="360"/>
      <c r="U32" s="360"/>
      <c r="V32" s="360"/>
      <c r="W32" s="360"/>
      <c r="X32" s="360"/>
    </row>
    <row r="33" spans="1:24" s="488" customFormat="1">
      <c r="A33" s="564" t="s">
        <v>127</v>
      </c>
      <c r="B33" s="418" t="s">
        <v>162</v>
      </c>
      <c r="C33" s="421" t="s">
        <v>22</v>
      </c>
      <c r="D33" s="458">
        <v>0</v>
      </c>
      <c r="E33" s="458">
        <v>0</v>
      </c>
      <c r="F33" s="458">
        <v>0</v>
      </c>
      <c r="G33" s="458">
        <v>0</v>
      </c>
      <c r="H33" s="360"/>
      <c r="I33" s="360"/>
      <c r="J33" s="360"/>
      <c r="K33" s="360"/>
      <c r="L33" s="360"/>
      <c r="M33" s="360"/>
      <c r="N33" s="360"/>
      <c r="O33" s="360"/>
      <c r="P33" s="360"/>
      <c r="Q33" s="360"/>
      <c r="R33" s="360"/>
      <c r="S33" s="360"/>
      <c r="T33" s="360"/>
      <c r="U33" s="360"/>
      <c r="V33" s="360"/>
      <c r="W33" s="360"/>
      <c r="X33" s="360"/>
    </row>
    <row r="34" spans="1:24" s="488" customFormat="1">
      <c r="A34" s="564" t="s">
        <v>128</v>
      </c>
      <c r="B34" s="418" t="s">
        <v>197</v>
      </c>
      <c r="C34" s="421" t="s">
        <v>22</v>
      </c>
      <c r="D34" s="458">
        <v>0</v>
      </c>
      <c r="E34" s="458">
        <v>0</v>
      </c>
      <c r="F34" s="458">
        <v>0</v>
      </c>
      <c r="G34" s="458">
        <v>0.53927346508384832</v>
      </c>
      <c r="H34" s="360"/>
      <c r="I34" s="360"/>
      <c r="J34" s="360"/>
      <c r="K34" s="360"/>
      <c r="L34" s="360"/>
      <c r="M34" s="360"/>
      <c r="N34" s="360"/>
      <c r="O34" s="360"/>
      <c r="P34" s="360"/>
      <c r="Q34" s="360"/>
      <c r="R34" s="360"/>
      <c r="S34" s="360"/>
      <c r="T34" s="360"/>
      <c r="U34" s="360"/>
      <c r="V34" s="360"/>
      <c r="W34" s="360"/>
      <c r="X34" s="360"/>
    </row>
    <row r="35" spans="1:24">
      <c r="A35" s="565" t="s">
        <v>109</v>
      </c>
      <c r="B35" s="419" t="s">
        <v>54</v>
      </c>
      <c r="C35" s="416" t="s">
        <v>75</v>
      </c>
      <c r="D35" s="461" t="s">
        <v>351</v>
      </c>
      <c r="E35" s="461" t="s">
        <v>351</v>
      </c>
      <c r="F35" s="461" t="s">
        <v>351</v>
      </c>
      <c r="G35" s="532">
        <v>9.6169223715092622E-2</v>
      </c>
      <c r="H35" s="360"/>
      <c r="I35" s="360"/>
      <c r="J35" s="360"/>
      <c r="K35" s="360"/>
      <c r="L35" s="360"/>
      <c r="M35" s="360"/>
      <c r="N35" s="360"/>
      <c r="O35" s="360"/>
      <c r="P35" s="360"/>
      <c r="Q35" s="360"/>
      <c r="R35" s="360"/>
      <c r="S35" s="360"/>
      <c r="T35" s="360"/>
      <c r="U35" s="360"/>
      <c r="V35" s="360"/>
      <c r="W35" s="360"/>
      <c r="X35" s="360"/>
    </row>
    <row r="36" spans="1:24">
      <c r="A36" s="565" t="s">
        <v>111</v>
      </c>
      <c r="B36" s="419" t="s">
        <v>76</v>
      </c>
      <c r="C36" s="416" t="s">
        <v>22</v>
      </c>
      <c r="D36" s="461" t="s">
        <v>351</v>
      </c>
      <c r="E36" s="461" t="s">
        <v>351</v>
      </c>
      <c r="F36" s="461" t="s">
        <v>351</v>
      </c>
      <c r="G36" s="86">
        <v>0</v>
      </c>
      <c r="H36" s="360"/>
      <c r="I36" s="360"/>
      <c r="J36" s="360"/>
      <c r="K36" s="360"/>
      <c r="L36" s="360"/>
      <c r="M36" s="360"/>
      <c r="N36" s="360"/>
      <c r="O36" s="360"/>
      <c r="P36" s="360"/>
      <c r="Q36" s="360"/>
      <c r="R36" s="360"/>
      <c r="S36" s="360"/>
      <c r="T36" s="360"/>
      <c r="U36" s="360"/>
      <c r="V36" s="360"/>
      <c r="W36" s="360"/>
      <c r="X36" s="360"/>
    </row>
    <row r="37" spans="1:24">
      <c r="A37" s="565" t="s">
        <v>113</v>
      </c>
      <c r="B37" s="419" t="s">
        <v>77</v>
      </c>
      <c r="C37" s="416" t="s">
        <v>22</v>
      </c>
      <c r="D37" s="461" t="s">
        <v>351</v>
      </c>
      <c r="E37" s="461" t="s">
        <v>351</v>
      </c>
      <c r="F37" s="461" t="s">
        <v>351</v>
      </c>
      <c r="G37" s="86">
        <v>0</v>
      </c>
      <c r="H37" s="360"/>
      <c r="I37" s="360"/>
      <c r="J37" s="360"/>
      <c r="K37" s="360"/>
      <c r="L37" s="360"/>
      <c r="M37" s="360"/>
      <c r="N37" s="360"/>
      <c r="O37" s="360"/>
      <c r="P37" s="360"/>
      <c r="Q37" s="360"/>
      <c r="R37" s="360"/>
      <c r="S37" s="360"/>
      <c r="T37" s="360"/>
      <c r="U37" s="360"/>
      <c r="V37" s="360"/>
      <c r="W37" s="360"/>
      <c r="X37" s="360"/>
    </row>
    <row r="38" spans="1:24">
      <c r="A38" s="565" t="s">
        <v>115</v>
      </c>
      <c r="B38" s="419" t="s">
        <v>60</v>
      </c>
      <c r="C38" s="416" t="s">
        <v>22</v>
      </c>
      <c r="D38" s="461" t="s">
        <v>351</v>
      </c>
      <c r="E38" s="461" t="s">
        <v>351</v>
      </c>
      <c r="F38" s="461" t="s">
        <v>351</v>
      </c>
      <c r="G38" s="461">
        <v>0</v>
      </c>
      <c r="H38" s="360"/>
      <c r="I38" s="360"/>
      <c r="J38" s="360"/>
      <c r="K38" s="360"/>
      <c r="L38" s="360"/>
      <c r="M38" s="360"/>
      <c r="N38" s="360"/>
      <c r="O38" s="360"/>
      <c r="P38" s="360"/>
      <c r="Q38" s="360"/>
      <c r="R38" s="360"/>
      <c r="S38" s="360"/>
      <c r="T38" s="360"/>
      <c r="U38" s="360"/>
      <c r="V38" s="360"/>
      <c r="W38" s="360"/>
      <c r="X38" s="360"/>
    </row>
    <row r="39" spans="1:24">
      <c r="A39" s="565" t="s">
        <v>164</v>
      </c>
      <c r="B39" s="419" t="s">
        <v>78</v>
      </c>
      <c r="C39" s="416" t="s">
        <v>22</v>
      </c>
      <c r="D39" s="461" t="s">
        <v>351</v>
      </c>
      <c r="E39" s="461" t="s">
        <v>351</v>
      </c>
      <c r="F39" s="461" t="s">
        <v>351</v>
      </c>
      <c r="G39" s="86">
        <v>0.4381042413687557</v>
      </c>
      <c r="H39" s="360"/>
      <c r="I39" s="360"/>
      <c r="J39" s="360"/>
      <c r="K39" s="360"/>
      <c r="L39" s="360"/>
      <c r="M39" s="360"/>
      <c r="N39" s="360"/>
      <c r="O39" s="360"/>
      <c r="P39" s="360"/>
      <c r="Q39" s="360"/>
      <c r="R39" s="360"/>
      <c r="S39" s="360"/>
      <c r="T39" s="360"/>
      <c r="U39" s="360"/>
      <c r="V39" s="360"/>
      <c r="W39" s="360"/>
      <c r="X39" s="360"/>
    </row>
    <row r="40" spans="1:24" s="488" customFormat="1" ht="25.5" customHeight="1">
      <c r="A40" s="564" t="s">
        <v>136</v>
      </c>
      <c r="B40" s="418" t="s">
        <v>95</v>
      </c>
      <c r="C40" s="421" t="s">
        <v>22</v>
      </c>
      <c r="D40" s="458">
        <v>33.04</v>
      </c>
      <c r="E40" s="458">
        <v>77.787000000000006</v>
      </c>
      <c r="F40" s="458">
        <v>79.965058792768318</v>
      </c>
      <c r="G40" s="458">
        <v>22.444485533521632</v>
      </c>
      <c r="H40" s="360"/>
      <c r="I40" s="360"/>
      <c r="J40" s="360"/>
      <c r="K40" s="360"/>
      <c r="L40" s="360"/>
      <c r="M40" s="360"/>
      <c r="N40" s="360"/>
      <c r="O40" s="360"/>
      <c r="P40" s="360"/>
      <c r="Q40" s="360"/>
      <c r="R40" s="360"/>
      <c r="S40" s="360"/>
      <c r="T40" s="360"/>
      <c r="U40" s="360"/>
      <c r="V40" s="360"/>
      <c r="W40" s="360"/>
      <c r="X40" s="360"/>
    </row>
    <row r="41" spans="1:24" s="488" customFormat="1" ht="24.75" customHeight="1">
      <c r="A41" s="564" t="s">
        <v>137</v>
      </c>
      <c r="B41" s="418" t="s">
        <v>427</v>
      </c>
      <c r="C41" s="421" t="s">
        <v>64</v>
      </c>
      <c r="D41" s="458">
        <v>4.8494007159324095</v>
      </c>
      <c r="E41" s="458">
        <v>23.178355068907539</v>
      </c>
      <c r="F41" s="458">
        <v>13.634608680158799</v>
      </c>
      <c r="G41" s="458">
        <v>4.4855419213471581</v>
      </c>
      <c r="H41" s="360"/>
      <c r="I41" s="360"/>
      <c r="J41" s="360"/>
      <c r="K41" s="360"/>
      <c r="L41" s="360"/>
      <c r="M41" s="360"/>
      <c r="N41" s="360"/>
      <c r="O41" s="360"/>
      <c r="P41" s="360"/>
      <c r="Q41" s="360"/>
      <c r="R41" s="360"/>
      <c r="S41" s="360"/>
      <c r="T41" s="360"/>
      <c r="U41" s="360"/>
      <c r="V41" s="360"/>
      <c r="W41" s="360"/>
      <c r="X41" s="360"/>
    </row>
    <row r="42" spans="1:24" s="488" customFormat="1" ht="25.5">
      <c r="A42" s="564" t="s">
        <v>138</v>
      </c>
      <c r="B42" s="418" t="s">
        <v>198</v>
      </c>
      <c r="C42" s="421" t="s">
        <v>6</v>
      </c>
      <c r="D42" s="458">
        <v>6813.2129999999997</v>
      </c>
      <c r="E42" s="458">
        <v>3356.0189999999998</v>
      </c>
      <c r="F42" s="458">
        <v>5864.8591000000006</v>
      </c>
      <c r="G42" s="458">
        <v>5003.7400000000007</v>
      </c>
      <c r="H42" s="360"/>
      <c r="I42" s="360"/>
      <c r="J42" s="360"/>
      <c r="K42" s="360"/>
      <c r="L42" s="360"/>
      <c r="M42" s="360"/>
      <c r="N42" s="360"/>
      <c r="O42" s="360"/>
      <c r="P42" s="360"/>
      <c r="Q42" s="360"/>
      <c r="R42" s="360"/>
      <c r="S42" s="360"/>
      <c r="T42" s="360"/>
      <c r="U42" s="360"/>
      <c r="V42" s="360"/>
      <c r="W42" s="360"/>
      <c r="X42" s="360"/>
    </row>
    <row r="43" spans="1:24">
      <c r="A43" s="565" t="s">
        <v>82</v>
      </c>
      <c r="B43" s="419" t="s">
        <v>0</v>
      </c>
      <c r="C43" s="416" t="s">
        <v>6</v>
      </c>
      <c r="D43" s="461">
        <v>4996.4009999999998</v>
      </c>
      <c r="E43" s="461">
        <v>2117.4349999999999</v>
      </c>
      <c r="F43" s="461">
        <v>4116.1360000000004</v>
      </c>
      <c r="G43" s="461">
        <v>2971.65</v>
      </c>
      <c r="H43" s="360"/>
      <c r="I43" s="360"/>
      <c r="J43" s="360"/>
      <c r="K43" s="360"/>
      <c r="L43" s="360"/>
      <c r="M43" s="360"/>
      <c r="N43" s="360"/>
      <c r="O43" s="360"/>
      <c r="P43" s="360"/>
      <c r="Q43" s="360"/>
      <c r="R43" s="360"/>
      <c r="S43" s="360"/>
      <c r="T43" s="360"/>
      <c r="U43" s="360"/>
      <c r="V43" s="360"/>
      <c r="W43" s="360"/>
      <c r="X43" s="360"/>
    </row>
    <row r="44" spans="1:24">
      <c r="A44" s="565" t="s">
        <v>83</v>
      </c>
      <c r="B44" s="419" t="s">
        <v>124</v>
      </c>
      <c r="C44" s="416" t="s">
        <v>6</v>
      </c>
      <c r="D44" s="461">
        <v>0</v>
      </c>
      <c r="E44" s="461">
        <v>0</v>
      </c>
      <c r="F44" s="461">
        <v>0</v>
      </c>
      <c r="G44" s="461">
        <v>0</v>
      </c>
      <c r="H44" s="360"/>
      <c r="I44" s="360"/>
      <c r="J44" s="360"/>
      <c r="K44" s="360"/>
      <c r="L44" s="360"/>
      <c r="M44" s="360"/>
      <c r="N44" s="360"/>
      <c r="O44" s="360"/>
      <c r="P44" s="360"/>
      <c r="Q44" s="360"/>
      <c r="R44" s="360"/>
      <c r="S44" s="360"/>
      <c r="T44" s="360"/>
      <c r="U44" s="360"/>
      <c r="V44" s="360"/>
      <c r="W44" s="360"/>
      <c r="X44" s="360"/>
    </row>
    <row r="45" spans="1:24">
      <c r="A45" s="565" t="s">
        <v>199</v>
      </c>
      <c r="B45" s="419" t="s">
        <v>404</v>
      </c>
      <c r="C45" s="416" t="s">
        <v>6</v>
      </c>
      <c r="D45" s="461">
        <v>1736.2139999999999</v>
      </c>
      <c r="E45" s="461">
        <v>1215.4169999999999</v>
      </c>
      <c r="F45" s="461">
        <v>1687.3651</v>
      </c>
      <c r="G45" s="461">
        <v>1923.7400000000002</v>
      </c>
      <c r="H45" s="360"/>
      <c r="I45" s="360"/>
      <c r="J45" s="360"/>
      <c r="K45" s="360"/>
      <c r="L45" s="360"/>
      <c r="M45" s="360"/>
      <c r="N45" s="360"/>
      <c r="O45" s="360"/>
      <c r="P45" s="360"/>
      <c r="Q45" s="360"/>
      <c r="R45" s="360"/>
      <c r="S45" s="360"/>
      <c r="T45" s="360"/>
      <c r="U45" s="360"/>
      <c r="V45" s="360"/>
      <c r="W45" s="360"/>
      <c r="X45" s="360"/>
    </row>
    <row r="46" spans="1:24">
      <c r="A46" s="565" t="s">
        <v>200</v>
      </c>
      <c r="B46" s="419" t="s">
        <v>97</v>
      </c>
      <c r="C46" s="416" t="s">
        <v>6</v>
      </c>
      <c r="D46" s="461">
        <v>80.597999999999999</v>
      </c>
      <c r="E46" s="461">
        <v>23.167000000000002</v>
      </c>
      <c r="F46" s="461">
        <v>61.358000000000004</v>
      </c>
      <c r="G46" s="461">
        <v>108.35</v>
      </c>
      <c r="H46" s="360"/>
      <c r="I46" s="360"/>
      <c r="J46" s="360"/>
      <c r="K46" s="360"/>
      <c r="L46" s="360"/>
      <c r="M46" s="360"/>
      <c r="N46" s="360"/>
      <c r="O46" s="360"/>
      <c r="P46" s="360"/>
      <c r="Q46" s="360"/>
      <c r="R46" s="360"/>
      <c r="S46" s="360"/>
      <c r="T46" s="360"/>
      <c r="U46" s="360"/>
      <c r="V46" s="360"/>
      <c r="W46" s="360"/>
      <c r="X46" s="360"/>
    </row>
    <row r="47" spans="1:24">
      <c r="A47" s="571"/>
      <c r="B47" s="572"/>
      <c r="C47" s="549"/>
      <c r="D47" s="573"/>
      <c r="E47" s="573"/>
      <c r="F47" s="574"/>
      <c r="G47" s="573"/>
      <c r="H47" s="360"/>
      <c r="I47" s="360"/>
      <c r="J47" s="360"/>
      <c r="K47" s="360"/>
      <c r="L47" s="360"/>
      <c r="M47" s="360"/>
      <c r="N47" s="360"/>
      <c r="O47" s="360"/>
      <c r="P47" s="360"/>
      <c r="Q47" s="360"/>
      <c r="R47" s="360"/>
      <c r="S47" s="360"/>
      <c r="T47" s="360"/>
      <c r="U47" s="360"/>
      <c r="V47" s="360"/>
      <c r="W47" s="360"/>
      <c r="X47" s="360"/>
    </row>
    <row r="48" spans="1:24">
      <c r="A48" s="551" t="s">
        <v>68</v>
      </c>
      <c r="B48" s="552"/>
      <c r="C48" s="499"/>
      <c r="D48" s="499"/>
      <c r="E48" s="499"/>
      <c r="F48" s="499"/>
      <c r="G48" s="499"/>
      <c r="H48" s="360"/>
      <c r="I48" s="360"/>
      <c r="J48" s="360"/>
      <c r="K48" s="360"/>
      <c r="L48" s="360"/>
      <c r="M48" s="360"/>
      <c r="N48" s="360"/>
      <c r="O48" s="360"/>
      <c r="P48" s="360"/>
      <c r="Q48" s="360"/>
      <c r="R48" s="360"/>
      <c r="S48" s="360"/>
      <c r="T48" s="360"/>
      <c r="U48" s="360"/>
      <c r="V48" s="360"/>
      <c r="W48" s="360"/>
      <c r="X48" s="360"/>
    </row>
    <row r="49" spans="1:24">
      <c r="A49" s="503"/>
      <c r="H49" s="360"/>
      <c r="I49" s="360"/>
      <c r="J49" s="360"/>
      <c r="K49" s="360"/>
      <c r="L49" s="360"/>
      <c r="M49" s="360"/>
      <c r="N49" s="360"/>
      <c r="O49" s="360"/>
      <c r="P49" s="360"/>
      <c r="Q49" s="360"/>
      <c r="R49" s="360"/>
      <c r="S49" s="360"/>
      <c r="T49" s="360"/>
      <c r="U49" s="360"/>
      <c r="V49" s="360"/>
      <c r="W49" s="360"/>
      <c r="X49" s="360"/>
    </row>
    <row r="50" spans="1:24" ht="17.25" customHeight="1">
      <c r="A50" s="503"/>
      <c r="B50" s="500" t="s">
        <v>350</v>
      </c>
      <c r="C50" s="624" t="s">
        <v>90</v>
      </c>
      <c r="D50" s="624"/>
      <c r="E50" s="624"/>
      <c r="F50" s="575" t="s">
        <v>735</v>
      </c>
      <c r="G50" s="500"/>
      <c r="H50" s="360"/>
      <c r="I50" s="360"/>
      <c r="J50" s="360"/>
      <c r="K50" s="360"/>
      <c r="L50" s="360"/>
      <c r="M50" s="360"/>
      <c r="N50" s="360"/>
      <c r="O50" s="360"/>
      <c r="P50" s="360"/>
      <c r="Q50" s="360"/>
      <c r="R50" s="360"/>
      <c r="S50" s="360"/>
      <c r="T50" s="360"/>
      <c r="U50" s="360"/>
      <c r="V50" s="360"/>
      <c r="W50" s="360"/>
      <c r="X50" s="360"/>
    </row>
    <row r="51" spans="1:24" ht="25.5" customHeight="1">
      <c r="A51" s="503"/>
      <c r="B51" s="576" t="s">
        <v>172</v>
      </c>
      <c r="C51" s="623" t="s">
        <v>91</v>
      </c>
      <c r="D51" s="623"/>
      <c r="E51" s="623"/>
      <c r="F51" s="623" t="s">
        <v>170</v>
      </c>
      <c r="G51" s="623"/>
      <c r="H51" s="360"/>
      <c r="I51" s="360"/>
      <c r="J51" s="360"/>
      <c r="K51" s="360"/>
      <c r="L51" s="360"/>
      <c r="M51" s="360"/>
      <c r="N51" s="360"/>
      <c r="O51" s="360"/>
      <c r="P51" s="360"/>
      <c r="Q51" s="360"/>
      <c r="R51" s="360"/>
      <c r="S51" s="360"/>
      <c r="T51" s="360"/>
      <c r="U51" s="360"/>
      <c r="V51" s="360"/>
      <c r="W51" s="360"/>
      <c r="X51" s="360"/>
    </row>
    <row r="52" spans="1:24">
      <c r="H52" s="360"/>
      <c r="I52" s="360"/>
      <c r="J52" s="360"/>
      <c r="K52" s="360"/>
      <c r="L52" s="360"/>
      <c r="M52" s="360"/>
      <c r="N52" s="360"/>
      <c r="O52" s="360"/>
      <c r="P52" s="360"/>
      <c r="Q52" s="360"/>
      <c r="R52" s="360"/>
      <c r="S52" s="360"/>
      <c r="T52" s="360"/>
      <c r="U52" s="360"/>
      <c r="V52" s="360"/>
      <c r="W52" s="360"/>
      <c r="X52" s="360"/>
    </row>
  </sheetData>
  <mergeCells count="10">
    <mergeCell ref="A7:A8"/>
    <mergeCell ref="B7:B8"/>
    <mergeCell ref="C7:C8"/>
    <mergeCell ref="D7:G7"/>
    <mergeCell ref="A6:G6"/>
    <mergeCell ref="C51:E51"/>
    <mergeCell ref="F51:G51"/>
    <mergeCell ref="C50:E50"/>
    <mergeCell ref="B3:F3"/>
    <mergeCell ref="B2:F2"/>
  </mergeCells>
  <conditionalFormatting sqref="B5:F5">
    <cfRule type="cellIs" dxfId="43" priority="2" operator="equal">
      <formula>0</formula>
    </cfRule>
    <cfRule type="cellIs" priority="3" operator="equal">
      <formula>0</formula>
    </cfRule>
  </conditionalFormatting>
  <conditionalFormatting sqref="B1">
    <cfRule type="containsText" dxfId="42" priority="1" operator="containsText" text="Для корек">
      <formula>NOT(ISERROR(SEARCH("Для корек",B1)))</formula>
    </cfRule>
  </conditionalFormatting>
  <pageMargins left="0.70866141732283472" right="0.27559055118110237" top="0.27559055118110237" bottom="0.23622047244094491" header="0.31496062992125984" footer="0.31496062992125984"/>
  <pageSetup paperSize="9" scale="88" fitToHeight="0" orientation="portrait" r:id="rId1"/>
</worksheet>
</file>

<file path=xl/worksheets/sheet5.xml><?xml version="1.0" encoding="utf-8"?>
<worksheet xmlns="http://schemas.openxmlformats.org/spreadsheetml/2006/main" xmlns:r="http://schemas.openxmlformats.org/officeDocument/2006/relationships">
  <sheetPr>
    <tabColor theme="5" tint="0.79998168889431442"/>
    <pageSetUpPr fitToPage="1"/>
  </sheetPr>
  <dimension ref="A1:P41"/>
  <sheetViews>
    <sheetView tabSelected="1" zoomScaleNormal="100" zoomScaleSheetLayoutView="85" workbookViewId="0">
      <selection activeCell="E24" sqref="E24"/>
    </sheetView>
  </sheetViews>
  <sheetFormatPr defaultColWidth="9.140625" defaultRowHeight="15"/>
  <cols>
    <col min="1" max="1" width="5" style="499" customWidth="1"/>
    <col min="2" max="2" width="34.7109375" style="499" customWidth="1"/>
    <col min="3" max="3" width="9.5703125" style="592" customWidth="1"/>
    <col min="4" max="4" width="10.28515625" style="499" customWidth="1"/>
    <col min="5" max="8" width="12.42578125" style="499" customWidth="1"/>
    <col min="9" max="9" width="16.5703125" style="499" customWidth="1"/>
    <col min="10" max="10" width="16.28515625" style="499" customWidth="1"/>
    <col min="11" max="11" width="9.7109375" style="499" customWidth="1"/>
    <col min="12" max="12" width="12.140625" style="499" customWidth="1"/>
    <col min="13" max="13" width="9.7109375" style="499" customWidth="1"/>
    <col min="14" max="14" width="3.85546875" style="499" customWidth="1"/>
    <col min="15" max="15" width="11" style="499" customWidth="1"/>
    <col min="16" max="16" width="13.42578125" style="499" customWidth="1"/>
    <col min="17" max="24" width="3.85546875" style="499" customWidth="1"/>
    <col min="25" max="16384" width="9.140625" style="499"/>
  </cols>
  <sheetData>
    <row r="1" spans="1:10" ht="14.45" customHeight="1">
      <c r="A1" s="438"/>
      <c r="B1" s="439"/>
      <c r="C1" s="440"/>
      <c r="D1" s="442"/>
      <c r="F1" s="558"/>
      <c r="G1" s="558"/>
      <c r="H1" s="558" t="s">
        <v>380</v>
      </c>
    </row>
    <row r="2" spans="1:10" ht="18.75" customHeight="1">
      <c r="A2" s="438"/>
      <c r="B2" s="618" t="s">
        <v>378</v>
      </c>
      <c r="C2" s="618"/>
      <c r="D2" s="618"/>
      <c r="E2" s="618"/>
      <c r="F2" s="618"/>
      <c r="G2" s="618"/>
      <c r="H2" s="618"/>
    </row>
    <row r="3" spans="1:10">
      <c r="A3" s="438"/>
      <c r="B3" s="618" t="s">
        <v>429</v>
      </c>
      <c r="C3" s="618"/>
      <c r="D3" s="618"/>
      <c r="E3" s="618"/>
      <c r="F3" s="618"/>
      <c r="G3" s="618"/>
      <c r="H3" s="618"/>
    </row>
    <row r="4" spans="1:10" ht="39" customHeight="1">
      <c r="A4" s="577" t="s">
        <v>747</v>
      </c>
      <c r="B4" s="445"/>
      <c r="C4" s="445"/>
      <c r="D4" s="445"/>
      <c r="E4" s="445"/>
      <c r="F4" s="445"/>
      <c r="G4" s="445"/>
      <c r="H4" s="445"/>
    </row>
    <row r="5" spans="1:10" ht="12.75" customHeight="1">
      <c r="A5" s="438"/>
      <c r="B5" s="631"/>
      <c r="C5" s="631"/>
      <c r="D5" s="631"/>
      <c r="E5" s="631"/>
      <c r="F5" s="631"/>
      <c r="G5" s="631"/>
      <c r="H5" s="631"/>
    </row>
    <row r="6" spans="1:10">
      <c r="A6" s="632" t="s">
        <v>152</v>
      </c>
      <c r="B6" s="633"/>
      <c r="C6" s="633"/>
      <c r="D6" s="633"/>
      <c r="E6" s="633"/>
      <c r="F6" s="633"/>
      <c r="G6" s="633"/>
      <c r="H6" s="633"/>
    </row>
    <row r="7" spans="1:10" ht="27" customHeight="1">
      <c r="A7" s="605" t="s">
        <v>4</v>
      </c>
      <c r="B7" s="626" t="s">
        <v>98</v>
      </c>
      <c r="C7" s="605" t="s">
        <v>17</v>
      </c>
      <c r="D7" s="605" t="s">
        <v>99</v>
      </c>
      <c r="E7" s="605" t="s">
        <v>201</v>
      </c>
      <c r="F7" s="605"/>
      <c r="G7" s="605"/>
      <c r="H7" s="605"/>
    </row>
    <row r="8" spans="1:10" ht="27" customHeight="1">
      <c r="A8" s="605"/>
      <c r="B8" s="626"/>
      <c r="C8" s="605"/>
      <c r="D8" s="605"/>
      <c r="E8" s="416" t="s">
        <v>0</v>
      </c>
      <c r="F8" s="416" t="s">
        <v>124</v>
      </c>
      <c r="G8" s="416" t="s">
        <v>87</v>
      </c>
      <c r="H8" s="416" t="s">
        <v>88</v>
      </c>
    </row>
    <row r="9" spans="1:10" ht="12.75" customHeight="1">
      <c r="A9" s="416">
        <v>1</v>
      </c>
      <c r="B9" s="416">
        <v>2</v>
      </c>
      <c r="C9" s="416">
        <v>3</v>
      </c>
      <c r="D9" s="416">
        <v>4</v>
      </c>
      <c r="E9" s="416">
        <v>5</v>
      </c>
      <c r="F9" s="416">
        <v>6</v>
      </c>
      <c r="G9" s="416">
        <v>7</v>
      </c>
      <c r="H9" s="416">
        <v>8</v>
      </c>
    </row>
    <row r="10" spans="1:10" ht="25.5">
      <c r="A10" s="565">
        <v>1</v>
      </c>
      <c r="B10" s="419" t="s">
        <v>202</v>
      </c>
      <c r="C10" s="417" t="s">
        <v>64</v>
      </c>
      <c r="D10" s="414">
        <v>2558.1269154094189</v>
      </c>
      <c r="E10" s="414">
        <v>2097.100366764379</v>
      </c>
      <c r="F10" s="414" t="e">
        <v>#DIV/0!</v>
      </c>
      <c r="G10" s="414">
        <v>3232.321772792443</v>
      </c>
      <c r="H10" s="414">
        <v>3232.3213289000892</v>
      </c>
    </row>
    <row r="11" spans="1:10" ht="25.5">
      <c r="A11" s="565" t="s">
        <v>7</v>
      </c>
      <c r="B11" s="419" t="s">
        <v>135</v>
      </c>
      <c r="C11" s="417" t="s">
        <v>64</v>
      </c>
      <c r="D11" s="413">
        <v>2497.2191317091947</v>
      </c>
      <c r="E11" s="413">
        <v>2047.1645246985606</v>
      </c>
      <c r="F11" s="413" t="e">
        <v>#DIV/0!</v>
      </c>
      <c r="G11" s="413">
        <v>3155.361730583099</v>
      </c>
      <c r="H11" s="413">
        <v>3155.3612972596106</v>
      </c>
      <c r="I11" s="578"/>
    </row>
    <row r="12" spans="1:10">
      <c r="A12" s="565" t="s">
        <v>8</v>
      </c>
      <c r="B12" s="419" t="s">
        <v>203</v>
      </c>
      <c r="C12" s="417" t="s">
        <v>64</v>
      </c>
      <c r="D12" s="413">
        <v>0</v>
      </c>
      <c r="E12" s="413">
        <v>0</v>
      </c>
      <c r="F12" s="413">
        <v>0</v>
      </c>
      <c r="G12" s="413">
        <v>0</v>
      </c>
      <c r="H12" s="413">
        <v>0</v>
      </c>
      <c r="J12" s="579"/>
    </row>
    <row r="13" spans="1:10">
      <c r="A13" s="565" t="s">
        <v>33</v>
      </c>
      <c r="B13" s="419" t="s">
        <v>100</v>
      </c>
      <c r="C13" s="417" t="s">
        <v>64</v>
      </c>
      <c r="D13" s="413">
        <v>60.90778370022425</v>
      </c>
      <c r="E13" s="413">
        <v>49.935842065818548</v>
      </c>
      <c r="F13" s="413" t="e">
        <v>#DIV/0!</v>
      </c>
      <c r="G13" s="413">
        <v>76.960042209343868</v>
      </c>
      <c r="H13" s="413">
        <v>76.960031640478306</v>
      </c>
      <c r="I13" s="580"/>
      <c r="J13" s="579"/>
    </row>
    <row r="14" spans="1:10" ht="25.5">
      <c r="A14" s="565">
        <v>2</v>
      </c>
      <c r="B14" s="419" t="s">
        <v>733</v>
      </c>
      <c r="C14" s="417" t="s">
        <v>64</v>
      </c>
      <c r="D14" s="414">
        <v>420.0845056256606</v>
      </c>
      <c r="E14" s="414">
        <v>373.85395938333966</v>
      </c>
      <c r="F14" s="414" t="e">
        <v>#DIV/0!</v>
      </c>
      <c r="G14" s="414">
        <v>487.69027484053595</v>
      </c>
      <c r="H14" s="414">
        <v>487.69023032864851</v>
      </c>
    </row>
    <row r="15" spans="1:10" ht="25.5">
      <c r="A15" s="565" t="s">
        <v>9</v>
      </c>
      <c r="B15" s="419" t="s">
        <v>101</v>
      </c>
      <c r="C15" s="417" t="s">
        <v>64</v>
      </c>
      <c r="D15" s="413">
        <v>410.0824935869544</v>
      </c>
      <c r="E15" s="413">
        <v>364.95267463611731</v>
      </c>
      <c r="F15" s="413" t="e">
        <v>#DIV/0!</v>
      </c>
      <c r="G15" s="413">
        <v>476.07860163004699</v>
      </c>
      <c r="H15" s="413">
        <v>476.07855817796639</v>
      </c>
    </row>
    <row r="16" spans="1:10">
      <c r="A16" s="565" t="s">
        <v>10</v>
      </c>
      <c r="B16" s="419" t="s">
        <v>204</v>
      </c>
      <c r="C16" s="417" t="s">
        <v>64</v>
      </c>
      <c r="D16" s="413">
        <v>0</v>
      </c>
      <c r="E16" s="413">
        <v>0</v>
      </c>
      <c r="F16" s="413" t="e">
        <v>#DIV/0!</v>
      </c>
      <c r="G16" s="413">
        <v>0</v>
      </c>
      <c r="H16" s="413">
        <v>0</v>
      </c>
      <c r="I16" s="579"/>
    </row>
    <row r="17" spans="1:16">
      <c r="A17" s="565" t="s">
        <v>48</v>
      </c>
      <c r="B17" s="419" t="s">
        <v>100</v>
      </c>
      <c r="C17" s="417" t="s">
        <v>64</v>
      </c>
      <c r="D17" s="413">
        <v>10.002012038706207</v>
      </c>
      <c r="E17" s="413">
        <v>8.9012847472223733</v>
      </c>
      <c r="F17" s="413" t="e">
        <v>#DIV/0!</v>
      </c>
      <c r="G17" s="413">
        <v>11.611673210488949</v>
      </c>
      <c r="H17" s="413">
        <v>11.611672150682105</v>
      </c>
      <c r="J17" s="579"/>
    </row>
    <row r="18" spans="1:16" ht="25.5">
      <c r="A18" s="565">
        <v>3</v>
      </c>
      <c r="B18" s="419" t="s">
        <v>425</v>
      </c>
      <c r="C18" s="417" t="s">
        <v>64</v>
      </c>
      <c r="D18" s="414">
        <v>4.4855419213471581</v>
      </c>
      <c r="E18" s="414">
        <v>4.4855419213471581</v>
      </c>
      <c r="F18" s="414">
        <v>0</v>
      </c>
      <c r="G18" s="414">
        <v>4.4855419213471581</v>
      </c>
      <c r="H18" s="414">
        <v>4.4855419213471581</v>
      </c>
    </row>
    <row r="19" spans="1:16" ht="25.5">
      <c r="A19" s="565" t="s">
        <v>49</v>
      </c>
      <c r="B19" s="419" t="s">
        <v>102</v>
      </c>
      <c r="C19" s="417" t="s">
        <v>64</v>
      </c>
      <c r="D19" s="413">
        <v>4.3777678433407372</v>
      </c>
      <c r="E19" s="413">
        <v>4.3777678433407372</v>
      </c>
      <c r="F19" s="413">
        <v>0</v>
      </c>
      <c r="G19" s="413">
        <v>4.3777678433407372</v>
      </c>
      <c r="H19" s="413">
        <v>4.3777678433407372</v>
      </c>
    </row>
    <row r="20" spans="1:16">
      <c r="A20" s="565" t="s">
        <v>50</v>
      </c>
      <c r="B20" s="419" t="s">
        <v>204</v>
      </c>
      <c r="C20" s="417" t="s">
        <v>64</v>
      </c>
      <c r="D20" s="413">
        <v>0</v>
      </c>
      <c r="E20" s="413">
        <v>0</v>
      </c>
      <c r="F20" s="413">
        <v>0</v>
      </c>
      <c r="G20" s="413">
        <v>0</v>
      </c>
      <c r="H20" s="413">
        <v>0</v>
      </c>
      <c r="J20" s="579"/>
    </row>
    <row r="21" spans="1:16">
      <c r="A21" s="565" t="s">
        <v>51</v>
      </c>
      <c r="B21" s="419" t="s">
        <v>100</v>
      </c>
      <c r="C21" s="417" t="s">
        <v>64</v>
      </c>
      <c r="D21" s="413">
        <v>0.10777407800642085</v>
      </c>
      <c r="E21" s="413">
        <v>0.10777407800642085</v>
      </c>
      <c r="F21" s="413">
        <v>0</v>
      </c>
      <c r="G21" s="413">
        <v>0.10777407800642085</v>
      </c>
      <c r="H21" s="413">
        <v>0.10777407800642085</v>
      </c>
      <c r="J21" s="579"/>
    </row>
    <row r="22" spans="1:16">
      <c r="A22" s="565">
        <v>4</v>
      </c>
      <c r="B22" s="418" t="s">
        <v>205</v>
      </c>
      <c r="C22" s="417" t="s">
        <v>64</v>
      </c>
      <c r="D22" s="414">
        <v>2982.6969629564269</v>
      </c>
      <c r="E22" s="414">
        <v>2475.4448680690662</v>
      </c>
      <c r="F22" s="414" t="e">
        <v>#DIV/0!</v>
      </c>
      <c r="G22" s="414">
        <v>3724.4975895543262</v>
      </c>
      <c r="H22" s="414">
        <v>3724.4971011500847</v>
      </c>
      <c r="I22" s="360"/>
      <c r="J22" s="578"/>
      <c r="K22" s="578"/>
      <c r="L22" s="578"/>
      <c r="M22" s="578"/>
    </row>
    <row r="23" spans="1:16" ht="25.5">
      <c r="A23" s="565" t="s">
        <v>11</v>
      </c>
      <c r="B23" s="419" t="s">
        <v>103</v>
      </c>
      <c r="C23" s="417" t="s">
        <v>64</v>
      </c>
      <c r="D23" s="413">
        <v>2911.67939313949</v>
      </c>
      <c r="E23" s="413">
        <v>2416.4949671780187</v>
      </c>
      <c r="F23" s="413" t="e">
        <v>#DIV/0!</v>
      </c>
      <c r="G23" s="413">
        <v>3635.8181000564869</v>
      </c>
      <c r="H23" s="413">
        <v>3635.8176232809178</v>
      </c>
      <c r="I23" s="581"/>
      <c r="J23" s="420"/>
    </row>
    <row r="24" spans="1:16">
      <c r="A24" s="565" t="s">
        <v>104</v>
      </c>
      <c r="B24" s="419" t="s">
        <v>204</v>
      </c>
      <c r="C24" s="417" t="s">
        <v>64</v>
      </c>
      <c r="D24" s="413">
        <v>0</v>
      </c>
      <c r="E24" s="413">
        <v>0</v>
      </c>
      <c r="F24" s="413" t="e">
        <v>#DIV/0!</v>
      </c>
      <c r="G24" s="413">
        <v>0</v>
      </c>
      <c r="H24" s="413">
        <v>0</v>
      </c>
      <c r="I24" s="360"/>
      <c r="J24" s="578"/>
    </row>
    <row r="25" spans="1:16">
      <c r="A25" s="565" t="s">
        <v>122</v>
      </c>
      <c r="B25" s="419" t="s">
        <v>100</v>
      </c>
      <c r="C25" s="417" t="s">
        <v>64</v>
      </c>
      <c r="D25" s="413">
        <v>71.01756981693687</v>
      </c>
      <c r="E25" s="413">
        <v>58.949900891047349</v>
      </c>
      <c r="F25" s="413" t="e">
        <v>#DIV/0!</v>
      </c>
      <c r="G25" s="413">
        <v>88.679489497839228</v>
      </c>
      <c r="H25" s="413">
        <v>88.679477869166831</v>
      </c>
      <c r="I25" s="360"/>
    </row>
    <row r="26" spans="1:16" ht="38.25">
      <c r="A26" s="565" t="s">
        <v>125</v>
      </c>
      <c r="B26" s="419" t="s">
        <v>734</v>
      </c>
      <c r="C26" s="417" t="s">
        <v>22</v>
      </c>
      <c r="D26" s="415">
        <v>14924.632996036293</v>
      </c>
      <c r="E26" s="415">
        <v>7356.1257421974406</v>
      </c>
      <c r="F26" s="415">
        <v>0</v>
      </c>
      <c r="G26" s="415">
        <v>7164.9529929292403</v>
      </c>
      <c r="H26" s="415">
        <v>403.54926090961163</v>
      </c>
      <c r="I26" s="582"/>
      <c r="P26" s="583"/>
    </row>
    <row r="27" spans="1:16" ht="38.25">
      <c r="A27" s="565" t="s">
        <v>12</v>
      </c>
      <c r="B27" s="419" t="s">
        <v>105</v>
      </c>
      <c r="C27" s="417" t="s">
        <v>22</v>
      </c>
      <c r="D27" s="426">
        <v>14569.262820499715</v>
      </c>
      <c r="E27" s="426">
        <v>7180.9572692145593</v>
      </c>
      <c r="F27" s="426" t="s">
        <v>745</v>
      </c>
      <c r="G27" s="426">
        <v>6994.3647118026674</v>
      </c>
      <c r="H27" s="426">
        <v>393.94083948248743</v>
      </c>
      <c r="I27" s="584"/>
      <c r="J27" s="584"/>
      <c r="K27" s="584"/>
      <c r="L27" s="583"/>
      <c r="M27" s="584"/>
      <c r="O27" s="583"/>
    </row>
    <row r="28" spans="1:16">
      <c r="A28" s="565" t="s">
        <v>13</v>
      </c>
      <c r="B28" s="419" t="s">
        <v>204</v>
      </c>
      <c r="C28" s="417" t="s">
        <v>22</v>
      </c>
      <c r="D28" s="426">
        <v>0</v>
      </c>
      <c r="E28" s="426">
        <v>0</v>
      </c>
      <c r="F28" s="426" t="s">
        <v>745</v>
      </c>
      <c r="G28" s="426">
        <v>0</v>
      </c>
      <c r="H28" s="426">
        <v>0</v>
      </c>
      <c r="L28" s="584"/>
    </row>
    <row r="29" spans="1:16" ht="38.25">
      <c r="A29" s="565" t="s">
        <v>14</v>
      </c>
      <c r="B29" s="419" t="s">
        <v>106</v>
      </c>
      <c r="C29" s="417" t="s">
        <v>22</v>
      </c>
      <c r="D29" s="426">
        <v>355.37017553657836</v>
      </c>
      <c r="E29" s="426">
        <v>175.16847298288087</v>
      </c>
      <c r="F29" s="426" t="s">
        <v>745</v>
      </c>
      <c r="G29" s="426">
        <v>170.59328112657326</v>
      </c>
      <c r="H29" s="426">
        <v>9.6084214271242256</v>
      </c>
      <c r="I29" s="584"/>
      <c r="J29" s="584"/>
      <c r="K29" s="584"/>
      <c r="L29" s="584"/>
      <c r="M29" s="584"/>
    </row>
    <row r="30" spans="1:16" ht="51">
      <c r="A30" s="565" t="s">
        <v>126</v>
      </c>
      <c r="B30" s="419" t="s">
        <v>206</v>
      </c>
      <c r="C30" s="417" t="s">
        <v>6</v>
      </c>
      <c r="D30" s="415">
        <v>5003.7400000000007</v>
      </c>
      <c r="E30" s="415">
        <v>2971.65</v>
      </c>
      <c r="F30" s="415">
        <v>0</v>
      </c>
      <c r="G30" s="415">
        <v>1923.7400000000002</v>
      </c>
      <c r="H30" s="415">
        <v>108.35</v>
      </c>
      <c r="I30" s="584"/>
      <c r="J30" s="584"/>
      <c r="K30" s="584"/>
      <c r="L30" s="582"/>
      <c r="M30" s="582"/>
    </row>
    <row r="31" spans="1:16" ht="25.5">
      <c r="A31" s="565" t="s">
        <v>15</v>
      </c>
      <c r="B31" s="419" t="s">
        <v>107</v>
      </c>
      <c r="C31" s="417" t="s">
        <v>6</v>
      </c>
      <c r="D31" s="415">
        <v>5003.7400000000007</v>
      </c>
      <c r="E31" s="426">
        <v>2971.65</v>
      </c>
      <c r="F31" s="426">
        <v>0</v>
      </c>
      <c r="G31" s="426">
        <v>1923.7400000000002</v>
      </c>
      <c r="H31" s="426">
        <v>108.35</v>
      </c>
      <c r="L31" s="585"/>
    </row>
    <row r="32" spans="1:16" ht="25.5">
      <c r="A32" s="565" t="s">
        <v>16</v>
      </c>
      <c r="B32" s="419" t="s">
        <v>86</v>
      </c>
      <c r="C32" s="417" t="s">
        <v>6</v>
      </c>
      <c r="D32" s="415">
        <v>0</v>
      </c>
      <c r="E32" s="426">
        <v>0</v>
      </c>
      <c r="F32" s="426">
        <v>0</v>
      </c>
      <c r="G32" s="426">
        <v>0</v>
      </c>
      <c r="H32" s="426">
        <v>0</v>
      </c>
    </row>
    <row r="33" spans="1:8">
      <c r="A33" s="565" t="s">
        <v>127</v>
      </c>
      <c r="B33" s="419" t="s">
        <v>108</v>
      </c>
      <c r="C33" s="417"/>
      <c r="D33" s="426"/>
      <c r="E33" s="426"/>
      <c r="F33" s="426"/>
      <c r="G33" s="426"/>
      <c r="H33" s="426"/>
    </row>
    <row r="34" spans="1:8">
      <c r="A34" s="565" t="s">
        <v>53</v>
      </c>
      <c r="B34" s="419" t="s">
        <v>110</v>
      </c>
      <c r="C34" s="417" t="s">
        <v>1</v>
      </c>
      <c r="D34" s="586">
        <v>2.3809523809523805E-2</v>
      </c>
      <c r="E34" s="586">
        <v>2.3811851286290448E-2</v>
      </c>
      <c r="F34" s="586" t="s">
        <v>351</v>
      </c>
      <c r="G34" s="586">
        <v>2.3809523809523805E-2</v>
      </c>
      <c r="H34" s="586">
        <v>2.3809523809523808E-2</v>
      </c>
    </row>
    <row r="35" spans="1:8">
      <c r="A35" s="565" t="s">
        <v>55</v>
      </c>
      <c r="B35" s="419" t="s">
        <v>112</v>
      </c>
      <c r="C35" s="417" t="s">
        <v>1</v>
      </c>
      <c r="D35" s="586">
        <v>2.3809523809523815E-2</v>
      </c>
      <c r="E35" s="586">
        <v>2.3809523809523812E-2</v>
      </c>
      <c r="F35" s="586" t="s">
        <v>351</v>
      </c>
      <c r="G35" s="586">
        <v>2.3809523809523805E-2</v>
      </c>
      <c r="H35" s="586">
        <v>2.3809523809523805E-2</v>
      </c>
    </row>
    <row r="36" spans="1:8">
      <c r="A36" s="565" t="s">
        <v>57</v>
      </c>
      <c r="B36" s="419" t="s">
        <v>114</v>
      </c>
      <c r="C36" s="417" t="s">
        <v>1</v>
      </c>
      <c r="D36" s="586">
        <v>2.4026991586794198E-2</v>
      </c>
      <c r="E36" s="586">
        <v>2.4026991586794198E-2</v>
      </c>
      <c r="F36" s="586" t="s">
        <v>351</v>
      </c>
      <c r="G36" s="586">
        <v>2.4026991586794198E-2</v>
      </c>
      <c r="H36" s="586">
        <v>2.4026991586794198E-2</v>
      </c>
    </row>
    <row r="37" spans="1:8">
      <c r="A37" s="565" t="s">
        <v>59</v>
      </c>
      <c r="B37" s="419" t="s">
        <v>116</v>
      </c>
      <c r="C37" s="417" t="s">
        <v>1</v>
      </c>
      <c r="D37" s="586">
        <v>2.3809850849395301E-2</v>
      </c>
      <c r="E37" s="586">
        <v>2.3813861359405001E-2</v>
      </c>
      <c r="F37" s="586" t="s">
        <v>351</v>
      </c>
      <c r="G37" s="586">
        <v>2.3809785713527775E-2</v>
      </c>
      <c r="H37" s="586">
        <v>2.3809785713562123E-2</v>
      </c>
    </row>
    <row r="38" spans="1:8">
      <c r="A38" s="587"/>
      <c r="B38" s="588"/>
      <c r="C38" s="440"/>
      <c r="D38" s="440"/>
      <c r="E38" s="440"/>
      <c r="F38" s="440"/>
      <c r="G38" s="440"/>
      <c r="H38" s="440"/>
    </row>
    <row r="39" spans="1:8" ht="10.5" customHeight="1">
      <c r="A39" s="438"/>
      <c r="B39" s="440"/>
      <c r="C39" s="440"/>
      <c r="D39" s="440"/>
      <c r="E39" s="440"/>
      <c r="F39" s="440"/>
      <c r="G39" s="440"/>
      <c r="H39" s="440"/>
    </row>
    <row r="40" spans="1:8" ht="17.25" customHeight="1">
      <c r="A40" s="438"/>
      <c r="B40" s="500" t="s">
        <v>350</v>
      </c>
      <c r="C40" s="629" t="s">
        <v>90</v>
      </c>
      <c r="D40" s="629"/>
      <c r="E40" s="629"/>
      <c r="F40" s="589"/>
      <c r="G40" s="590" t="s">
        <v>735</v>
      </c>
      <c r="H40" s="591"/>
    </row>
    <row r="41" spans="1:8" ht="25.5" customHeight="1">
      <c r="A41" s="438"/>
      <c r="B41" s="576" t="s">
        <v>172</v>
      </c>
      <c r="C41" s="630" t="s">
        <v>91</v>
      </c>
      <c r="D41" s="630"/>
      <c r="E41" s="630"/>
      <c r="F41" s="630" t="s">
        <v>170</v>
      </c>
      <c r="G41" s="630"/>
      <c r="H41" s="630"/>
    </row>
  </sheetData>
  <mergeCells count="12">
    <mergeCell ref="C40:E40"/>
    <mergeCell ref="C41:E41"/>
    <mergeCell ref="F41:H41"/>
    <mergeCell ref="B2:H2"/>
    <mergeCell ref="B3:H3"/>
    <mergeCell ref="B5:H5"/>
    <mergeCell ref="A6:H6"/>
    <mergeCell ref="A7:A8"/>
    <mergeCell ref="B7:B8"/>
    <mergeCell ref="C7:C8"/>
    <mergeCell ref="D7:D8"/>
    <mergeCell ref="E7:H7"/>
  </mergeCells>
  <conditionalFormatting sqref="B1">
    <cfRule type="containsText" dxfId="41" priority="1" operator="containsText" text="Для корек">
      <formula>NOT(ISERROR(SEARCH("Для корек",B1)))</formula>
    </cfRule>
  </conditionalFormatting>
  <pageMargins left="0.55118110236220474" right="0.39370078740157483" top="0.35433070866141736" bottom="0.234375"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D50"/>
  <sheetViews>
    <sheetView view="pageBreakPreview" zoomScaleNormal="100" zoomScaleSheetLayoutView="100" workbookViewId="0">
      <selection activeCell="F10" sqref="F10"/>
    </sheetView>
  </sheetViews>
  <sheetFormatPr defaultRowHeight="15"/>
  <cols>
    <col min="1" max="1" width="5.42578125" style="20" customWidth="1"/>
    <col min="2" max="2" width="46" customWidth="1"/>
    <col min="3" max="3" width="18.140625" customWidth="1"/>
    <col min="4" max="4" width="18.42578125" customWidth="1"/>
  </cols>
  <sheetData>
    <row r="1" spans="1:4">
      <c r="A1" s="21"/>
      <c r="B1" s="10"/>
      <c r="C1" s="637" t="s">
        <v>382</v>
      </c>
      <c r="D1" s="638"/>
    </row>
    <row r="2" spans="1:4">
      <c r="A2" s="21"/>
      <c r="B2" s="10"/>
      <c r="C2" s="10"/>
      <c r="D2" s="10"/>
    </row>
    <row r="3" spans="1:4">
      <c r="A3" s="639" t="s">
        <v>378</v>
      </c>
      <c r="B3" s="640"/>
      <c r="C3" s="640"/>
      <c r="D3" s="640"/>
    </row>
    <row r="4" spans="1:4">
      <c r="A4" s="639" t="s">
        <v>383</v>
      </c>
      <c r="B4" s="640"/>
      <c r="C4" s="640"/>
      <c r="D4" s="640"/>
    </row>
    <row r="5" spans="1:4">
      <c r="A5" s="639" t="s">
        <v>274</v>
      </c>
      <c r="B5" s="640"/>
      <c r="C5" s="640"/>
      <c r="D5" s="640"/>
    </row>
    <row r="6" spans="1:4">
      <c r="A6" s="641" t="s">
        <v>275</v>
      </c>
      <c r="B6" s="642"/>
      <c r="C6" s="642"/>
      <c r="D6" s="642"/>
    </row>
    <row r="7" spans="1:4" ht="23.25" customHeight="1">
      <c r="A7" s="643" t="s">
        <v>276</v>
      </c>
      <c r="B7" s="644"/>
      <c r="C7" s="644"/>
      <c r="D7" s="644"/>
    </row>
    <row r="8" spans="1:4" ht="31.5" customHeight="1">
      <c r="A8" s="635" t="s">
        <v>4</v>
      </c>
      <c r="B8" s="636" t="s">
        <v>240</v>
      </c>
      <c r="C8" s="636" t="s">
        <v>241</v>
      </c>
      <c r="D8" s="636"/>
    </row>
    <row r="9" spans="1:4">
      <c r="A9" s="635"/>
      <c r="B9" s="636"/>
      <c r="C9" s="636"/>
      <c r="D9" s="636"/>
    </row>
    <row r="10" spans="1:4" ht="18">
      <c r="A10" s="635"/>
      <c r="B10" s="636"/>
      <c r="C10" s="7" t="s">
        <v>22</v>
      </c>
      <c r="D10" s="7" t="s">
        <v>273</v>
      </c>
    </row>
    <row r="11" spans="1:4" ht="15.75">
      <c r="A11" s="25">
        <v>1</v>
      </c>
      <c r="B11" s="5">
        <v>2</v>
      </c>
      <c r="C11" s="5">
        <v>3</v>
      </c>
      <c r="D11" s="5">
        <v>4</v>
      </c>
    </row>
    <row r="12" spans="1:4" s="13" customFormat="1" ht="45">
      <c r="A12" s="43">
        <v>1</v>
      </c>
      <c r="B12" s="12" t="s">
        <v>242</v>
      </c>
      <c r="C12" s="7"/>
      <c r="D12" s="7"/>
    </row>
    <row r="13" spans="1:4" s="13" customFormat="1" ht="30" customHeight="1">
      <c r="A13" s="43" t="s">
        <v>7</v>
      </c>
      <c r="B13" s="12" t="s">
        <v>243</v>
      </c>
      <c r="C13" s="7"/>
      <c r="D13" s="7"/>
    </row>
    <row r="14" spans="1:4" s="13" customFormat="1" ht="30" customHeight="1">
      <c r="A14" s="43">
        <v>2</v>
      </c>
      <c r="B14" s="12" t="s">
        <v>244</v>
      </c>
      <c r="C14" s="7"/>
      <c r="D14" s="7"/>
    </row>
    <row r="15" spans="1:4" s="13" customFormat="1" ht="30" customHeight="1">
      <c r="A15" s="43" t="s">
        <v>9</v>
      </c>
      <c r="B15" s="12" t="s">
        <v>42</v>
      </c>
      <c r="C15" s="7"/>
      <c r="D15" s="7"/>
    </row>
    <row r="16" spans="1:4" s="13" customFormat="1" ht="30" customHeight="1">
      <c r="A16" s="43" t="s">
        <v>10</v>
      </c>
      <c r="B16" s="12" t="s">
        <v>245</v>
      </c>
      <c r="C16" s="7"/>
      <c r="D16" s="7"/>
    </row>
    <row r="17" spans="1:4" s="13" customFormat="1" ht="30" customHeight="1">
      <c r="A17" s="43" t="s">
        <v>48</v>
      </c>
      <c r="B17" s="12" t="s">
        <v>246</v>
      </c>
      <c r="C17" s="7"/>
      <c r="D17" s="7"/>
    </row>
    <row r="18" spans="1:4" s="13" customFormat="1" ht="30" customHeight="1">
      <c r="A18" s="43">
        <v>3</v>
      </c>
      <c r="B18" s="12" t="s">
        <v>247</v>
      </c>
      <c r="C18" s="7"/>
      <c r="D18" s="7"/>
    </row>
    <row r="19" spans="1:4" s="13" customFormat="1" ht="30" customHeight="1">
      <c r="A19" s="43">
        <v>4</v>
      </c>
      <c r="B19" s="12" t="s">
        <v>248</v>
      </c>
      <c r="C19" s="7"/>
      <c r="D19" s="7"/>
    </row>
    <row r="20" spans="1:4" s="13" customFormat="1" ht="30" customHeight="1">
      <c r="A20" s="43">
        <v>5</v>
      </c>
      <c r="B20" s="12" t="s">
        <v>249</v>
      </c>
      <c r="C20" s="7"/>
      <c r="D20" s="7"/>
    </row>
    <row r="21" spans="1:4" s="13" customFormat="1" ht="30" customHeight="1">
      <c r="A21" s="43">
        <v>6</v>
      </c>
      <c r="B21" s="12" t="s">
        <v>197</v>
      </c>
      <c r="C21" s="7"/>
      <c r="D21" s="7"/>
    </row>
    <row r="22" spans="1:4" s="13" customFormat="1" ht="30" customHeight="1">
      <c r="A22" s="43" t="s">
        <v>15</v>
      </c>
      <c r="B22" s="12" t="s">
        <v>250</v>
      </c>
      <c r="C22" s="7"/>
      <c r="D22" s="7"/>
    </row>
    <row r="23" spans="1:4" s="13" customFormat="1" ht="30" customHeight="1">
      <c r="A23" s="43" t="s">
        <v>16</v>
      </c>
      <c r="B23" s="12" t="s">
        <v>54</v>
      </c>
      <c r="C23" s="7"/>
      <c r="D23" s="7"/>
    </row>
    <row r="24" spans="1:4" s="13" customFormat="1" ht="30" customHeight="1">
      <c r="A24" s="43">
        <v>7</v>
      </c>
      <c r="B24" s="12" t="s">
        <v>251</v>
      </c>
      <c r="C24" s="7"/>
      <c r="D24" s="7"/>
    </row>
    <row r="25" spans="1:4" s="13" customFormat="1" ht="30" customHeight="1">
      <c r="A25" s="43">
        <v>8</v>
      </c>
      <c r="B25" s="12" t="s">
        <v>252</v>
      </c>
      <c r="C25" s="7"/>
      <c r="D25" s="7"/>
    </row>
    <row r="26" spans="1:4" s="13" customFormat="1" ht="30" customHeight="1">
      <c r="A26" s="43">
        <v>9</v>
      </c>
      <c r="B26" s="12" t="s">
        <v>253</v>
      </c>
      <c r="C26" s="7"/>
      <c r="D26" s="7" t="s">
        <v>254</v>
      </c>
    </row>
    <row r="27" spans="1:4" s="13" customFormat="1" ht="30" customHeight="1">
      <c r="A27" s="43">
        <v>10</v>
      </c>
      <c r="B27" s="12" t="s">
        <v>255</v>
      </c>
      <c r="C27" s="7" t="s">
        <v>254</v>
      </c>
      <c r="D27" s="7"/>
    </row>
    <row r="28" spans="1:4" s="13" customFormat="1" ht="30" customHeight="1">
      <c r="A28" s="43">
        <v>11</v>
      </c>
      <c r="B28" s="12" t="s">
        <v>256</v>
      </c>
      <c r="C28" s="7" t="s">
        <v>254</v>
      </c>
      <c r="D28" s="7"/>
    </row>
    <row r="29" spans="1:4" s="13" customFormat="1" ht="30" customHeight="1">
      <c r="A29" s="43" t="s">
        <v>82</v>
      </c>
      <c r="B29" s="12" t="s">
        <v>257</v>
      </c>
      <c r="C29" s="7" t="s">
        <v>254</v>
      </c>
      <c r="D29" s="7"/>
    </row>
    <row r="30" spans="1:4" s="13" customFormat="1" ht="30" customHeight="1">
      <c r="A30" s="43" t="s">
        <v>83</v>
      </c>
      <c r="B30" s="12" t="s">
        <v>258</v>
      </c>
      <c r="C30" s="7" t="s">
        <v>254</v>
      </c>
      <c r="D30" s="7"/>
    </row>
    <row r="31" spans="1:4" s="13" customFormat="1" ht="30" customHeight="1">
      <c r="A31" s="43">
        <v>12</v>
      </c>
      <c r="B31" s="12" t="s">
        <v>259</v>
      </c>
      <c r="C31" s="7"/>
      <c r="D31" s="7" t="s">
        <v>254</v>
      </c>
    </row>
    <row r="32" spans="1:4" s="13" customFormat="1" ht="30" customHeight="1">
      <c r="A32" s="43">
        <v>13</v>
      </c>
      <c r="B32" s="12" t="s">
        <v>267</v>
      </c>
      <c r="C32" s="7"/>
      <c r="D32" s="7" t="s">
        <v>254</v>
      </c>
    </row>
    <row r="33" spans="1:4" s="13" customFormat="1" ht="30" customHeight="1">
      <c r="A33" s="43">
        <v>14</v>
      </c>
      <c r="B33" s="12" t="s">
        <v>260</v>
      </c>
      <c r="C33" s="7"/>
      <c r="D33" s="7" t="s">
        <v>254</v>
      </c>
    </row>
    <row r="34" spans="1:4" s="13" customFormat="1" ht="30" customHeight="1">
      <c r="A34" s="43">
        <v>15</v>
      </c>
      <c r="B34" s="12" t="s">
        <v>261</v>
      </c>
      <c r="C34" s="7"/>
      <c r="D34" s="7" t="s">
        <v>254</v>
      </c>
    </row>
    <row r="35" spans="1:4" s="13" customFormat="1" ht="30" customHeight="1">
      <c r="A35" s="43" t="s">
        <v>271</v>
      </c>
      <c r="B35" s="12" t="s">
        <v>262</v>
      </c>
      <c r="C35" s="7"/>
      <c r="D35" s="7" t="s">
        <v>254</v>
      </c>
    </row>
    <row r="36" spans="1:4" s="13" customFormat="1" ht="30" customHeight="1">
      <c r="A36" s="43" t="s">
        <v>272</v>
      </c>
      <c r="B36" s="12" t="s">
        <v>263</v>
      </c>
      <c r="C36" s="7"/>
      <c r="D36" s="7" t="s">
        <v>254</v>
      </c>
    </row>
    <row r="37" spans="1:4" s="13" customFormat="1" ht="30" customHeight="1">
      <c r="A37" s="43">
        <v>16</v>
      </c>
      <c r="B37" s="12" t="s">
        <v>264</v>
      </c>
      <c r="C37" s="7"/>
      <c r="D37" s="7" t="s">
        <v>254</v>
      </c>
    </row>
    <row r="38" spans="1:4" s="13" customFormat="1" ht="30" customHeight="1">
      <c r="A38" s="43" t="s">
        <v>143</v>
      </c>
      <c r="B38" s="12" t="s">
        <v>262</v>
      </c>
      <c r="C38" s="7"/>
      <c r="D38" s="7" t="s">
        <v>254</v>
      </c>
    </row>
    <row r="39" spans="1:4" s="13" customFormat="1" ht="30" customHeight="1">
      <c r="A39" s="43" t="s">
        <v>144</v>
      </c>
      <c r="B39" s="12" t="s">
        <v>263</v>
      </c>
      <c r="C39" s="7"/>
      <c r="D39" s="7" t="s">
        <v>254</v>
      </c>
    </row>
    <row r="40" spans="1:4" s="13" customFormat="1" ht="30" customHeight="1">
      <c r="A40" s="43">
        <v>17</v>
      </c>
      <c r="B40" s="12" t="s">
        <v>265</v>
      </c>
      <c r="C40" s="7"/>
      <c r="D40" s="7" t="s">
        <v>254</v>
      </c>
    </row>
    <row r="41" spans="1:4" s="13" customFormat="1" ht="30" customHeight="1">
      <c r="A41" s="43">
        <v>18</v>
      </c>
      <c r="B41" s="12" t="s">
        <v>268</v>
      </c>
      <c r="C41" s="7"/>
      <c r="D41" s="7" t="s">
        <v>254</v>
      </c>
    </row>
    <row r="42" spans="1:4" s="13" customFormat="1" ht="30" customHeight="1">
      <c r="A42" s="43">
        <v>19</v>
      </c>
      <c r="B42" s="12" t="s">
        <v>269</v>
      </c>
      <c r="C42" s="7"/>
      <c r="D42" s="7" t="s">
        <v>254</v>
      </c>
    </row>
    <row r="43" spans="1:4" s="13" customFormat="1" ht="30" customHeight="1">
      <c r="A43" s="43">
        <v>20</v>
      </c>
      <c r="B43" s="12" t="s">
        <v>266</v>
      </c>
      <c r="C43" s="7"/>
      <c r="D43" s="7" t="s">
        <v>254</v>
      </c>
    </row>
    <row r="44" spans="1:4" s="13" customFormat="1" ht="30" customHeight="1">
      <c r="A44" s="43">
        <v>21</v>
      </c>
      <c r="B44" s="12" t="s">
        <v>270</v>
      </c>
      <c r="C44" s="7" t="s">
        <v>254</v>
      </c>
      <c r="D44" s="7"/>
    </row>
    <row r="45" spans="1:4" s="13" customFormat="1" ht="30" customHeight="1">
      <c r="A45" s="26"/>
      <c r="B45" s="27" t="s">
        <v>238</v>
      </c>
      <c r="C45" s="28"/>
      <c r="D45" s="28"/>
    </row>
    <row r="46" spans="1:4" s="13" customFormat="1" ht="30" customHeight="1">
      <c r="A46" s="19"/>
      <c r="B46" s="22" t="s">
        <v>281</v>
      </c>
    </row>
    <row r="47" spans="1:4" ht="60.75" customHeight="1">
      <c r="B47" s="634" t="s">
        <v>277</v>
      </c>
      <c r="C47" s="634"/>
      <c r="D47" s="634"/>
    </row>
    <row r="49" spans="2:4">
      <c r="B49" s="23" t="s">
        <v>278</v>
      </c>
      <c r="C49" s="4" t="s">
        <v>279</v>
      </c>
      <c r="D49" s="4" t="s">
        <v>278</v>
      </c>
    </row>
    <row r="50" spans="2:4">
      <c r="B50" s="23" t="s">
        <v>280</v>
      </c>
      <c r="C50" s="24" t="s">
        <v>150</v>
      </c>
      <c r="D50" t="s">
        <v>170</v>
      </c>
    </row>
  </sheetData>
  <mergeCells count="10">
    <mergeCell ref="B47:D47"/>
    <mergeCell ref="A8:A10"/>
    <mergeCell ref="B8:B10"/>
    <mergeCell ref="C8:D9"/>
    <mergeCell ref="C1:D1"/>
    <mergeCell ref="A3:D3"/>
    <mergeCell ref="A4:D4"/>
    <mergeCell ref="A5:D5"/>
    <mergeCell ref="A6:D6"/>
    <mergeCell ref="A7:D7"/>
  </mergeCells>
  <pageMargins left="0.7" right="0.7" top="0.75" bottom="0.75" header="0.3" footer="0.3"/>
  <pageSetup paperSize="9" fitToHeight="0" orientation="portrait" horizontalDpi="120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35"/>
  <sheetViews>
    <sheetView view="pageBreakPreview" zoomScaleNormal="100" zoomScaleSheetLayoutView="100" workbookViewId="0">
      <selection activeCell="I16" sqref="I16"/>
    </sheetView>
  </sheetViews>
  <sheetFormatPr defaultRowHeight="15"/>
  <cols>
    <col min="1" max="1" width="4.85546875" style="20" customWidth="1"/>
    <col min="2" max="2" width="49" customWidth="1"/>
    <col min="4" max="4" width="12.7109375" customWidth="1"/>
    <col min="5" max="5" width="11.7109375" customWidth="1"/>
  </cols>
  <sheetData>
    <row r="1" spans="1:5" s="10" customFormat="1" ht="150" customHeight="1">
      <c r="A1" s="21"/>
      <c r="C1" s="654" t="s">
        <v>311</v>
      </c>
      <c r="D1" s="654"/>
      <c r="E1" s="654"/>
    </row>
    <row r="2" spans="1:5" s="10" customFormat="1" ht="20.100000000000001" customHeight="1">
      <c r="A2" s="21"/>
      <c r="C2" s="646"/>
      <c r="D2" s="646"/>
      <c r="E2" s="646"/>
    </row>
    <row r="3" spans="1:5" s="10" customFormat="1" ht="20.100000000000001" customHeight="1">
      <c r="A3" s="655" t="s">
        <v>239</v>
      </c>
      <c r="B3" s="656"/>
      <c r="C3" s="656"/>
      <c r="D3" s="656"/>
      <c r="E3" s="656"/>
    </row>
    <row r="4" spans="1:5" s="35" customFormat="1" ht="20.100000000000001" customHeight="1">
      <c r="A4" s="655" t="s">
        <v>312</v>
      </c>
      <c r="B4" s="656"/>
      <c r="C4" s="656"/>
      <c r="D4" s="656"/>
      <c r="E4" s="656"/>
    </row>
    <row r="5" spans="1:5" s="10" customFormat="1" ht="20.100000000000001" customHeight="1">
      <c r="A5" s="655" t="s">
        <v>313</v>
      </c>
      <c r="B5" s="656"/>
      <c r="C5" s="656"/>
      <c r="D5" s="656"/>
      <c r="E5" s="656"/>
    </row>
    <row r="6" spans="1:5" s="10" customFormat="1" ht="20.100000000000001" customHeight="1">
      <c r="A6" s="655" t="s">
        <v>314</v>
      </c>
      <c r="B6" s="656"/>
      <c r="C6" s="656"/>
      <c r="D6" s="656"/>
      <c r="E6" s="656"/>
    </row>
    <row r="7" spans="1:5" s="10" customFormat="1">
      <c r="A7" s="647" t="s">
        <v>286</v>
      </c>
      <c r="B7" s="648"/>
      <c r="C7" s="648"/>
      <c r="D7" s="648"/>
      <c r="E7" s="648"/>
    </row>
    <row r="8" spans="1:5" s="10" customFormat="1">
      <c r="A8" s="647" t="s">
        <v>287</v>
      </c>
      <c r="B8" s="648"/>
      <c r="C8" s="648"/>
      <c r="D8" s="648"/>
      <c r="E8" s="648"/>
    </row>
    <row r="9" spans="1:5" s="10" customFormat="1" ht="11.25" customHeight="1">
      <c r="A9" s="21"/>
    </row>
    <row r="10" spans="1:5">
      <c r="A10" s="652" t="s">
        <v>4</v>
      </c>
      <c r="B10" s="653" t="s">
        <v>285</v>
      </c>
      <c r="C10" s="653" t="s">
        <v>69</v>
      </c>
      <c r="D10" s="653" t="s">
        <v>282</v>
      </c>
      <c r="E10" s="653"/>
    </row>
    <row r="11" spans="1:5" ht="90">
      <c r="A11" s="652"/>
      <c r="B11" s="653"/>
      <c r="C11" s="653"/>
      <c r="D11" s="30" t="s">
        <v>288</v>
      </c>
      <c r="E11" s="30" t="s">
        <v>289</v>
      </c>
    </row>
    <row r="12" spans="1:5">
      <c r="A12" s="42">
        <v>1</v>
      </c>
      <c r="B12" s="30">
        <v>2</v>
      </c>
      <c r="C12" s="30">
        <v>3</v>
      </c>
      <c r="D12" s="30">
        <v>4</v>
      </c>
      <c r="E12" s="30">
        <v>5</v>
      </c>
    </row>
    <row r="13" spans="1:5" ht="34.5" customHeight="1">
      <c r="A13" s="42">
        <v>1</v>
      </c>
      <c r="B13" s="31" t="s">
        <v>290</v>
      </c>
      <c r="C13" s="29"/>
      <c r="D13" s="29"/>
      <c r="E13" s="29"/>
    </row>
    <row r="14" spans="1:5" ht="34.5" customHeight="1">
      <c r="A14" s="42">
        <v>2</v>
      </c>
      <c r="B14" s="31" t="s">
        <v>291</v>
      </c>
      <c r="C14" s="29"/>
      <c r="D14" s="29"/>
      <c r="E14" s="29"/>
    </row>
    <row r="15" spans="1:5" ht="51" customHeight="1">
      <c r="A15" s="42">
        <v>3</v>
      </c>
      <c r="B15" s="31" t="s">
        <v>298</v>
      </c>
      <c r="C15" s="29"/>
      <c r="D15" s="29"/>
      <c r="E15" s="29"/>
    </row>
    <row r="16" spans="1:5" ht="34.5" customHeight="1">
      <c r="A16" s="42" t="s">
        <v>49</v>
      </c>
      <c r="B16" s="31" t="s">
        <v>299</v>
      </c>
      <c r="C16" s="30" t="s">
        <v>165</v>
      </c>
      <c r="D16" s="30" t="s">
        <v>165</v>
      </c>
      <c r="E16" s="29"/>
    </row>
    <row r="17" spans="1:5" ht="51.75" customHeight="1">
      <c r="A17" s="42" t="s">
        <v>50</v>
      </c>
      <c r="B17" s="31" t="s">
        <v>300</v>
      </c>
      <c r="C17" s="30" t="s">
        <v>165</v>
      </c>
      <c r="D17" s="30" t="s">
        <v>165</v>
      </c>
      <c r="E17" s="29"/>
    </row>
    <row r="18" spans="1:5" ht="34.5" customHeight="1">
      <c r="A18" s="42">
        <v>4</v>
      </c>
      <c r="B18" s="31" t="s">
        <v>304</v>
      </c>
      <c r="C18" s="29"/>
      <c r="D18" s="29"/>
      <c r="E18" s="29"/>
    </row>
    <row r="19" spans="1:5" ht="34.5" customHeight="1">
      <c r="A19" s="42">
        <v>5</v>
      </c>
      <c r="B19" s="31" t="s">
        <v>301</v>
      </c>
      <c r="C19" s="29"/>
      <c r="D19" s="29"/>
      <c r="E19" s="29"/>
    </row>
    <row r="20" spans="1:5" ht="34.5" customHeight="1">
      <c r="A20" s="42">
        <v>6</v>
      </c>
      <c r="B20" s="31" t="s">
        <v>292</v>
      </c>
      <c r="C20" s="29"/>
      <c r="D20" s="29"/>
      <c r="E20" s="29"/>
    </row>
    <row r="21" spans="1:5" ht="34.5" customHeight="1">
      <c r="A21" s="42">
        <v>7</v>
      </c>
      <c r="B21" s="31" t="s">
        <v>305</v>
      </c>
      <c r="C21" s="29"/>
      <c r="D21" s="29"/>
      <c r="E21" s="29"/>
    </row>
    <row r="22" spans="1:5" ht="34.5" customHeight="1">
      <c r="A22" s="42">
        <v>8</v>
      </c>
      <c r="B22" s="31" t="s">
        <v>293</v>
      </c>
      <c r="C22" s="649"/>
      <c r="D22" s="649"/>
      <c r="E22" s="649"/>
    </row>
    <row r="23" spans="1:5" ht="45" customHeight="1">
      <c r="A23" s="42">
        <v>9</v>
      </c>
      <c r="B23" s="31" t="s">
        <v>294</v>
      </c>
      <c r="C23" s="649"/>
      <c r="D23" s="649"/>
      <c r="E23" s="649"/>
    </row>
    <row r="24" spans="1:5" ht="45.75" customHeight="1">
      <c r="A24" s="42">
        <v>10</v>
      </c>
      <c r="B24" s="31" t="s">
        <v>295</v>
      </c>
      <c r="C24" s="649"/>
      <c r="D24" s="649"/>
      <c r="E24" s="649"/>
    </row>
    <row r="25" spans="1:5" ht="46.5" customHeight="1">
      <c r="A25" s="42">
        <v>11</v>
      </c>
      <c r="B25" s="31" t="s">
        <v>296</v>
      </c>
      <c r="C25" s="649"/>
      <c r="D25" s="649"/>
      <c r="E25" s="649"/>
    </row>
    <row r="26" spans="1:5" ht="46.5" customHeight="1">
      <c r="A26" s="42">
        <v>12</v>
      </c>
      <c r="B26" s="31" t="s">
        <v>297</v>
      </c>
      <c r="C26" s="649"/>
      <c r="D26" s="649"/>
      <c r="E26" s="649"/>
    </row>
    <row r="27" spans="1:5" ht="34.5" customHeight="1">
      <c r="A27" s="42">
        <v>13</v>
      </c>
      <c r="B27" s="31" t="s">
        <v>302</v>
      </c>
      <c r="C27" s="649"/>
      <c r="D27" s="649"/>
      <c r="E27" s="649"/>
    </row>
    <row r="28" spans="1:5" ht="34.5" customHeight="1">
      <c r="A28" s="42">
        <v>14</v>
      </c>
      <c r="B28" s="31" t="s">
        <v>303</v>
      </c>
      <c r="C28" s="649"/>
      <c r="D28" s="649"/>
      <c r="E28" s="649"/>
    </row>
    <row r="29" spans="1:5">
      <c r="B29" s="32" t="s">
        <v>279</v>
      </c>
    </row>
    <row r="30" spans="1:5" ht="38.25" customHeight="1">
      <c r="B30" s="650" t="s">
        <v>306</v>
      </c>
      <c r="C30" s="651"/>
      <c r="D30" s="651"/>
      <c r="E30" s="651"/>
    </row>
    <row r="31" spans="1:5">
      <c r="B31" s="33" t="s">
        <v>278</v>
      </c>
    </row>
    <row r="32" spans="1:5" ht="88.5" customHeight="1">
      <c r="B32" s="34" t="s">
        <v>307</v>
      </c>
      <c r="C32" s="634" t="s">
        <v>308</v>
      </c>
      <c r="D32" s="634"/>
      <c r="E32" s="634"/>
    </row>
    <row r="34" spans="2:5">
      <c r="B34" t="s">
        <v>309</v>
      </c>
      <c r="D34" s="645" t="s">
        <v>237</v>
      </c>
      <c r="E34" s="645"/>
    </row>
    <row r="35" spans="2:5">
      <c r="B35" t="s">
        <v>310</v>
      </c>
      <c r="D35" s="645" t="s">
        <v>170</v>
      </c>
      <c r="E35" s="645"/>
    </row>
  </sheetData>
  <mergeCells count="23">
    <mergeCell ref="D10:E10"/>
    <mergeCell ref="C1:E1"/>
    <mergeCell ref="A3:E3"/>
    <mergeCell ref="A4:E4"/>
    <mergeCell ref="A5:E5"/>
    <mergeCell ref="A6:E6"/>
    <mergeCell ref="A8:E8"/>
    <mergeCell ref="C32:E32"/>
    <mergeCell ref="D34:E34"/>
    <mergeCell ref="D35:E35"/>
    <mergeCell ref="C2:E2"/>
    <mergeCell ref="A7:E7"/>
    <mergeCell ref="C24:E24"/>
    <mergeCell ref="C25:E25"/>
    <mergeCell ref="C26:E26"/>
    <mergeCell ref="C27:E27"/>
    <mergeCell ref="C28:E28"/>
    <mergeCell ref="B30:E30"/>
    <mergeCell ref="C22:E22"/>
    <mergeCell ref="C23:E23"/>
    <mergeCell ref="A10:A11"/>
    <mergeCell ref="B10:B11"/>
    <mergeCell ref="C10:C11"/>
  </mergeCells>
  <pageMargins left="0.7" right="0.7" top="0.75" bottom="0.75" header="0.3" footer="0.3"/>
  <pageSetup paperSize="9" fitToHeight="0" orientation="portrait" horizontalDpi="1200" r:id="rId1"/>
</worksheet>
</file>

<file path=xl/worksheets/sheet8.xml><?xml version="1.0" encoding="utf-8"?>
<worksheet xmlns="http://schemas.openxmlformats.org/spreadsheetml/2006/main" xmlns:r="http://schemas.openxmlformats.org/officeDocument/2006/relationships">
  <sheetPr>
    <tabColor theme="5" tint="0.79998168889431442"/>
    <pageSetUpPr fitToPage="1"/>
  </sheetPr>
  <dimension ref="A1:AQ86"/>
  <sheetViews>
    <sheetView topLeftCell="A22" zoomScale="80" zoomScaleNormal="80" zoomScaleSheetLayoutView="55" workbookViewId="0">
      <selection activeCell="F1" sqref="F1:H1048576"/>
    </sheetView>
  </sheetViews>
  <sheetFormatPr defaultColWidth="9.140625" defaultRowHeight="15" outlineLevelRow="1"/>
  <cols>
    <col min="1" max="1" width="11.5703125" style="47" customWidth="1"/>
    <col min="2" max="2" width="49.7109375" style="59" customWidth="1"/>
    <col min="3" max="3" width="11.85546875" style="47" customWidth="1"/>
    <col min="4" max="4" width="11.5703125" style="47" customWidth="1"/>
    <col min="5" max="5" width="13.5703125" style="47" customWidth="1"/>
    <col min="6" max="6" width="14.28515625" style="47" customWidth="1"/>
    <col min="7" max="7" width="14.5703125" style="47" hidden="1" customWidth="1"/>
    <col min="8" max="8" width="16.5703125" style="47" customWidth="1"/>
    <col min="9" max="9" width="16.5703125" style="83" customWidth="1"/>
    <col min="10" max="10" width="13.140625" style="47" hidden="1" customWidth="1"/>
    <col min="11" max="11" width="13.28515625" style="47" hidden="1" customWidth="1"/>
    <col min="12" max="12" width="16.5703125" style="60" customWidth="1"/>
    <col min="13" max="13" width="14.28515625" style="47" customWidth="1"/>
    <col min="14" max="14" width="13.28515625" style="47" customWidth="1"/>
    <col min="15" max="15" width="14.42578125" style="47" customWidth="1"/>
    <col min="16" max="16" width="15.28515625" style="47" customWidth="1"/>
    <col min="17" max="17" width="23.7109375" style="47" hidden="1" customWidth="1"/>
    <col min="18" max="18" width="19.140625" hidden="1" customWidth="1"/>
    <col min="19" max="19" width="18.5703125" style="47" customWidth="1"/>
    <col min="20" max="23" width="14.85546875" style="47" customWidth="1"/>
    <col min="24" max="24" width="12.85546875" style="47" bestFit="1" customWidth="1"/>
    <col min="25" max="257" width="9.140625" style="47"/>
    <col min="258" max="258" width="8" style="47" customWidth="1"/>
    <col min="259" max="259" width="36" style="47" customWidth="1"/>
    <col min="260" max="260" width="11.85546875" style="47" customWidth="1"/>
    <col min="261" max="261" width="11" style="47" customWidth="1"/>
    <col min="262" max="262" width="14.28515625" style="47" customWidth="1"/>
    <col min="263" max="263" width="14.5703125" style="47" customWidth="1"/>
    <col min="264" max="265" width="11.140625" style="47" customWidth="1"/>
    <col min="266" max="267" width="11" style="47" customWidth="1"/>
    <col min="268" max="268" width="16.7109375" style="47" customWidth="1"/>
    <col min="269" max="269" width="14.28515625" style="47" customWidth="1"/>
    <col min="270" max="270" width="13.28515625" style="47" customWidth="1"/>
    <col min="271" max="271" width="13.140625" style="47" customWidth="1"/>
    <col min="272" max="272" width="15.28515625" style="47" customWidth="1"/>
    <col min="273" max="513" width="9.140625" style="47"/>
    <col min="514" max="514" width="8" style="47" customWidth="1"/>
    <col min="515" max="515" width="36" style="47" customWidth="1"/>
    <col min="516" max="516" width="11.85546875" style="47" customWidth="1"/>
    <col min="517" max="517" width="11" style="47" customWidth="1"/>
    <col min="518" max="518" width="14.28515625" style="47" customWidth="1"/>
    <col min="519" max="519" width="14.5703125" style="47" customWidth="1"/>
    <col min="520" max="521" width="11.140625" style="47" customWidth="1"/>
    <col min="522" max="523" width="11" style="47" customWidth="1"/>
    <col min="524" max="524" width="16.7109375" style="47" customWidth="1"/>
    <col min="525" max="525" width="14.28515625" style="47" customWidth="1"/>
    <col min="526" max="526" width="13.28515625" style="47" customWidth="1"/>
    <col min="527" max="527" width="13.140625" style="47" customWidth="1"/>
    <col min="528" max="528" width="15.28515625" style="47" customWidth="1"/>
    <col min="529" max="769" width="9.140625" style="47"/>
    <col min="770" max="770" width="8" style="47" customWidth="1"/>
    <col min="771" max="771" width="36" style="47" customWidth="1"/>
    <col min="772" max="772" width="11.85546875" style="47" customWidth="1"/>
    <col min="773" max="773" width="11" style="47" customWidth="1"/>
    <col min="774" max="774" width="14.28515625" style="47" customWidth="1"/>
    <col min="775" max="775" width="14.5703125" style="47" customWidth="1"/>
    <col min="776" max="777" width="11.140625" style="47" customWidth="1"/>
    <col min="778" max="779" width="11" style="47" customWidth="1"/>
    <col min="780" max="780" width="16.7109375" style="47" customWidth="1"/>
    <col min="781" max="781" width="14.28515625" style="47" customWidth="1"/>
    <col min="782" max="782" width="13.28515625" style="47" customWidth="1"/>
    <col min="783" max="783" width="13.140625" style="47" customWidth="1"/>
    <col min="784" max="784" width="15.28515625" style="47" customWidth="1"/>
    <col min="785" max="1025" width="9.140625" style="47"/>
    <col min="1026" max="1026" width="8" style="47" customWidth="1"/>
    <col min="1027" max="1027" width="36" style="47" customWidth="1"/>
    <col min="1028" max="1028" width="11.85546875" style="47" customWidth="1"/>
    <col min="1029" max="1029" width="11" style="47" customWidth="1"/>
    <col min="1030" max="1030" width="14.28515625" style="47" customWidth="1"/>
    <col min="1031" max="1031" width="14.5703125" style="47" customWidth="1"/>
    <col min="1032" max="1033" width="11.140625" style="47" customWidth="1"/>
    <col min="1034" max="1035" width="11" style="47" customWidth="1"/>
    <col min="1036" max="1036" width="16.7109375" style="47" customWidth="1"/>
    <col min="1037" max="1037" width="14.28515625" style="47" customWidth="1"/>
    <col min="1038" max="1038" width="13.28515625" style="47" customWidth="1"/>
    <col min="1039" max="1039" width="13.140625" style="47" customWidth="1"/>
    <col min="1040" max="1040" width="15.28515625" style="47" customWidth="1"/>
    <col min="1041" max="1281" width="9.140625" style="47"/>
    <col min="1282" max="1282" width="8" style="47" customWidth="1"/>
    <col min="1283" max="1283" width="36" style="47" customWidth="1"/>
    <col min="1284" max="1284" width="11.85546875" style="47" customWidth="1"/>
    <col min="1285" max="1285" width="11" style="47" customWidth="1"/>
    <col min="1286" max="1286" width="14.28515625" style="47" customWidth="1"/>
    <col min="1287" max="1287" width="14.5703125" style="47" customWidth="1"/>
    <col min="1288" max="1289" width="11.140625" style="47" customWidth="1"/>
    <col min="1290" max="1291" width="11" style="47" customWidth="1"/>
    <col min="1292" max="1292" width="16.7109375" style="47" customWidth="1"/>
    <col min="1293" max="1293" width="14.28515625" style="47" customWidth="1"/>
    <col min="1294" max="1294" width="13.28515625" style="47" customWidth="1"/>
    <col min="1295" max="1295" width="13.140625" style="47" customWidth="1"/>
    <col min="1296" max="1296" width="15.28515625" style="47" customWidth="1"/>
    <col min="1297" max="1537" width="9.140625" style="47"/>
    <col min="1538" max="1538" width="8" style="47" customWidth="1"/>
    <col min="1539" max="1539" width="36" style="47" customWidth="1"/>
    <col min="1540" max="1540" width="11.85546875" style="47" customWidth="1"/>
    <col min="1541" max="1541" width="11" style="47" customWidth="1"/>
    <col min="1542" max="1542" width="14.28515625" style="47" customWidth="1"/>
    <col min="1543" max="1543" width="14.5703125" style="47" customWidth="1"/>
    <col min="1544" max="1545" width="11.140625" style="47" customWidth="1"/>
    <col min="1546" max="1547" width="11" style="47" customWidth="1"/>
    <col min="1548" max="1548" width="16.7109375" style="47" customWidth="1"/>
    <col min="1549" max="1549" width="14.28515625" style="47" customWidth="1"/>
    <col min="1550" max="1550" width="13.28515625" style="47" customWidth="1"/>
    <col min="1551" max="1551" width="13.140625" style="47" customWidth="1"/>
    <col min="1552" max="1552" width="15.28515625" style="47" customWidth="1"/>
    <col min="1553" max="1793" width="9.140625" style="47"/>
    <col min="1794" max="1794" width="8" style="47" customWidth="1"/>
    <col min="1795" max="1795" width="36" style="47" customWidth="1"/>
    <col min="1796" max="1796" width="11.85546875" style="47" customWidth="1"/>
    <col min="1797" max="1797" width="11" style="47" customWidth="1"/>
    <col min="1798" max="1798" width="14.28515625" style="47" customWidth="1"/>
    <col min="1799" max="1799" width="14.5703125" style="47" customWidth="1"/>
    <col min="1800" max="1801" width="11.140625" style="47" customWidth="1"/>
    <col min="1802" max="1803" width="11" style="47" customWidth="1"/>
    <col min="1804" max="1804" width="16.7109375" style="47" customWidth="1"/>
    <col min="1805" max="1805" width="14.28515625" style="47" customWidth="1"/>
    <col min="1806" max="1806" width="13.28515625" style="47" customWidth="1"/>
    <col min="1807" max="1807" width="13.140625" style="47" customWidth="1"/>
    <col min="1808" max="1808" width="15.28515625" style="47" customWidth="1"/>
    <col min="1809" max="2049" width="9.140625" style="47"/>
    <col min="2050" max="2050" width="8" style="47" customWidth="1"/>
    <col min="2051" max="2051" width="36" style="47" customWidth="1"/>
    <col min="2052" max="2052" width="11.85546875" style="47" customWidth="1"/>
    <col min="2053" max="2053" width="11" style="47" customWidth="1"/>
    <col min="2054" max="2054" width="14.28515625" style="47" customWidth="1"/>
    <col min="2055" max="2055" width="14.5703125" style="47" customWidth="1"/>
    <col min="2056" max="2057" width="11.140625" style="47" customWidth="1"/>
    <col min="2058" max="2059" width="11" style="47" customWidth="1"/>
    <col min="2060" max="2060" width="16.7109375" style="47" customWidth="1"/>
    <col min="2061" max="2061" width="14.28515625" style="47" customWidth="1"/>
    <col min="2062" max="2062" width="13.28515625" style="47" customWidth="1"/>
    <col min="2063" max="2063" width="13.140625" style="47" customWidth="1"/>
    <col min="2064" max="2064" width="15.28515625" style="47" customWidth="1"/>
    <col min="2065" max="2305" width="9.140625" style="47"/>
    <col min="2306" max="2306" width="8" style="47" customWidth="1"/>
    <col min="2307" max="2307" width="36" style="47" customWidth="1"/>
    <col min="2308" max="2308" width="11.85546875" style="47" customWidth="1"/>
    <col min="2309" max="2309" width="11" style="47" customWidth="1"/>
    <col min="2310" max="2310" width="14.28515625" style="47" customWidth="1"/>
    <col min="2311" max="2311" width="14.5703125" style="47" customWidth="1"/>
    <col min="2312" max="2313" width="11.140625" style="47" customWidth="1"/>
    <col min="2314" max="2315" width="11" style="47" customWidth="1"/>
    <col min="2316" max="2316" width="16.7109375" style="47" customWidth="1"/>
    <col min="2317" max="2317" width="14.28515625" style="47" customWidth="1"/>
    <col min="2318" max="2318" width="13.28515625" style="47" customWidth="1"/>
    <col min="2319" max="2319" width="13.140625" style="47" customWidth="1"/>
    <col min="2320" max="2320" width="15.28515625" style="47" customWidth="1"/>
    <col min="2321" max="2561" width="9.140625" style="47"/>
    <col min="2562" max="2562" width="8" style="47" customWidth="1"/>
    <col min="2563" max="2563" width="36" style="47" customWidth="1"/>
    <col min="2564" max="2564" width="11.85546875" style="47" customWidth="1"/>
    <col min="2565" max="2565" width="11" style="47" customWidth="1"/>
    <col min="2566" max="2566" width="14.28515625" style="47" customWidth="1"/>
    <col min="2567" max="2567" width="14.5703125" style="47" customWidth="1"/>
    <col min="2568" max="2569" width="11.140625" style="47" customWidth="1"/>
    <col min="2570" max="2571" width="11" style="47" customWidth="1"/>
    <col min="2572" max="2572" width="16.7109375" style="47" customWidth="1"/>
    <col min="2573" max="2573" width="14.28515625" style="47" customWidth="1"/>
    <col min="2574" max="2574" width="13.28515625" style="47" customWidth="1"/>
    <col min="2575" max="2575" width="13.140625" style="47" customWidth="1"/>
    <col min="2576" max="2576" width="15.28515625" style="47" customWidth="1"/>
    <col min="2577" max="2817" width="9.140625" style="47"/>
    <col min="2818" max="2818" width="8" style="47" customWidth="1"/>
    <col min="2819" max="2819" width="36" style="47" customWidth="1"/>
    <col min="2820" max="2820" width="11.85546875" style="47" customWidth="1"/>
    <col min="2821" max="2821" width="11" style="47" customWidth="1"/>
    <col min="2822" max="2822" width="14.28515625" style="47" customWidth="1"/>
    <col min="2823" max="2823" width="14.5703125" style="47" customWidth="1"/>
    <col min="2824" max="2825" width="11.140625" style="47" customWidth="1"/>
    <col min="2826" max="2827" width="11" style="47" customWidth="1"/>
    <col min="2828" max="2828" width="16.7109375" style="47" customWidth="1"/>
    <col min="2829" max="2829" width="14.28515625" style="47" customWidth="1"/>
    <col min="2830" max="2830" width="13.28515625" style="47" customWidth="1"/>
    <col min="2831" max="2831" width="13.140625" style="47" customWidth="1"/>
    <col min="2832" max="2832" width="15.28515625" style="47" customWidth="1"/>
    <col min="2833" max="3073" width="9.140625" style="47"/>
    <col min="3074" max="3074" width="8" style="47" customWidth="1"/>
    <col min="3075" max="3075" width="36" style="47" customWidth="1"/>
    <col min="3076" max="3076" width="11.85546875" style="47" customWidth="1"/>
    <col min="3077" max="3077" width="11" style="47" customWidth="1"/>
    <col min="3078" max="3078" width="14.28515625" style="47" customWidth="1"/>
    <col min="3079" max="3079" width="14.5703125" style="47" customWidth="1"/>
    <col min="3080" max="3081" width="11.140625" style="47" customWidth="1"/>
    <col min="3082" max="3083" width="11" style="47" customWidth="1"/>
    <col min="3084" max="3084" width="16.7109375" style="47" customWidth="1"/>
    <col min="3085" max="3085" width="14.28515625" style="47" customWidth="1"/>
    <col min="3086" max="3086" width="13.28515625" style="47" customWidth="1"/>
    <col min="3087" max="3087" width="13.140625" style="47" customWidth="1"/>
    <col min="3088" max="3088" width="15.28515625" style="47" customWidth="1"/>
    <col min="3089" max="3329" width="9.140625" style="47"/>
    <col min="3330" max="3330" width="8" style="47" customWidth="1"/>
    <col min="3331" max="3331" width="36" style="47" customWidth="1"/>
    <col min="3332" max="3332" width="11.85546875" style="47" customWidth="1"/>
    <col min="3333" max="3333" width="11" style="47" customWidth="1"/>
    <col min="3334" max="3334" width="14.28515625" style="47" customWidth="1"/>
    <col min="3335" max="3335" width="14.5703125" style="47" customWidth="1"/>
    <col min="3336" max="3337" width="11.140625" style="47" customWidth="1"/>
    <col min="3338" max="3339" width="11" style="47" customWidth="1"/>
    <col min="3340" max="3340" width="16.7109375" style="47" customWidth="1"/>
    <col min="3341" max="3341" width="14.28515625" style="47" customWidth="1"/>
    <col min="3342" max="3342" width="13.28515625" style="47" customWidth="1"/>
    <col min="3343" max="3343" width="13.140625" style="47" customWidth="1"/>
    <col min="3344" max="3344" width="15.28515625" style="47" customWidth="1"/>
    <col min="3345" max="3585" width="9.140625" style="47"/>
    <col min="3586" max="3586" width="8" style="47" customWidth="1"/>
    <col min="3587" max="3587" width="36" style="47" customWidth="1"/>
    <col min="3588" max="3588" width="11.85546875" style="47" customWidth="1"/>
    <col min="3589" max="3589" width="11" style="47" customWidth="1"/>
    <col min="3590" max="3590" width="14.28515625" style="47" customWidth="1"/>
    <col min="3591" max="3591" width="14.5703125" style="47" customWidth="1"/>
    <col min="3592" max="3593" width="11.140625" style="47" customWidth="1"/>
    <col min="3594" max="3595" width="11" style="47" customWidth="1"/>
    <col min="3596" max="3596" width="16.7109375" style="47" customWidth="1"/>
    <col min="3597" max="3597" width="14.28515625" style="47" customWidth="1"/>
    <col min="3598" max="3598" width="13.28515625" style="47" customWidth="1"/>
    <col min="3599" max="3599" width="13.140625" style="47" customWidth="1"/>
    <col min="3600" max="3600" width="15.28515625" style="47" customWidth="1"/>
    <col min="3601" max="3841" width="9.140625" style="47"/>
    <col min="3842" max="3842" width="8" style="47" customWidth="1"/>
    <col min="3843" max="3843" width="36" style="47" customWidth="1"/>
    <col min="3844" max="3844" width="11.85546875" style="47" customWidth="1"/>
    <col min="3845" max="3845" width="11" style="47" customWidth="1"/>
    <col min="3846" max="3846" width="14.28515625" style="47" customWidth="1"/>
    <col min="3847" max="3847" width="14.5703125" style="47" customWidth="1"/>
    <col min="3848" max="3849" width="11.140625" style="47" customWidth="1"/>
    <col min="3850" max="3851" width="11" style="47" customWidth="1"/>
    <col min="3852" max="3852" width="16.7109375" style="47" customWidth="1"/>
    <col min="3853" max="3853" width="14.28515625" style="47" customWidth="1"/>
    <col min="3854" max="3854" width="13.28515625" style="47" customWidth="1"/>
    <col min="3855" max="3855" width="13.140625" style="47" customWidth="1"/>
    <col min="3856" max="3856" width="15.28515625" style="47" customWidth="1"/>
    <col min="3857" max="4097" width="9.140625" style="47"/>
    <col min="4098" max="4098" width="8" style="47" customWidth="1"/>
    <col min="4099" max="4099" width="36" style="47" customWidth="1"/>
    <col min="4100" max="4100" width="11.85546875" style="47" customWidth="1"/>
    <col min="4101" max="4101" width="11" style="47" customWidth="1"/>
    <col min="4102" max="4102" width="14.28515625" style="47" customWidth="1"/>
    <col min="4103" max="4103" width="14.5703125" style="47" customWidth="1"/>
    <col min="4104" max="4105" width="11.140625" style="47" customWidth="1"/>
    <col min="4106" max="4107" width="11" style="47" customWidth="1"/>
    <col min="4108" max="4108" width="16.7109375" style="47" customWidth="1"/>
    <col min="4109" max="4109" width="14.28515625" style="47" customWidth="1"/>
    <col min="4110" max="4110" width="13.28515625" style="47" customWidth="1"/>
    <col min="4111" max="4111" width="13.140625" style="47" customWidth="1"/>
    <col min="4112" max="4112" width="15.28515625" style="47" customWidth="1"/>
    <col min="4113" max="4353" width="9.140625" style="47"/>
    <col min="4354" max="4354" width="8" style="47" customWidth="1"/>
    <col min="4355" max="4355" width="36" style="47" customWidth="1"/>
    <col min="4356" max="4356" width="11.85546875" style="47" customWidth="1"/>
    <col min="4357" max="4357" width="11" style="47" customWidth="1"/>
    <col min="4358" max="4358" width="14.28515625" style="47" customWidth="1"/>
    <col min="4359" max="4359" width="14.5703125" style="47" customWidth="1"/>
    <col min="4360" max="4361" width="11.140625" style="47" customWidth="1"/>
    <col min="4362" max="4363" width="11" style="47" customWidth="1"/>
    <col min="4364" max="4364" width="16.7109375" style="47" customWidth="1"/>
    <col min="4365" max="4365" width="14.28515625" style="47" customWidth="1"/>
    <col min="4366" max="4366" width="13.28515625" style="47" customWidth="1"/>
    <col min="4367" max="4367" width="13.140625" style="47" customWidth="1"/>
    <col min="4368" max="4368" width="15.28515625" style="47" customWidth="1"/>
    <col min="4369" max="4609" width="9.140625" style="47"/>
    <col min="4610" max="4610" width="8" style="47" customWidth="1"/>
    <col min="4611" max="4611" width="36" style="47" customWidth="1"/>
    <col min="4612" max="4612" width="11.85546875" style="47" customWidth="1"/>
    <col min="4613" max="4613" width="11" style="47" customWidth="1"/>
    <col min="4614" max="4614" width="14.28515625" style="47" customWidth="1"/>
    <col min="4615" max="4615" width="14.5703125" style="47" customWidth="1"/>
    <col min="4616" max="4617" width="11.140625" style="47" customWidth="1"/>
    <col min="4618" max="4619" width="11" style="47" customWidth="1"/>
    <col min="4620" max="4620" width="16.7109375" style="47" customWidth="1"/>
    <col min="4621" max="4621" width="14.28515625" style="47" customWidth="1"/>
    <col min="4622" max="4622" width="13.28515625" style="47" customWidth="1"/>
    <col min="4623" max="4623" width="13.140625" style="47" customWidth="1"/>
    <col min="4624" max="4624" width="15.28515625" style="47" customWidth="1"/>
    <col min="4625" max="4865" width="9.140625" style="47"/>
    <col min="4866" max="4866" width="8" style="47" customWidth="1"/>
    <col min="4867" max="4867" width="36" style="47" customWidth="1"/>
    <col min="4868" max="4868" width="11.85546875" style="47" customWidth="1"/>
    <col min="4869" max="4869" width="11" style="47" customWidth="1"/>
    <col min="4870" max="4870" width="14.28515625" style="47" customWidth="1"/>
    <col min="4871" max="4871" width="14.5703125" style="47" customWidth="1"/>
    <col min="4872" max="4873" width="11.140625" style="47" customWidth="1"/>
    <col min="4874" max="4875" width="11" style="47" customWidth="1"/>
    <col min="4876" max="4876" width="16.7109375" style="47" customWidth="1"/>
    <col min="4877" max="4877" width="14.28515625" style="47" customWidth="1"/>
    <col min="4878" max="4878" width="13.28515625" style="47" customWidth="1"/>
    <col min="4879" max="4879" width="13.140625" style="47" customWidth="1"/>
    <col min="4880" max="4880" width="15.28515625" style="47" customWidth="1"/>
    <col min="4881" max="5121" width="9.140625" style="47"/>
    <col min="5122" max="5122" width="8" style="47" customWidth="1"/>
    <col min="5123" max="5123" width="36" style="47" customWidth="1"/>
    <col min="5124" max="5124" width="11.85546875" style="47" customWidth="1"/>
    <col min="5125" max="5125" width="11" style="47" customWidth="1"/>
    <col min="5126" max="5126" width="14.28515625" style="47" customWidth="1"/>
    <col min="5127" max="5127" width="14.5703125" style="47" customWidth="1"/>
    <col min="5128" max="5129" width="11.140625" style="47" customWidth="1"/>
    <col min="5130" max="5131" width="11" style="47" customWidth="1"/>
    <col min="5132" max="5132" width="16.7109375" style="47" customWidth="1"/>
    <col min="5133" max="5133" width="14.28515625" style="47" customWidth="1"/>
    <col min="5134" max="5134" width="13.28515625" style="47" customWidth="1"/>
    <col min="5135" max="5135" width="13.140625" style="47" customWidth="1"/>
    <col min="5136" max="5136" width="15.28515625" style="47" customWidth="1"/>
    <col min="5137" max="5377" width="9.140625" style="47"/>
    <col min="5378" max="5378" width="8" style="47" customWidth="1"/>
    <col min="5379" max="5379" width="36" style="47" customWidth="1"/>
    <col min="5380" max="5380" width="11.85546875" style="47" customWidth="1"/>
    <col min="5381" max="5381" width="11" style="47" customWidth="1"/>
    <col min="5382" max="5382" width="14.28515625" style="47" customWidth="1"/>
    <col min="5383" max="5383" width="14.5703125" style="47" customWidth="1"/>
    <col min="5384" max="5385" width="11.140625" style="47" customWidth="1"/>
    <col min="5386" max="5387" width="11" style="47" customWidth="1"/>
    <col min="5388" max="5388" width="16.7109375" style="47" customWidth="1"/>
    <col min="5389" max="5389" width="14.28515625" style="47" customWidth="1"/>
    <col min="5390" max="5390" width="13.28515625" style="47" customWidth="1"/>
    <col min="5391" max="5391" width="13.140625" style="47" customWidth="1"/>
    <col min="5392" max="5392" width="15.28515625" style="47" customWidth="1"/>
    <col min="5393" max="5633" width="9.140625" style="47"/>
    <col min="5634" max="5634" width="8" style="47" customWidth="1"/>
    <col min="5635" max="5635" width="36" style="47" customWidth="1"/>
    <col min="5636" max="5636" width="11.85546875" style="47" customWidth="1"/>
    <col min="5637" max="5637" width="11" style="47" customWidth="1"/>
    <col min="5638" max="5638" width="14.28515625" style="47" customWidth="1"/>
    <col min="5639" max="5639" width="14.5703125" style="47" customWidth="1"/>
    <col min="5640" max="5641" width="11.140625" style="47" customWidth="1"/>
    <col min="5642" max="5643" width="11" style="47" customWidth="1"/>
    <col min="5644" max="5644" width="16.7109375" style="47" customWidth="1"/>
    <col min="5645" max="5645" width="14.28515625" style="47" customWidth="1"/>
    <col min="5646" max="5646" width="13.28515625" style="47" customWidth="1"/>
    <col min="5647" max="5647" width="13.140625" style="47" customWidth="1"/>
    <col min="5648" max="5648" width="15.28515625" style="47" customWidth="1"/>
    <col min="5649" max="5889" width="9.140625" style="47"/>
    <col min="5890" max="5890" width="8" style="47" customWidth="1"/>
    <col min="5891" max="5891" width="36" style="47" customWidth="1"/>
    <col min="5892" max="5892" width="11.85546875" style="47" customWidth="1"/>
    <col min="5893" max="5893" width="11" style="47" customWidth="1"/>
    <col min="5894" max="5894" width="14.28515625" style="47" customWidth="1"/>
    <col min="5895" max="5895" width="14.5703125" style="47" customWidth="1"/>
    <col min="5896" max="5897" width="11.140625" style="47" customWidth="1"/>
    <col min="5898" max="5899" width="11" style="47" customWidth="1"/>
    <col min="5900" max="5900" width="16.7109375" style="47" customWidth="1"/>
    <col min="5901" max="5901" width="14.28515625" style="47" customWidth="1"/>
    <col min="5902" max="5902" width="13.28515625" style="47" customWidth="1"/>
    <col min="5903" max="5903" width="13.140625" style="47" customWidth="1"/>
    <col min="5904" max="5904" width="15.28515625" style="47" customWidth="1"/>
    <col min="5905" max="6145" width="9.140625" style="47"/>
    <col min="6146" max="6146" width="8" style="47" customWidth="1"/>
    <col min="6147" max="6147" width="36" style="47" customWidth="1"/>
    <col min="6148" max="6148" width="11.85546875" style="47" customWidth="1"/>
    <col min="6149" max="6149" width="11" style="47" customWidth="1"/>
    <col min="6150" max="6150" width="14.28515625" style="47" customWidth="1"/>
    <col min="6151" max="6151" width="14.5703125" style="47" customWidth="1"/>
    <col min="6152" max="6153" width="11.140625" style="47" customWidth="1"/>
    <col min="6154" max="6155" width="11" style="47" customWidth="1"/>
    <col min="6156" max="6156" width="16.7109375" style="47" customWidth="1"/>
    <col min="6157" max="6157" width="14.28515625" style="47" customWidth="1"/>
    <col min="6158" max="6158" width="13.28515625" style="47" customWidth="1"/>
    <col min="6159" max="6159" width="13.140625" style="47" customWidth="1"/>
    <col min="6160" max="6160" width="15.28515625" style="47" customWidth="1"/>
    <col min="6161" max="6401" width="9.140625" style="47"/>
    <col min="6402" max="6402" width="8" style="47" customWidth="1"/>
    <col min="6403" max="6403" width="36" style="47" customWidth="1"/>
    <col min="6404" max="6404" width="11.85546875" style="47" customWidth="1"/>
    <col min="6405" max="6405" width="11" style="47" customWidth="1"/>
    <col min="6406" max="6406" width="14.28515625" style="47" customWidth="1"/>
    <col min="6407" max="6407" width="14.5703125" style="47" customWidth="1"/>
    <col min="6408" max="6409" width="11.140625" style="47" customWidth="1"/>
    <col min="6410" max="6411" width="11" style="47" customWidth="1"/>
    <col min="6412" max="6412" width="16.7109375" style="47" customWidth="1"/>
    <col min="6413" max="6413" width="14.28515625" style="47" customWidth="1"/>
    <col min="6414" max="6414" width="13.28515625" style="47" customWidth="1"/>
    <col min="6415" max="6415" width="13.140625" style="47" customWidth="1"/>
    <col min="6416" max="6416" width="15.28515625" style="47" customWidth="1"/>
    <col min="6417" max="6657" width="9.140625" style="47"/>
    <col min="6658" max="6658" width="8" style="47" customWidth="1"/>
    <col min="6659" max="6659" width="36" style="47" customWidth="1"/>
    <col min="6660" max="6660" width="11.85546875" style="47" customWidth="1"/>
    <col min="6661" max="6661" width="11" style="47" customWidth="1"/>
    <col min="6662" max="6662" width="14.28515625" style="47" customWidth="1"/>
    <col min="6663" max="6663" width="14.5703125" style="47" customWidth="1"/>
    <col min="6664" max="6665" width="11.140625" style="47" customWidth="1"/>
    <col min="6666" max="6667" width="11" style="47" customWidth="1"/>
    <col min="6668" max="6668" width="16.7109375" style="47" customWidth="1"/>
    <col min="6669" max="6669" width="14.28515625" style="47" customWidth="1"/>
    <col min="6670" max="6670" width="13.28515625" style="47" customWidth="1"/>
    <col min="6671" max="6671" width="13.140625" style="47" customWidth="1"/>
    <col min="6672" max="6672" width="15.28515625" style="47" customWidth="1"/>
    <col min="6673" max="6913" width="9.140625" style="47"/>
    <col min="6914" max="6914" width="8" style="47" customWidth="1"/>
    <col min="6915" max="6915" width="36" style="47" customWidth="1"/>
    <col min="6916" max="6916" width="11.85546875" style="47" customWidth="1"/>
    <col min="6917" max="6917" width="11" style="47" customWidth="1"/>
    <col min="6918" max="6918" width="14.28515625" style="47" customWidth="1"/>
    <col min="6919" max="6919" width="14.5703125" style="47" customWidth="1"/>
    <col min="6920" max="6921" width="11.140625" style="47" customWidth="1"/>
    <col min="6922" max="6923" width="11" style="47" customWidth="1"/>
    <col min="6924" max="6924" width="16.7109375" style="47" customWidth="1"/>
    <col min="6925" max="6925" width="14.28515625" style="47" customWidth="1"/>
    <col min="6926" max="6926" width="13.28515625" style="47" customWidth="1"/>
    <col min="6927" max="6927" width="13.140625" style="47" customWidth="1"/>
    <col min="6928" max="6928" width="15.28515625" style="47" customWidth="1"/>
    <col min="6929" max="7169" width="9.140625" style="47"/>
    <col min="7170" max="7170" width="8" style="47" customWidth="1"/>
    <col min="7171" max="7171" width="36" style="47" customWidth="1"/>
    <col min="7172" max="7172" width="11.85546875" style="47" customWidth="1"/>
    <col min="7173" max="7173" width="11" style="47" customWidth="1"/>
    <col min="7174" max="7174" width="14.28515625" style="47" customWidth="1"/>
    <col min="7175" max="7175" width="14.5703125" style="47" customWidth="1"/>
    <col min="7176" max="7177" width="11.140625" style="47" customWidth="1"/>
    <col min="7178" max="7179" width="11" style="47" customWidth="1"/>
    <col min="7180" max="7180" width="16.7109375" style="47" customWidth="1"/>
    <col min="7181" max="7181" width="14.28515625" style="47" customWidth="1"/>
    <col min="7182" max="7182" width="13.28515625" style="47" customWidth="1"/>
    <col min="7183" max="7183" width="13.140625" style="47" customWidth="1"/>
    <col min="7184" max="7184" width="15.28515625" style="47" customWidth="1"/>
    <col min="7185" max="7425" width="9.140625" style="47"/>
    <col min="7426" max="7426" width="8" style="47" customWidth="1"/>
    <col min="7427" max="7427" width="36" style="47" customWidth="1"/>
    <col min="7428" max="7428" width="11.85546875" style="47" customWidth="1"/>
    <col min="7429" max="7429" width="11" style="47" customWidth="1"/>
    <col min="7430" max="7430" width="14.28515625" style="47" customWidth="1"/>
    <col min="7431" max="7431" width="14.5703125" style="47" customWidth="1"/>
    <col min="7432" max="7433" width="11.140625" style="47" customWidth="1"/>
    <col min="7434" max="7435" width="11" style="47" customWidth="1"/>
    <col min="7436" max="7436" width="16.7109375" style="47" customWidth="1"/>
    <col min="7437" max="7437" width="14.28515625" style="47" customWidth="1"/>
    <col min="7438" max="7438" width="13.28515625" style="47" customWidth="1"/>
    <col min="7439" max="7439" width="13.140625" style="47" customWidth="1"/>
    <col min="7440" max="7440" width="15.28515625" style="47" customWidth="1"/>
    <col min="7441" max="7681" width="9.140625" style="47"/>
    <col min="7682" max="7682" width="8" style="47" customWidth="1"/>
    <col min="7683" max="7683" width="36" style="47" customWidth="1"/>
    <col min="7684" max="7684" width="11.85546875" style="47" customWidth="1"/>
    <col min="7685" max="7685" width="11" style="47" customWidth="1"/>
    <col min="7686" max="7686" width="14.28515625" style="47" customWidth="1"/>
    <col min="7687" max="7687" width="14.5703125" style="47" customWidth="1"/>
    <col min="7688" max="7689" width="11.140625" style="47" customWidth="1"/>
    <col min="7690" max="7691" width="11" style="47" customWidth="1"/>
    <col min="7692" max="7692" width="16.7109375" style="47" customWidth="1"/>
    <col min="7693" max="7693" width="14.28515625" style="47" customWidth="1"/>
    <col min="7694" max="7694" width="13.28515625" style="47" customWidth="1"/>
    <col min="7695" max="7695" width="13.140625" style="47" customWidth="1"/>
    <col min="7696" max="7696" width="15.28515625" style="47" customWidth="1"/>
    <col min="7697" max="7937" width="9.140625" style="47"/>
    <col min="7938" max="7938" width="8" style="47" customWidth="1"/>
    <col min="7939" max="7939" width="36" style="47" customWidth="1"/>
    <col min="7940" max="7940" width="11.85546875" style="47" customWidth="1"/>
    <col min="7941" max="7941" width="11" style="47" customWidth="1"/>
    <col min="7942" max="7942" width="14.28515625" style="47" customWidth="1"/>
    <col min="7943" max="7943" width="14.5703125" style="47" customWidth="1"/>
    <col min="7944" max="7945" width="11.140625" style="47" customWidth="1"/>
    <col min="7946" max="7947" width="11" style="47" customWidth="1"/>
    <col min="7948" max="7948" width="16.7109375" style="47" customWidth="1"/>
    <col min="7949" max="7949" width="14.28515625" style="47" customWidth="1"/>
    <col min="7950" max="7950" width="13.28515625" style="47" customWidth="1"/>
    <col min="7951" max="7951" width="13.140625" style="47" customWidth="1"/>
    <col min="7952" max="7952" width="15.28515625" style="47" customWidth="1"/>
    <col min="7953" max="8193" width="9.140625" style="47"/>
    <col min="8194" max="8194" width="8" style="47" customWidth="1"/>
    <col min="8195" max="8195" width="36" style="47" customWidth="1"/>
    <col min="8196" max="8196" width="11.85546875" style="47" customWidth="1"/>
    <col min="8197" max="8197" width="11" style="47" customWidth="1"/>
    <col min="8198" max="8198" width="14.28515625" style="47" customWidth="1"/>
    <col min="8199" max="8199" width="14.5703125" style="47" customWidth="1"/>
    <col min="8200" max="8201" width="11.140625" style="47" customWidth="1"/>
    <col min="8202" max="8203" width="11" style="47" customWidth="1"/>
    <col min="8204" max="8204" width="16.7109375" style="47" customWidth="1"/>
    <col min="8205" max="8205" width="14.28515625" style="47" customWidth="1"/>
    <col min="8206" max="8206" width="13.28515625" style="47" customWidth="1"/>
    <col min="8207" max="8207" width="13.140625" style="47" customWidth="1"/>
    <col min="8208" max="8208" width="15.28515625" style="47" customWidth="1"/>
    <col min="8209" max="8449" width="9.140625" style="47"/>
    <col min="8450" max="8450" width="8" style="47" customWidth="1"/>
    <col min="8451" max="8451" width="36" style="47" customWidth="1"/>
    <col min="8452" max="8452" width="11.85546875" style="47" customWidth="1"/>
    <col min="8453" max="8453" width="11" style="47" customWidth="1"/>
    <col min="8454" max="8454" width="14.28515625" style="47" customWidth="1"/>
    <col min="8455" max="8455" width="14.5703125" style="47" customWidth="1"/>
    <col min="8456" max="8457" width="11.140625" style="47" customWidth="1"/>
    <col min="8458" max="8459" width="11" style="47" customWidth="1"/>
    <col min="8460" max="8460" width="16.7109375" style="47" customWidth="1"/>
    <col min="8461" max="8461" width="14.28515625" style="47" customWidth="1"/>
    <col min="8462" max="8462" width="13.28515625" style="47" customWidth="1"/>
    <col min="8463" max="8463" width="13.140625" style="47" customWidth="1"/>
    <col min="8464" max="8464" width="15.28515625" style="47" customWidth="1"/>
    <col min="8465" max="8705" width="9.140625" style="47"/>
    <col min="8706" max="8706" width="8" style="47" customWidth="1"/>
    <col min="8707" max="8707" width="36" style="47" customWidth="1"/>
    <col min="8708" max="8708" width="11.85546875" style="47" customWidth="1"/>
    <col min="8709" max="8709" width="11" style="47" customWidth="1"/>
    <col min="8710" max="8710" width="14.28515625" style="47" customWidth="1"/>
    <col min="8711" max="8711" width="14.5703125" style="47" customWidth="1"/>
    <col min="8712" max="8713" width="11.140625" style="47" customWidth="1"/>
    <col min="8714" max="8715" width="11" style="47" customWidth="1"/>
    <col min="8716" max="8716" width="16.7109375" style="47" customWidth="1"/>
    <col min="8717" max="8717" width="14.28515625" style="47" customWidth="1"/>
    <col min="8718" max="8718" width="13.28515625" style="47" customWidth="1"/>
    <col min="8719" max="8719" width="13.140625" style="47" customWidth="1"/>
    <col min="8720" max="8720" width="15.28515625" style="47" customWidth="1"/>
    <col min="8721" max="8961" width="9.140625" style="47"/>
    <col min="8962" max="8962" width="8" style="47" customWidth="1"/>
    <col min="8963" max="8963" width="36" style="47" customWidth="1"/>
    <col min="8964" max="8964" width="11.85546875" style="47" customWidth="1"/>
    <col min="8965" max="8965" width="11" style="47" customWidth="1"/>
    <col min="8966" max="8966" width="14.28515625" style="47" customWidth="1"/>
    <col min="8967" max="8967" width="14.5703125" style="47" customWidth="1"/>
    <col min="8968" max="8969" width="11.140625" style="47" customWidth="1"/>
    <col min="8970" max="8971" width="11" style="47" customWidth="1"/>
    <col min="8972" max="8972" width="16.7109375" style="47" customWidth="1"/>
    <col min="8973" max="8973" width="14.28515625" style="47" customWidth="1"/>
    <col min="8974" max="8974" width="13.28515625" style="47" customWidth="1"/>
    <col min="8975" max="8975" width="13.140625" style="47" customWidth="1"/>
    <col min="8976" max="8976" width="15.28515625" style="47" customWidth="1"/>
    <col min="8977" max="9217" width="9.140625" style="47"/>
    <col min="9218" max="9218" width="8" style="47" customWidth="1"/>
    <col min="9219" max="9219" width="36" style="47" customWidth="1"/>
    <col min="9220" max="9220" width="11.85546875" style="47" customWidth="1"/>
    <col min="9221" max="9221" width="11" style="47" customWidth="1"/>
    <col min="9222" max="9222" width="14.28515625" style="47" customWidth="1"/>
    <col min="9223" max="9223" width="14.5703125" style="47" customWidth="1"/>
    <col min="9224" max="9225" width="11.140625" style="47" customWidth="1"/>
    <col min="9226" max="9227" width="11" style="47" customWidth="1"/>
    <col min="9228" max="9228" width="16.7109375" style="47" customWidth="1"/>
    <col min="9229" max="9229" width="14.28515625" style="47" customWidth="1"/>
    <col min="9230" max="9230" width="13.28515625" style="47" customWidth="1"/>
    <col min="9231" max="9231" width="13.140625" style="47" customWidth="1"/>
    <col min="9232" max="9232" width="15.28515625" style="47" customWidth="1"/>
    <col min="9233" max="9473" width="9.140625" style="47"/>
    <col min="9474" max="9474" width="8" style="47" customWidth="1"/>
    <col min="9475" max="9475" width="36" style="47" customWidth="1"/>
    <col min="9476" max="9476" width="11.85546875" style="47" customWidth="1"/>
    <col min="9477" max="9477" width="11" style="47" customWidth="1"/>
    <col min="9478" max="9478" width="14.28515625" style="47" customWidth="1"/>
    <col min="9479" max="9479" width="14.5703125" style="47" customWidth="1"/>
    <col min="9480" max="9481" width="11.140625" style="47" customWidth="1"/>
    <col min="9482" max="9483" width="11" style="47" customWidth="1"/>
    <col min="9484" max="9484" width="16.7109375" style="47" customWidth="1"/>
    <col min="9485" max="9485" width="14.28515625" style="47" customWidth="1"/>
    <col min="9486" max="9486" width="13.28515625" style="47" customWidth="1"/>
    <col min="9487" max="9487" width="13.140625" style="47" customWidth="1"/>
    <col min="9488" max="9488" width="15.28515625" style="47" customWidth="1"/>
    <col min="9489" max="9729" width="9.140625" style="47"/>
    <col min="9730" max="9730" width="8" style="47" customWidth="1"/>
    <col min="9731" max="9731" width="36" style="47" customWidth="1"/>
    <col min="9732" max="9732" width="11.85546875" style="47" customWidth="1"/>
    <col min="9733" max="9733" width="11" style="47" customWidth="1"/>
    <col min="9734" max="9734" width="14.28515625" style="47" customWidth="1"/>
    <col min="9735" max="9735" width="14.5703125" style="47" customWidth="1"/>
    <col min="9736" max="9737" width="11.140625" style="47" customWidth="1"/>
    <col min="9738" max="9739" width="11" style="47" customWidth="1"/>
    <col min="9740" max="9740" width="16.7109375" style="47" customWidth="1"/>
    <col min="9741" max="9741" width="14.28515625" style="47" customWidth="1"/>
    <col min="9742" max="9742" width="13.28515625" style="47" customWidth="1"/>
    <col min="9743" max="9743" width="13.140625" style="47" customWidth="1"/>
    <col min="9744" max="9744" width="15.28515625" style="47" customWidth="1"/>
    <col min="9745" max="9985" width="9.140625" style="47"/>
    <col min="9986" max="9986" width="8" style="47" customWidth="1"/>
    <col min="9987" max="9987" width="36" style="47" customWidth="1"/>
    <col min="9988" max="9988" width="11.85546875" style="47" customWidth="1"/>
    <col min="9989" max="9989" width="11" style="47" customWidth="1"/>
    <col min="9990" max="9990" width="14.28515625" style="47" customWidth="1"/>
    <col min="9991" max="9991" width="14.5703125" style="47" customWidth="1"/>
    <col min="9992" max="9993" width="11.140625" style="47" customWidth="1"/>
    <col min="9994" max="9995" width="11" style="47" customWidth="1"/>
    <col min="9996" max="9996" width="16.7109375" style="47" customWidth="1"/>
    <col min="9997" max="9997" width="14.28515625" style="47" customWidth="1"/>
    <col min="9998" max="9998" width="13.28515625" style="47" customWidth="1"/>
    <col min="9999" max="9999" width="13.140625" style="47" customWidth="1"/>
    <col min="10000" max="10000" width="15.28515625" style="47" customWidth="1"/>
    <col min="10001" max="10241" width="9.140625" style="47"/>
    <col min="10242" max="10242" width="8" style="47" customWidth="1"/>
    <col min="10243" max="10243" width="36" style="47" customWidth="1"/>
    <col min="10244" max="10244" width="11.85546875" style="47" customWidth="1"/>
    <col min="10245" max="10245" width="11" style="47" customWidth="1"/>
    <col min="10246" max="10246" width="14.28515625" style="47" customWidth="1"/>
    <col min="10247" max="10247" width="14.5703125" style="47" customWidth="1"/>
    <col min="10248" max="10249" width="11.140625" style="47" customWidth="1"/>
    <col min="10250" max="10251" width="11" style="47" customWidth="1"/>
    <col min="10252" max="10252" width="16.7109375" style="47" customWidth="1"/>
    <col min="10253" max="10253" width="14.28515625" style="47" customWidth="1"/>
    <col min="10254" max="10254" width="13.28515625" style="47" customWidth="1"/>
    <col min="10255" max="10255" width="13.140625" style="47" customWidth="1"/>
    <col min="10256" max="10256" width="15.28515625" style="47" customWidth="1"/>
    <col min="10257" max="10497" width="9.140625" style="47"/>
    <col min="10498" max="10498" width="8" style="47" customWidth="1"/>
    <col min="10499" max="10499" width="36" style="47" customWidth="1"/>
    <col min="10500" max="10500" width="11.85546875" style="47" customWidth="1"/>
    <col min="10501" max="10501" width="11" style="47" customWidth="1"/>
    <col min="10502" max="10502" width="14.28515625" style="47" customWidth="1"/>
    <col min="10503" max="10503" width="14.5703125" style="47" customWidth="1"/>
    <col min="10504" max="10505" width="11.140625" style="47" customWidth="1"/>
    <col min="10506" max="10507" width="11" style="47" customWidth="1"/>
    <col min="10508" max="10508" width="16.7109375" style="47" customWidth="1"/>
    <col min="10509" max="10509" width="14.28515625" style="47" customWidth="1"/>
    <col min="10510" max="10510" width="13.28515625" style="47" customWidth="1"/>
    <col min="10511" max="10511" width="13.140625" style="47" customWidth="1"/>
    <col min="10512" max="10512" width="15.28515625" style="47" customWidth="1"/>
    <col min="10513" max="10753" width="9.140625" style="47"/>
    <col min="10754" max="10754" width="8" style="47" customWidth="1"/>
    <col min="10755" max="10755" width="36" style="47" customWidth="1"/>
    <col min="10756" max="10756" width="11.85546875" style="47" customWidth="1"/>
    <col min="10757" max="10757" width="11" style="47" customWidth="1"/>
    <col min="10758" max="10758" width="14.28515625" style="47" customWidth="1"/>
    <col min="10759" max="10759" width="14.5703125" style="47" customWidth="1"/>
    <col min="10760" max="10761" width="11.140625" style="47" customWidth="1"/>
    <col min="10762" max="10763" width="11" style="47" customWidth="1"/>
    <col min="10764" max="10764" width="16.7109375" style="47" customWidth="1"/>
    <col min="10765" max="10765" width="14.28515625" style="47" customWidth="1"/>
    <col min="10766" max="10766" width="13.28515625" style="47" customWidth="1"/>
    <col min="10767" max="10767" width="13.140625" style="47" customWidth="1"/>
    <col min="10768" max="10768" width="15.28515625" style="47" customWidth="1"/>
    <col min="10769" max="11009" width="9.140625" style="47"/>
    <col min="11010" max="11010" width="8" style="47" customWidth="1"/>
    <col min="11011" max="11011" width="36" style="47" customWidth="1"/>
    <col min="11012" max="11012" width="11.85546875" style="47" customWidth="1"/>
    <col min="11013" max="11013" width="11" style="47" customWidth="1"/>
    <col min="11014" max="11014" width="14.28515625" style="47" customWidth="1"/>
    <col min="11015" max="11015" width="14.5703125" style="47" customWidth="1"/>
    <col min="11016" max="11017" width="11.140625" style="47" customWidth="1"/>
    <col min="11018" max="11019" width="11" style="47" customWidth="1"/>
    <col min="11020" max="11020" width="16.7109375" style="47" customWidth="1"/>
    <col min="11021" max="11021" width="14.28515625" style="47" customWidth="1"/>
    <col min="11022" max="11022" width="13.28515625" style="47" customWidth="1"/>
    <col min="11023" max="11023" width="13.140625" style="47" customWidth="1"/>
    <col min="11024" max="11024" width="15.28515625" style="47" customWidth="1"/>
    <col min="11025" max="11265" width="9.140625" style="47"/>
    <col min="11266" max="11266" width="8" style="47" customWidth="1"/>
    <col min="11267" max="11267" width="36" style="47" customWidth="1"/>
    <col min="11268" max="11268" width="11.85546875" style="47" customWidth="1"/>
    <col min="11269" max="11269" width="11" style="47" customWidth="1"/>
    <col min="11270" max="11270" width="14.28515625" style="47" customWidth="1"/>
    <col min="11271" max="11271" width="14.5703125" style="47" customWidth="1"/>
    <col min="11272" max="11273" width="11.140625" style="47" customWidth="1"/>
    <col min="11274" max="11275" width="11" style="47" customWidth="1"/>
    <col min="11276" max="11276" width="16.7109375" style="47" customWidth="1"/>
    <col min="11277" max="11277" width="14.28515625" style="47" customWidth="1"/>
    <col min="11278" max="11278" width="13.28515625" style="47" customWidth="1"/>
    <col min="11279" max="11279" width="13.140625" style="47" customWidth="1"/>
    <col min="11280" max="11280" width="15.28515625" style="47" customWidth="1"/>
    <col min="11281" max="11521" width="9.140625" style="47"/>
    <col min="11522" max="11522" width="8" style="47" customWidth="1"/>
    <col min="11523" max="11523" width="36" style="47" customWidth="1"/>
    <col min="11524" max="11524" width="11.85546875" style="47" customWidth="1"/>
    <col min="11525" max="11525" width="11" style="47" customWidth="1"/>
    <col min="11526" max="11526" width="14.28515625" style="47" customWidth="1"/>
    <col min="11527" max="11527" width="14.5703125" style="47" customWidth="1"/>
    <col min="11528" max="11529" width="11.140625" style="47" customWidth="1"/>
    <col min="11530" max="11531" width="11" style="47" customWidth="1"/>
    <col min="11532" max="11532" width="16.7109375" style="47" customWidth="1"/>
    <col min="11533" max="11533" width="14.28515625" style="47" customWidth="1"/>
    <col min="11534" max="11534" width="13.28515625" style="47" customWidth="1"/>
    <col min="11535" max="11535" width="13.140625" style="47" customWidth="1"/>
    <col min="11536" max="11536" width="15.28515625" style="47" customWidth="1"/>
    <col min="11537" max="11777" width="9.140625" style="47"/>
    <col min="11778" max="11778" width="8" style="47" customWidth="1"/>
    <col min="11779" max="11779" width="36" style="47" customWidth="1"/>
    <col min="11780" max="11780" width="11.85546875" style="47" customWidth="1"/>
    <col min="11781" max="11781" width="11" style="47" customWidth="1"/>
    <col min="11782" max="11782" width="14.28515625" style="47" customWidth="1"/>
    <col min="11783" max="11783" width="14.5703125" style="47" customWidth="1"/>
    <col min="11784" max="11785" width="11.140625" style="47" customWidth="1"/>
    <col min="11786" max="11787" width="11" style="47" customWidth="1"/>
    <col min="11788" max="11788" width="16.7109375" style="47" customWidth="1"/>
    <col min="11789" max="11789" width="14.28515625" style="47" customWidth="1"/>
    <col min="11790" max="11790" width="13.28515625" style="47" customWidth="1"/>
    <col min="11791" max="11791" width="13.140625" style="47" customWidth="1"/>
    <col min="11792" max="11792" width="15.28515625" style="47" customWidth="1"/>
    <col min="11793" max="12033" width="9.140625" style="47"/>
    <col min="12034" max="12034" width="8" style="47" customWidth="1"/>
    <col min="12035" max="12035" width="36" style="47" customWidth="1"/>
    <col min="12036" max="12036" width="11.85546875" style="47" customWidth="1"/>
    <col min="12037" max="12037" width="11" style="47" customWidth="1"/>
    <col min="12038" max="12038" width="14.28515625" style="47" customWidth="1"/>
    <col min="12039" max="12039" width="14.5703125" style="47" customWidth="1"/>
    <col min="12040" max="12041" width="11.140625" style="47" customWidth="1"/>
    <col min="12042" max="12043" width="11" style="47" customWidth="1"/>
    <col min="12044" max="12044" width="16.7109375" style="47" customWidth="1"/>
    <col min="12045" max="12045" width="14.28515625" style="47" customWidth="1"/>
    <col min="12046" max="12046" width="13.28515625" style="47" customWidth="1"/>
    <col min="12047" max="12047" width="13.140625" style="47" customWidth="1"/>
    <col min="12048" max="12048" width="15.28515625" style="47" customWidth="1"/>
    <col min="12049" max="12289" width="9.140625" style="47"/>
    <col min="12290" max="12290" width="8" style="47" customWidth="1"/>
    <col min="12291" max="12291" width="36" style="47" customWidth="1"/>
    <col min="12292" max="12292" width="11.85546875" style="47" customWidth="1"/>
    <col min="12293" max="12293" width="11" style="47" customWidth="1"/>
    <col min="12294" max="12294" width="14.28515625" style="47" customWidth="1"/>
    <col min="12295" max="12295" width="14.5703125" style="47" customWidth="1"/>
    <col min="12296" max="12297" width="11.140625" style="47" customWidth="1"/>
    <col min="12298" max="12299" width="11" style="47" customWidth="1"/>
    <col min="12300" max="12300" width="16.7109375" style="47" customWidth="1"/>
    <col min="12301" max="12301" width="14.28515625" style="47" customWidth="1"/>
    <col min="12302" max="12302" width="13.28515625" style="47" customWidth="1"/>
    <col min="12303" max="12303" width="13.140625" style="47" customWidth="1"/>
    <col min="12304" max="12304" width="15.28515625" style="47" customWidth="1"/>
    <col min="12305" max="12545" width="9.140625" style="47"/>
    <col min="12546" max="12546" width="8" style="47" customWidth="1"/>
    <col min="12547" max="12547" width="36" style="47" customWidth="1"/>
    <col min="12548" max="12548" width="11.85546875" style="47" customWidth="1"/>
    <col min="12549" max="12549" width="11" style="47" customWidth="1"/>
    <col min="12550" max="12550" width="14.28515625" style="47" customWidth="1"/>
    <col min="12551" max="12551" width="14.5703125" style="47" customWidth="1"/>
    <col min="12552" max="12553" width="11.140625" style="47" customWidth="1"/>
    <col min="12554" max="12555" width="11" style="47" customWidth="1"/>
    <col min="12556" max="12556" width="16.7109375" style="47" customWidth="1"/>
    <col min="12557" max="12557" width="14.28515625" style="47" customWidth="1"/>
    <col min="12558" max="12558" width="13.28515625" style="47" customWidth="1"/>
    <col min="12559" max="12559" width="13.140625" style="47" customWidth="1"/>
    <col min="12560" max="12560" width="15.28515625" style="47" customWidth="1"/>
    <col min="12561" max="12801" width="9.140625" style="47"/>
    <col min="12802" max="12802" width="8" style="47" customWidth="1"/>
    <col min="12803" max="12803" width="36" style="47" customWidth="1"/>
    <col min="12804" max="12804" width="11.85546875" style="47" customWidth="1"/>
    <col min="12805" max="12805" width="11" style="47" customWidth="1"/>
    <col min="12806" max="12806" width="14.28515625" style="47" customWidth="1"/>
    <col min="12807" max="12807" width="14.5703125" style="47" customWidth="1"/>
    <col min="12808" max="12809" width="11.140625" style="47" customWidth="1"/>
    <col min="12810" max="12811" width="11" style="47" customWidth="1"/>
    <col min="12812" max="12812" width="16.7109375" style="47" customWidth="1"/>
    <col min="12813" max="12813" width="14.28515625" style="47" customWidth="1"/>
    <col min="12814" max="12814" width="13.28515625" style="47" customWidth="1"/>
    <col min="12815" max="12815" width="13.140625" style="47" customWidth="1"/>
    <col min="12816" max="12816" width="15.28515625" style="47" customWidth="1"/>
    <col min="12817" max="13057" width="9.140625" style="47"/>
    <col min="13058" max="13058" width="8" style="47" customWidth="1"/>
    <col min="13059" max="13059" width="36" style="47" customWidth="1"/>
    <col min="13060" max="13060" width="11.85546875" style="47" customWidth="1"/>
    <col min="13061" max="13061" width="11" style="47" customWidth="1"/>
    <col min="13062" max="13062" width="14.28515625" style="47" customWidth="1"/>
    <col min="13063" max="13063" width="14.5703125" style="47" customWidth="1"/>
    <col min="13064" max="13065" width="11.140625" style="47" customWidth="1"/>
    <col min="13066" max="13067" width="11" style="47" customWidth="1"/>
    <col min="13068" max="13068" width="16.7109375" style="47" customWidth="1"/>
    <col min="13069" max="13069" width="14.28515625" style="47" customWidth="1"/>
    <col min="13070" max="13070" width="13.28515625" style="47" customWidth="1"/>
    <col min="13071" max="13071" width="13.140625" style="47" customWidth="1"/>
    <col min="13072" max="13072" width="15.28515625" style="47" customWidth="1"/>
    <col min="13073" max="13313" width="9.140625" style="47"/>
    <col min="13314" max="13314" width="8" style="47" customWidth="1"/>
    <col min="13315" max="13315" width="36" style="47" customWidth="1"/>
    <col min="13316" max="13316" width="11.85546875" style="47" customWidth="1"/>
    <col min="13317" max="13317" width="11" style="47" customWidth="1"/>
    <col min="13318" max="13318" width="14.28515625" style="47" customWidth="1"/>
    <col min="13319" max="13319" width="14.5703125" style="47" customWidth="1"/>
    <col min="13320" max="13321" width="11.140625" style="47" customWidth="1"/>
    <col min="13322" max="13323" width="11" style="47" customWidth="1"/>
    <col min="13324" max="13324" width="16.7109375" style="47" customWidth="1"/>
    <col min="13325" max="13325" width="14.28515625" style="47" customWidth="1"/>
    <col min="13326" max="13326" width="13.28515625" style="47" customWidth="1"/>
    <col min="13327" max="13327" width="13.140625" style="47" customWidth="1"/>
    <col min="13328" max="13328" width="15.28515625" style="47" customWidth="1"/>
    <col min="13329" max="13569" width="9.140625" style="47"/>
    <col min="13570" max="13570" width="8" style="47" customWidth="1"/>
    <col min="13571" max="13571" width="36" style="47" customWidth="1"/>
    <col min="13572" max="13572" width="11.85546875" style="47" customWidth="1"/>
    <col min="13573" max="13573" width="11" style="47" customWidth="1"/>
    <col min="13574" max="13574" width="14.28515625" style="47" customWidth="1"/>
    <col min="13575" max="13575" width="14.5703125" style="47" customWidth="1"/>
    <col min="13576" max="13577" width="11.140625" style="47" customWidth="1"/>
    <col min="13578" max="13579" width="11" style="47" customWidth="1"/>
    <col min="13580" max="13580" width="16.7109375" style="47" customWidth="1"/>
    <col min="13581" max="13581" width="14.28515625" style="47" customWidth="1"/>
    <col min="13582" max="13582" width="13.28515625" style="47" customWidth="1"/>
    <col min="13583" max="13583" width="13.140625" style="47" customWidth="1"/>
    <col min="13584" max="13584" width="15.28515625" style="47" customWidth="1"/>
    <col min="13585" max="13825" width="9.140625" style="47"/>
    <col min="13826" max="13826" width="8" style="47" customWidth="1"/>
    <col min="13827" max="13827" width="36" style="47" customWidth="1"/>
    <col min="13828" max="13828" width="11.85546875" style="47" customWidth="1"/>
    <col min="13829" max="13829" width="11" style="47" customWidth="1"/>
    <col min="13830" max="13830" width="14.28515625" style="47" customWidth="1"/>
    <col min="13831" max="13831" width="14.5703125" style="47" customWidth="1"/>
    <col min="13832" max="13833" width="11.140625" style="47" customWidth="1"/>
    <col min="13834" max="13835" width="11" style="47" customWidth="1"/>
    <col min="13836" max="13836" width="16.7109375" style="47" customWidth="1"/>
    <col min="13837" max="13837" width="14.28515625" style="47" customWidth="1"/>
    <col min="13838" max="13838" width="13.28515625" style="47" customWidth="1"/>
    <col min="13839" max="13839" width="13.140625" style="47" customWidth="1"/>
    <col min="13840" max="13840" width="15.28515625" style="47" customWidth="1"/>
    <col min="13841" max="14081" width="9.140625" style="47"/>
    <col min="14082" max="14082" width="8" style="47" customWidth="1"/>
    <col min="14083" max="14083" width="36" style="47" customWidth="1"/>
    <col min="14084" max="14084" width="11.85546875" style="47" customWidth="1"/>
    <col min="14085" max="14085" width="11" style="47" customWidth="1"/>
    <col min="14086" max="14086" width="14.28515625" style="47" customWidth="1"/>
    <col min="14087" max="14087" width="14.5703125" style="47" customWidth="1"/>
    <col min="14088" max="14089" width="11.140625" style="47" customWidth="1"/>
    <col min="14090" max="14091" width="11" style="47" customWidth="1"/>
    <col min="14092" max="14092" width="16.7109375" style="47" customWidth="1"/>
    <col min="14093" max="14093" width="14.28515625" style="47" customWidth="1"/>
    <col min="14094" max="14094" width="13.28515625" style="47" customWidth="1"/>
    <col min="14095" max="14095" width="13.140625" style="47" customWidth="1"/>
    <col min="14096" max="14096" width="15.28515625" style="47" customWidth="1"/>
    <col min="14097" max="14337" width="9.140625" style="47"/>
    <col min="14338" max="14338" width="8" style="47" customWidth="1"/>
    <col min="14339" max="14339" width="36" style="47" customWidth="1"/>
    <col min="14340" max="14340" width="11.85546875" style="47" customWidth="1"/>
    <col min="14341" max="14341" width="11" style="47" customWidth="1"/>
    <col min="14342" max="14342" width="14.28515625" style="47" customWidth="1"/>
    <col min="14343" max="14343" width="14.5703125" style="47" customWidth="1"/>
    <col min="14344" max="14345" width="11.140625" style="47" customWidth="1"/>
    <col min="14346" max="14347" width="11" style="47" customWidth="1"/>
    <col min="14348" max="14348" width="16.7109375" style="47" customWidth="1"/>
    <col min="14349" max="14349" width="14.28515625" style="47" customWidth="1"/>
    <col min="14350" max="14350" width="13.28515625" style="47" customWidth="1"/>
    <col min="14351" max="14351" width="13.140625" style="47" customWidth="1"/>
    <col min="14352" max="14352" width="15.28515625" style="47" customWidth="1"/>
    <col min="14353" max="14593" width="9.140625" style="47"/>
    <col min="14594" max="14594" width="8" style="47" customWidth="1"/>
    <col min="14595" max="14595" width="36" style="47" customWidth="1"/>
    <col min="14596" max="14596" width="11.85546875" style="47" customWidth="1"/>
    <col min="14597" max="14597" width="11" style="47" customWidth="1"/>
    <col min="14598" max="14598" width="14.28515625" style="47" customWidth="1"/>
    <col min="14599" max="14599" width="14.5703125" style="47" customWidth="1"/>
    <col min="14600" max="14601" width="11.140625" style="47" customWidth="1"/>
    <col min="14602" max="14603" width="11" style="47" customWidth="1"/>
    <col min="14604" max="14604" width="16.7109375" style="47" customWidth="1"/>
    <col min="14605" max="14605" width="14.28515625" style="47" customWidth="1"/>
    <col min="14606" max="14606" width="13.28515625" style="47" customWidth="1"/>
    <col min="14607" max="14607" width="13.140625" style="47" customWidth="1"/>
    <col min="14608" max="14608" width="15.28515625" style="47" customWidth="1"/>
    <col min="14609" max="14849" width="9.140625" style="47"/>
    <col min="14850" max="14850" width="8" style="47" customWidth="1"/>
    <col min="14851" max="14851" width="36" style="47" customWidth="1"/>
    <col min="14852" max="14852" width="11.85546875" style="47" customWidth="1"/>
    <col min="14853" max="14853" width="11" style="47" customWidth="1"/>
    <col min="14854" max="14854" width="14.28515625" style="47" customWidth="1"/>
    <col min="14855" max="14855" width="14.5703125" style="47" customWidth="1"/>
    <col min="14856" max="14857" width="11.140625" style="47" customWidth="1"/>
    <col min="14858" max="14859" width="11" style="47" customWidth="1"/>
    <col min="14860" max="14860" width="16.7109375" style="47" customWidth="1"/>
    <col min="14861" max="14861" width="14.28515625" style="47" customWidth="1"/>
    <col min="14862" max="14862" width="13.28515625" style="47" customWidth="1"/>
    <col min="14863" max="14863" width="13.140625" style="47" customWidth="1"/>
    <col min="14864" max="14864" width="15.28515625" style="47" customWidth="1"/>
    <col min="14865" max="15105" width="9.140625" style="47"/>
    <col min="15106" max="15106" width="8" style="47" customWidth="1"/>
    <col min="15107" max="15107" width="36" style="47" customWidth="1"/>
    <col min="15108" max="15108" width="11.85546875" style="47" customWidth="1"/>
    <col min="15109" max="15109" width="11" style="47" customWidth="1"/>
    <col min="15110" max="15110" width="14.28515625" style="47" customWidth="1"/>
    <col min="15111" max="15111" width="14.5703125" style="47" customWidth="1"/>
    <col min="15112" max="15113" width="11.140625" style="47" customWidth="1"/>
    <col min="15114" max="15115" width="11" style="47" customWidth="1"/>
    <col min="15116" max="15116" width="16.7109375" style="47" customWidth="1"/>
    <col min="15117" max="15117" width="14.28515625" style="47" customWidth="1"/>
    <col min="15118" max="15118" width="13.28515625" style="47" customWidth="1"/>
    <col min="15119" max="15119" width="13.140625" style="47" customWidth="1"/>
    <col min="15120" max="15120" width="15.28515625" style="47" customWidth="1"/>
    <col min="15121" max="15361" width="9.140625" style="47"/>
    <col min="15362" max="15362" width="8" style="47" customWidth="1"/>
    <col min="15363" max="15363" width="36" style="47" customWidth="1"/>
    <col min="15364" max="15364" width="11.85546875" style="47" customWidth="1"/>
    <col min="15365" max="15365" width="11" style="47" customWidth="1"/>
    <col min="15366" max="15366" width="14.28515625" style="47" customWidth="1"/>
    <col min="15367" max="15367" width="14.5703125" style="47" customWidth="1"/>
    <col min="15368" max="15369" width="11.140625" style="47" customWidth="1"/>
    <col min="15370" max="15371" width="11" style="47" customWidth="1"/>
    <col min="15372" max="15372" width="16.7109375" style="47" customWidth="1"/>
    <col min="15373" max="15373" width="14.28515625" style="47" customWidth="1"/>
    <col min="15374" max="15374" width="13.28515625" style="47" customWidth="1"/>
    <col min="15375" max="15375" width="13.140625" style="47" customWidth="1"/>
    <col min="15376" max="15376" width="15.28515625" style="47" customWidth="1"/>
    <col min="15377" max="15617" width="9.140625" style="47"/>
    <col min="15618" max="15618" width="8" style="47" customWidth="1"/>
    <col min="15619" max="15619" width="36" style="47" customWidth="1"/>
    <col min="15620" max="15620" width="11.85546875" style="47" customWidth="1"/>
    <col min="15621" max="15621" width="11" style="47" customWidth="1"/>
    <col min="15622" max="15622" width="14.28515625" style="47" customWidth="1"/>
    <col min="15623" max="15623" width="14.5703125" style="47" customWidth="1"/>
    <col min="15624" max="15625" width="11.140625" style="47" customWidth="1"/>
    <col min="15626" max="15627" width="11" style="47" customWidth="1"/>
    <col min="15628" max="15628" width="16.7109375" style="47" customWidth="1"/>
    <col min="15629" max="15629" width="14.28515625" style="47" customWidth="1"/>
    <col min="15630" max="15630" width="13.28515625" style="47" customWidth="1"/>
    <col min="15631" max="15631" width="13.140625" style="47" customWidth="1"/>
    <col min="15632" max="15632" width="15.28515625" style="47" customWidth="1"/>
    <col min="15633" max="15873" width="9.140625" style="47"/>
    <col min="15874" max="15874" width="8" style="47" customWidth="1"/>
    <col min="15875" max="15875" width="36" style="47" customWidth="1"/>
    <col min="15876" max="15876" width="11.85546875" style="47" customWidth="1"/>
    <col min="15877" max="15877" width="11" style="47" customWidth="1"/>
    <col min="15878" max="15878" width="14.28515625" style="47" customWidth="1"/>
    <col min="15879" max="15879" width="14.5703125" style="47" customWidth="1"/>
    <col min="15880" max="15881" width="11.140625" style="47" customWidth="1"/>
    <col min="15882" max="15883" width="11" style="47" customWidth="1"/>
    <col min="15884" max="15884" width="16.7109375" style="47" customWidth="1"/>
    <col min="15885" max="15885" width="14.28515625" style="47" customWidth="1"/>
    <col min="15886" max="15886" width="13.28515625" style="47" customWidth="1"/>
    <col min="15887" max="15887" width="13.140625" style="47" customWidth="1"/>
    <col min="15888" max="15888" width="15.28515625" style="47" customWidth="1"/>
    <col min="15889" max="16129" width="9.140625" style="47"/>
    <col min="16130" max="16130" width="8" style="47" customWidth="1"/>
    <col min="16131" max="16131" width="36" style="47" customWidth="1"/>
    <col min="16132" max="16132" width="11.85546875" style="47" customWidth="1"/>
    <col min="16133" max="16133" width="11" style="47" customWidth="1"/>
    <col min="16134" max="16134" width="14.28515625" style="47" customWidth="1"/>
    <col min="16135" max="16135" width="14.5703125" style="47" customWidth="1"/>
    <col min="16136" max="16137" width="11.140625" style="47" customWidth="1"/>
    <col min="16138" max="16139" width="11" style="47" customWidth="1"/>
    <col min="16140" max="16140" width="16.7109375" style="47" customWidth="1"/>
    <col min="16141" max="16141" width="14.28515625" style="47" customWidth="1"/>
    <col min="16142" max="16142" width="13.28515625" style="47" customWidth="1"/>
    <col min="16143" max="16143" width="13.140625" style="47" customWidth="1"/>
    <col min="16144" max="16144" width="15.28515625" style="47" customWidth="1"/>
    <col min="16145" max="16384" width="9.140625" style="47"/>
  </cols>
  <sheetData>
    <row r="1" spans="1:19">
      <c r="A1" s="657"/>
      <c r="B1" s="657"/>
      <c r="C1" s="55"/>
      <c r="D1" s="55"/>
      <c r="E1" s="55"/>
      <c r="F1" s="55"/>
      <c r="G1" s="55"/>
      <c r="H1" s="55"/>
      <c r="I1" s="269"/>
      <c r="J1" s="55"/>
      <c r="K1" s="55"/>
      <c r="L1" s="56"/>
      <c r="M1" s="55"/>
      <c r="N1" s="55"/>
      <c r="P1" s="249" t="s">
        <v>396</v>
      </c>
      <c r="S1" s="306"/>
    </row>
    <row r="2" spans="1:19" ht="25.9" customHeight="1">
      <c r="A2" s="658" t="s">
        <v>388</v>
      </c>
      <c r="B2" s="658"/>
      <c r="C2" s="658"/>
      <c r="D2" s="658"/>
      <c r="E2" s="658"/>
      <c r="F2" s="658"/>
      <c r="G2" s="658"/>
      <c r="H2" s="658"/>
      <c r="I2" s="658"/>
      <c r="J2" s="658"/>
      <c r="K2" s="658"/>
      <c r="L2" s="658"/>
      <c r="M2" s="658"/>
      <c r="N2" s="658"/>
      <c r="O2" s="658"/>
      <c r="P2" s="658"/>
      <c r="S2" s="359" t="s">
        <v>731</v>
      </c>
    </row>
    <row r="3" spans="1:19" ht="18" customHeight="1">
      <c r="A3" s="658" t="s">
        <v>387</v>
      </c>
      <c r="B3" s="658"/>
      <c r="C3" s="658"/>
      <c r="D3" s="658"/>
      <c r="E3" s="658"/>
      <c r="F3" s="658"/>
      <c r="G3" s="658"/>
      <c r="H3" s="658"/>
      <c r="I3" s="658"/>
      <c r="J3" s="658"/>
      <c r="K3" s="658"/>
      <c r="L3" s="658"/>
      <c r="M3" s="658"/>
      <c r="N3" s="658"/>
      <c r="O3" s="658"/>
      <c r="P3" s="658"/>
    </row>
    <row r="4" spans="1:19" ht="18" customHeight="1">
      <c r="A4" s="253" t="e">
        <f>#REF!</f>
        <v>#REF!</v>
      </c>
      <c r="B4" s="61"/>
      <c r="C4" s="61"/>
      <c r="D4" s="61"/>
      <c r="E4" s="61"/>
      <c r="F4" s="61"/>
      <c r="G4" s="61"/>
      <c r="H4" s="61"/>
      <c r="I4" s="270"/>
      <c r="J4" s="61"/>
      <c r="K4" s="61"/>
      <c r="L4" s="61"/>
      <c r="M4" s="61"/>
      <c r="N4" s="61"/>
      <c r="O4" s="61"/>
      <c r="P4" s="61"/>
    </row>
    <row r="5" spans="1:19" s="83" customFormat="1" ht="18" customHeight="1">
      <c r="A5" s="248" t="e">
        <f>#REF!</f>
        <v>#REF!</v>
      </c>
      <c r="B5" s="84"/>
      <c r="C5" s="84"/>
      <c r="D5" s="84"/>
      <c r="E5" s="84"/>
      <c r="F5" s="84"/>
      <c r="G5" s="84"/>
      <c r="H5" s="84"/>
      <c r="I5" s="84"/>
      <c r="J5" s="84"/>
      <c r="K5" s="84"/>
      <c r="L5" s="84"/>
      <c r="M5" s="84"/>
      <c r="N5" s="84"/>
      <c r="O5" s="84"/>
      <c r="P5" s="84"/>
      <c r="R5"/>
    </row>
    <row r="6" spans="1:19" ht="18" customHeight="1">
      <c r="A6" s="659" t="s">
        <v>397</v>
      </c>
      <c r="B6" s="659"/>
      <c r="C6" s="659"/>
      <c r="D6" s="659"/>
      <c r="E6" s="659"/>
      <c r="F6" s="659"/>
      <c r="G6" s="659"/>
      <c r="H6" s="659"/>
      <c r="I6" s="659"/>
      <c r="J6" s="659"/>
      <c r="K6" s="659"/>
      <c r="L6" s="659"/>
      <c r="M6" s="659"/>
      <c r="N6" s="659"/>
      <c r="O6" s="659"/>
      <c r="P6" s="659"/>
    </row>
    <row r="7" spans="1:19" ht="19.5" thickBot="1">
      <c r="A7" s="660"/>
      <c r="B7" s="660"/>
      <c r="C7" s="660"/>
      <c r="D7" s="660"/>
      <c r="E7" s="660"/>
      <c r="F7" s="660"/>
      <c r="G7" s="660"/>
      <c r="H7" s="660"/>
      <c r="I7" s="660"/>
      <c r="J7" s="660"/>
      <c r="K7" s="660"/>
      <c r="L7" s="660"/>
      <c r="M7" s="660"/>
      <c r="N7" s="660"/>
      <c r="O7" s="660"/>
      <c r="P7" s="660"/>
    </row>
    <row r="8" spans="1:19" ht="36" customHeight="1" thickBot="1">
      <c r="A8" s="669" t="s">
        <v>4</v>
      </c>
      <c r="B8" s="663" t="s">
        <v>389</v>
      </c>
      <c r="C8" s="663" t="s">
        <v>390</v>
      </c>
      <c r="D8" s="671"/>
      <c r="E8" s="663" t="s">
        <v>398</v>
      </c>
      <c r="F8" s="663" t="s">
        <v>391</v>
      </c>
      <c r="G8" s="663" t="s">
        <v>392</v>
      </c>
      <c r="H8" s="663" t="s">
        <v>393</v>
      </c>
      <c r="I8" s="665" t="s">
        <v>742</v>
      </c>
      <c r="J8" s="663" t="s">
        <v>394</v>
      </c>
      <c r="K8" s="663" t="s">
        <v>395</v>
      </c>
      <c r="L8" s="667" t="s">
        <v>743</v>
      </c>
      <c r="M8" s="673" t="s">
        <v>282</v>
      </c>
      <c r="N8" s="674"/>
      <c r="O8" s="674"/>
      <c r="P8" s="675"/>
      <c r="Q8" s="341" t="s">
        <v>725</v>
      </c>
      <c r="R8" s="63" t="s">
        <v>725</v>
      </c>
      <c r="S8" s="57"/>
    </row>
    <row r="9" spans="1:19" ht="156.75" customHeight="1" thickBot="1">
      <c r="A9" s="670"/>
      <c r="B9" s="664"/>
      <c r="C9" s="664"/>
      <c r="D9" s="672"/>
      <c r="E9" s="664"/>
      <c r="F9" s="664"/>
      <c r="G9" s="664"/>
      <c r="H9" s="664"/>
      <c r="I9" s="666"/>
      <c r="J9" s="664"/>
      <c r="K9" s="664"/>
      <c r="L9" s="668"/>
      <c r="M9" s="302" t="s">
        <v>670</v>
      </c>
      <c r="N9" s="302" t="s">
        <v>671</v>
      </c>
      <c r="O9" s="302" t="s">
        <v>740</v>
      </c>
      <c r="P9" s="396" t="s">
        <v>739</v>
      </c>
      <c r="Q9" s="338" t="s">
        <v>690</v>
      </c>
      <c r="R9" s="338" t="s">
        <v>692</v>
      </c>
      <c r="S9" s="254"/>
    </row>
    <row r="10" spans="1:19" s="310" customFormat="1">
      <c r="A10" s="314">
        <v>1</v>
      </c>
      <c r="B10" s="315">
        <v>2</v>
      </c>
      <c r="C10" s="315">
        <v>3</v>
      </c>
      <c r="D10" s="315" t="s">
        <v>353</v>
      </c>
      <c r="E10" s="315">
        <v>4</v>
      </c>
      <c r="F10" s="315">
        <v>5</v>
      </c>
      <c r="G10" s="315" t="s">
        <v>672</v>
      </c>
      <c r="H10" s="315">
        <v>6</v>
      </c>
      <c r="I10" s="316" t="s">
        <v>399</v>
      </c>
      <c r="J10" s="317">
        <v>8</v>
      </c>
      <c r="K10" s="317" t="s">
        <v>400</v>
      </c>
      <c r="L10" s="318">
        <v>8</v>
      </c>
      <c r="M10" s="315" t="s">
        <v>400</v>
      </c>
      <c r="N10" s="315" t="s">
        <v>423</v>
      </c>
      <c r="O10" s="315" t="s">
        <v>655</v>
      </c>
      <c r="P10" s="319">
        <v>9</v>
      </c>
      <c r="R10"/>
    </row>
    <row r="11" spans="1:19" hidden="1" outlineLevel="1">
      <c r="A11" s="346" t="s">
        <v>673</v>
      </c>
      <c r="B11" s="347" t="s">
        <v>674</v>
      </c>
      <c r="C11" s="348" t="s">
        <v>675</v>
      </c>
      <c r="D11" s="349" t="s">
        <v>676</v>
      </c>
      <c r="E11" s="348" t="s">
        <v>677</v>
      </c>
      <c r="F11" s="348" t="s">
        <v>678</v>
      </c>
      <c r="G11" s="350" t="s">
        <v>679</v>
      </c>
      <c r="H11" s="351" t="s">
        <v>680</v>
      </c>
      <c r="I11" s="352" t="s">
        <v>681</v>
      </c>
      <c r="J11" s="352" t="s">
        <v>682</v>
      </c>
      <c r="K11" s="352" t="s">
        <v>683</v>
      </c>
      <c r="L11" s="353" t="s">
        <v>684</v>
      </c>
      <c r="M11" s="354" t="s">
        <v>685</v>
      </c>
      <c r="N11" s="354" t="s">
        <v>686</v>
      </c>
      <c r="O11" s="351" t="s">
        <v>687</v>
      </c>
      <c r="P11" s="355" t="s">
        <v>688</v>
      </c>
      <c r="Q11" s="343" t="s">
        <v>689</v>
      </c>
      <c r="R11" s="337" t="s">
        <v>691</v>
      </c>
      <c r="S11" s="337" t="s">
        <v>741</v>
      </c>
    </row>
    <row r="12" spans="1:19" outlineLevel="1">
      <c r="A12" s="58">
        <v>1</v>
      </c>
      <c r="B12" s="363" t="s">
        <v>721</v>
      </c>
      <c r="C12" s="370">
        <v>2</v>
      </c>
      <c r="D12" s="356">
        <v>2</v>
      </c>
      <c r="E12" s="384">
        <v>1983</v>
      </c>
      <c r="F12" s="339" t="s">
        <v>669</v>
      </c>
      <c r="G12" s="358" t="s">
        <v>351</v>
      </c>
      <c r="H12" s="390">
        <v>9</v>
      </c>
      <c r="I12" s="412">
        <v>68.532749116019986</v>
      </c>
      <c r="J12" s="271"/>
      <c r="K12" s="271"/>
      <c r="L12" s="392"/>
      <c r="M12" s="261">
        <v>385.7</v>
      </c>
      <c r="N12" s="261"/>
      <c r="O12" s="268"/>
      <c r="P12" s="357"/>
      <c r="Q12" s="344">
        <v>7.3455374361600018E-2</v>
      </c>
      <c r="R12" s="336">
        <v>121.8571772789404</v>
      </c>
      <c r="S12" s="398"/>
    </row>
    <row r="13" spans="1:19" outlineLevel="1">
      <c r="A13" s="58">
        <v>2</v>
      </c>
      <c r="B13" s="363" t="s">
        <v>722</v>
      </c>
      <c r="C13" s="370">
        <v>2</v>
      </c>
      <c r="D13" s="356">
        <v>2</v>
      </c>
      <c r="E13" s="384">
        <v>1985</v>
      </c>
      <c r="F13" s="339" t="s">
        <v>669</v>
      </c>
      <c r="G13" s="358" t="s">
        <v>351</v>
      </c>
      <c r="H13" s="390">
        <v>27</v>
      </c>
      <c r="I13" s="412">
        <v>153.84434792150088</v>
      </c>
      <c r="J13" s="271"/>
      <c r="K13" s="271"/>
      <c r="L13" s="392"/>
      <c r="M13" s="261">
        <v>1006.78</v>
      </c>
      <c r="N13" s="261"/>
      <c r="O13" s="268"/>
      <c r="P13" s="357"/>
      <c r="Q13" s="345">
        <v>0.19456901291520001</v>
      </c>
      <c r="R13" s="312">
        <v>322.77598345738687</v>
      </c>
      <c r="S13" s="398"/>
    </row>
    <row r="14" spans="1:19" outlineLevel="1">
      <c r="A14" s="58">
        <v>5</v>
      </c>
      <c r="B14" s="363" t="s">
        <v>717</v>
      </c>
      <c r="C14" s="370">
        <v>5</v>
      </c>
      <c r="D14" s="356" t="s">
        <v>723</v>
      </c>
      <c r="E14" s="384">
        <v>1989</v>
      </c>
      <c r="F14" s="339" t="s">
        <v>669</v>
      </c>
      <c r="G14" s="358" t="s">
        <v>351</v>
      </c>
      <c r="H14" s="390">
        <v>60</v>
      </c>
      <c r="I14" s="412">
        <v>380.24727856980485</v>
      </c>
      <c r="J14" s="271" t="s">
        <v>351</v>
      </c>
      <c r="K14" s="271" t="s">
        <v>351</v>
      </c>
      <c r="L14" s="392"/>
      <c r="M14" s="261">
        <v>3250.4</v>
      </c>
      <c r="N14" s="312"/>
      <c r="O14" s="312"/>
      <c r="P14" s="313"/>
      <c r="Q14" s="345">
        <v>1.3356685188000001E-2</v>
      </c>
      <c r="R14" s="312">
        <v>22.15777904555847</v>
      </c>
      <c r="S14" s="398"/>
    </row>
    <row r="15" spans="1:19" outlineLevel="1">
      <c r="A15" s="58">
        <v>8</v>
      </c>
      <c r="B15" s="363" t="s">
        <v>718</v>
      </c>
      <c r="C15" s="370">
        <v>5</v>
      </c>
      <c r="D15" s="356" t="s">
        <v>723</v>
      </c>
      <c r="E15" s="384">
        <v>1977</v>
      </c>
      <c r="F15" s="339" t="s">
        <v>669</v>
      </c>
      <c r="G15" s="358" t="s">
        <v>351</v>
      </c>
      <c r="H15" s="390">
        <v>53</v>
      </c>
      <c r="I15" s="412">
        <v>320.19418192607998</v>
      </c>
      <c r="J15" s="271" t="s">
        <v>351</v>
      </c>
      <c r="K15" s="271" t="s">
        <v>351</v>
      </c>
      <c r="L15" s="392"/>
      <c r="M15" s="261">
        <v>2585</v>
      </c>
      <c r="N15" s="261"/>
      <c r="O15" s="268"/>
      <c r="P15" s="357"/>
      <c r="Q15" s="345">
        <v>1.1256015052799996E-2</v>
      </c>
      <c r="R15" s="312">
        <v>18.672918539511393</v>
      </c>
      <c r="S15" s="398"/>
    </row>
    <row r="16" spans="1:19" outlineLevel="1">
      <c r="A16" s="58">
        <v>10</v>
      </c>
      <c r="B16" s="363" t="s">
        <v>710</v>
      </c>
      <c r="C16" s="371">
        <v>1</v>
      </c>
      <c r="D16" s="356">
        <v>1</v>
      </c>
      <c r="E16" s="384">
        <v>1962</v>
      </c>
      <c r="F16" s="311" t="s">
        <v>669</v>
      </c>
      <c r="G16" s="358" t="s">
        <v>351</v>
      </c>
      <c r="H16" s="390">
        <v>3</v>
      </c>
      <c r="I16" s="412">
        <v>47.5479040652028</v>
      </c>
      <c r="J16" s="271" t="s">
        <v>351</v>
      </c>
      <c r="K16" s="271" t="s">
        <v>351</v>
      </c>
      <c r="L16" s="392"/>
      <c r="M16" s="261">
        <v>199.7</v>
      </c>
      <c r="N16" s="261"/>
      <c r="O16" s="268"/>
      <c r="P16" s="357"/>
      <c r="Q16" s="345">
        <v>5.7504441455999991E-2</v>
      </c>
      <c r="R16" s="312">
        <v>95.395728055719147</v>
      </c>
      <c r="S16" s="398"/>
    </row>
    <row r="17" spans="1:19" outlineLevel="1">
      <c r="A17" s="58">
        <v>11</v>
      </c>
      <c r="B17" s="363" t="s">
        <v>711</v>
      </c>
      <c r="C17" s="371">
        <v>2</v>
      </c>
      <c r="D17" s="356">
        <v>2</v>
      </c>
      <c r="E17" s="384">
        <v>1962</v>
      </c>
      <c r="F17" s="311" t="s">
        <v>669</v>
      </c>
      <c r="G17" s="358" t="s">
        <v>351</v>
      </c>
      <c r="H17" s="390">
        <v>11</v>
      </c>
      <c r="I17" s="412">
        <v>74.992347183075807</v>
      </c>
      <c r="J17" s="271" t="s">
        <v>351</v>
      </c>
      <c r="K17" s="271" t="s">
        <v>351</v>
      </c>
      <c r="L17" s="392"/>
      <c r="M17" s="261">
        <v>363.84</v>
      </c>
      <c r="N17" s="261"/>
      <c r="O17" s="268"/>
      <c r="P17" s="357"/>
      <c r="Q17" s="345">
        <v>5.1159167135999974E-2</v>
      </c>
      <c r="R17" s="312">
        <v>84.86937481859016</v>
      </c>
      <c r="S17" s="398"/>
    </row>
    <row r="18" spans="1:19" outlineLevel="1">
      <c r="A18" s="58">
        <v>12</v>
      </c>
      <c r="B18" s="363" t="s">
        <v>712</v>
      </c>
      <c r="C18" s="371">
        <v>2</v>
      </c>
      <c r="D18" s="356">
        <v>2</v>
      </c>
      <c r="E18" s="384">
        <v>1977</v>
      </c>
      <c r="F18" s="311" t="s">
        <v>669</v>
      </c>
      <c r="G18" s="358" t="s">
        <v>351</v>
      </c>
      <c r="H18" s="390">
        <v>29</v>
      </c>
      <c r="I18" s="412">
        <v>153.29995944148618</v>
      </c>
      <c r="J18" s="271" t="s">
        <v>351</v>
      </c>
      <c r="K18" s="271" t="s">
        <v>351</v>
      </c>
      <c r="L18" s="392"/>
      <c r="M18" s="261">
        <v>958.63</v>
      </c>
      <c r="N18" s="312"/>
      <c r="O18" s="312"/>
      <c r="P18" s="313"/>
      <c r="Q18" s="345">
        <v>8.2254873254400007E-2</v>
      </c>
      <c r="R18" s="312">
        <v>136.45491237817529</v>
      </c>
      <c r="S18" s="398"/>
    </row>
    <row r="19" spans="1:19" outlineLevel="1">
      <c r="A19" s="58">
        <v>13</v>
      </c>
      <c r="B19" s="363" t="s">
        <v>714</v>
      </c>
      <c r="C19" s="371">
        <v>2</v>
      </c>
      <c r="D19" s="356">
        <v>2</v>
      </c>
      <c r="E19" s="384">
        <v>1978</v>
      </c>
      <c r="F19" s="311" t="s">
        <v>669</v>
      </c>
      <c r="G19" s="358" t="s">
        <v>351</v>
      </c>
      <c r="H19" s="390">
        <v>9</v>
      </c>
      <c r="I19" s="412">
        <v>66.588885296135999</v>
      </c>
      <c r="J19" s="271" t="s">
        <v>351</v>
      </c>
      <c r="K19" s="271" t="s">
        <v>351</v>
      </c>
      <c r="L19" s="392"/>
      <c r="M19" s="261">
        <v>416.4</v>
      </c>
      <c r="N19" s="312"/>
      <c r="O19" s="312"/>
      <c r="P19" s="313"/>
      <c r="Q19" s="345">
        <v>3.1860411080399997E-2</v>
      </c>
      <c r="R19" s="312">
        <v>52.854128032785802</v>
      </c>
      <c r="S19" s="398"/>
    </row>
    <row r="20" spans="1:19" ht="13.5" customHeight="1" outlineLevel="1">
      <c r="A20" s="58">
        <v>14</v>
      </c>
      <c r="B20" s="363" t="s">
        <v>715</v>
      </c>
      <c r="C20" s="371">
        <v>2</v>
      </c>
      <c r="D20" s="356">
        <v>2</v>
      </c>
      <c r="E20" s="384">
        <v>1969</v>
      </c>
      <c r="F20" s="311" t="s">
        <v>669</v>
      </c>
      <c r="G20" s="358" t="s">
        <v>351</v>
      </c>
      <c r="H20" s="390">
        <v>12</v>
      </c>
      <c r="I20" s="412">
        <v>88.503373446188363</v>
      </c>
      <c r="J20" s="271" t="s">
        <v>351</v>
      </c>
      <c r="K20" s="271" t="s">
        <v>351</v>
      </c>
      <c r="L20" s="392"/>
      <c r="M20" s="261">
        <v>469.9</v>
      </c>
      <c r="N20" s="312"/>
      <c r="O20" s="312"/>
      <c r="P20" s="313"/>
      <c r="Q20" s="345">
        <v>1.7170098120000001E-2</v>
      </c>
      <c r="R20" s="312">
        <v>28.483956534015363</v>
      </c>
      <c r="S20" s="398"/>
    </row>
    <row r="21" spans="1:19" outlineLevel="1">
      <c r="A21" s="58">
        <v>16</v>
      </c>
      <c r="B21" s="363" t="s">
        <v>713</v>
      </c>
      <c r="C21" s="370">
        <v>1</v>
      </c>
      <c r="D21" s="356">
        <v>1</v>
      </c>
      <c r="E21" s="384">
        <v>1970</v>
      </c>
      <c r="F21" s="311" t="s">
        <v>669</v>
      </c>
      <c r="G21" s="358" t="s">
        <v>351</v>
      </c>
      <c r="H21" s="390">
        <v>2</v>
      </c>
      <c r="I21" s="412">
        <v>26.192054658268795</v>
      </c>
      <c r="J21" s="271" t="s">
        <v>351</v>
      </c>
      <c r="K21" s="271" t="s">
        <v>351</v>
      </c>
      <c r="L21" s="392"/>
      <c r="M21" s="261">
        <v>99.6</v>
      </c>
      <c r="N21" s="261"/>
      <c r="O21" s="268"/>
      <c r="P21" s="357"/>
      <c r="Q21" s="345">
        <v>2.4822711597599995E-2</v>
      </c>
      <c r="R21" s="312">
        <v>41.179091305183363</v>
      </c>
      <c r="S21" s="398"/>
    </row>
    <row r="22" spans="1:19" outlineLevel="1">
      <c r="A22" s="58">
        <v>17</v>
      </c>
      <c r="B22" s="363" t="s">
        <v>709</v>
      </c>
      <c r="C22" s="371">
        <v>2</v>
      </c>
      <c r="D22" s="356">
        <v>2</v>
      </c>
      <c r="E22" s="384">
        <v>1969</v>
      </c>
      <c r="F22" s="311" t="s">
        <v>669</v>
      </c>
      <c r="G22" s="358" t="s">
        <v>351</v>
      </c>
      <c r="H22" s="390">
        <v>4</v>
      </c>
      <c r="I22" s="412">
        <v>44.729479210449611</v>
      </c>
      <c r="J22" s="271" t="s">
        <v>351</v>
      </c>
      <c r="K22" s="271" t="s">
        <v>351</v>
      </c>
      <c r="L22" s="392"/>
      <c r="M22" s="261">
        <v>185.1</v>
      </c>
      <c r="N22" s="312"/>
      <c r="O22" s="312"/>
      <c r="P22" s="313"/>
      <c r="Q22" s="345">
        <v>3.6518229215999995E-2</v>
      </c>
      <c r="R22" s="312">
        <v>60.581112956840443</v>
      </c>
      <c r="S22" s="398"/>
    </row>
    <row r="23" spans="1:19" outlineLevel="1">
      <c r="A23" s="58">
        <v>18</v>
      </c>
      <c r="B23" s="363" t="s">
        <v>697</v>
      </c>
      <c r="C23" s="370">
        <v>5</v>
      </c>
      <c r="D23" s="356" t="s">
        <v>723</v>
      </c>
      <c r="E23" s="384">
        <v>1998</v>
      </c>
      <c r="F23" s="311" t="s">
        <v>669</v>
      </c>
      <c r="G23" s="358" t="s">
        <v>351</v>
      </c>
      <c r="H23" s="390">
        <v>25</v>
      </c>
      <c r="I23" s="412">
        <v>192.31779176517603</v>
      </c>
      <c r="J23" s="271" t="s">
        <v>351</v>
      </c>
      <c r="K23" s="271" t="s">
        <v>351</v>
      </c>
      <c r="L23" s="392"/>
      <c r="M23" s="261">
        <v>1242.0999999999999</v>
      </c>
      <c r="N23" s="312"/>
      <c r="O23" s="312"/>
      <c r="P23" s="313"/>
      <c r="Q23" s="345">
        <v>3.8475267909119995E-2</v>
      </c>
      <c r="R23" s="312">
        <v>63.827699241940621</v>
      </c>
      <c r="S23" s="398"/>
    </row>
    <row r="24" spans="1:19" outlineLevel="1">
      <c r="A24" s="58">
        <v>19</v>
      </c>
      <c r="B24" s="363" t="s">
        <v>698</v>
      </c>
      <c r="C24" s="370">
        <v>5</v>
      </c>
      <c r="D24" s="356" t="s">
        <v>723</v>
      </c>
      <c r="E24" s="384">
        <v>1985</v>
      </c>
      <c r="F24" s="311" t="s">
        <v>669</v>
      </c>
      <c r="G24" s="358" t="s">
        <v>351</v>
      </c>
      <c r="H24" s="390">
        <v>62</v>
      </c>
      <c r="I24" s="412">
        <v>383.99079103418882</v>
      </c>
      <c r="J24" s="271" t="s">
        <v>351</v>
      </c>
      <c r="K24" s="271" t="s">
        <v>351</v>
      </c>
      <c r="L24" s="392"/>
      <c r="M24" s="261">
        <v>3282.4</v>
      </c>
      <c r="N24" s="312"/>
      <c r="O24" s="312"/>
      <c r="P24" s="313"/>
      <c r="Q24" s="345">
        <v>8.003130224039999E-2</v>
      </c>
      <c r="R24" s="312">
        <v>132.76616816306228</v>
      </c>
      <c r="S24" s="398"/>
    </row>
    <row r="25" spans="1:19" outlineLevel="1">
      <c r="A25" s="58">
        <v>20</v>
      </c>
      <c r="B25" s="363" t="s">
        <v>701</v>
      </c>
      <c r="C25" s="371">
        <v>2</v>
      </c>
      <c r="D25" s="356">
        <v>1</v>
      </c>
      <c r="E25" s="384">
        <v>1969</v>
      </c>
      <c r="F25" s="311" t="s">
        <v>669</v>
      </c>
      <c r="G25" s="358" t="s">
        <v>351</v>
      </c>
      <c r="H25" s="390">
        <v>9</v>
      </c>
      <c r="I25" s="412">
        <v>70.717552546485592</v>
      </c>
      <c r="J25" s="271" t="s">
        <v>351</v>
      </c>
      <c r="K25" s="271" t="s">
        <v>351</v>
      </c>
      <c r="L25" s="392"/>
      <c r="M25" s="261">
        <v>343.1</v>
      </c>
      <c r="N25" s="312"/>
      <c r="O25" s="312"/>
      <c r="P25" s="313"/>
      <c r="Q25" s="345">
        <v>1.3673742969599997E-2</v>
      </c>
      <c r="R25" s="312">
        <v>22.683755077072583</v>
      </c>
      <c r="S25" s="398"/>
    </row>
    <row r="26" spans="1:19" outlineLevel="1">
      <c r="A26" s="58">
        <v>21</v>
      </c>
      <c r="B26" s="363" t="s">
        <v>704</v>
      </c>
      <c r="C26" s="371">
        <v>2</v>
      </c>
      <c r="D26" s="356">
        <v>2</v>
      </c>
      <c r="E26" s="384">
        <v>1975</v>
      </c>
      <c r="F26" s="311" t="s">
        <v>669</v>
      </c>
      <c r="G26" s="358" t="s">
        <v>351</v>
      </c>
      <c r="H26" s="390">
        <v>12</v>
      </c>
      <c r="I26" s="412">
        <v>89.584758748547983</v>
      </c>
      <c r="J26" s="271" t="s">
        <v>351</v>
      </c>
      <c r="K26" s="271" t="s">
        <v>351</v>
      </c>
      <c r="L26" s="392"/>
      <c r="M26" s="261">
        <v>560.20000000000005</v>
      </c>
      <c r="N26" s="312"/>
      <c r="O26" s="312"/>
      <c r="P26" s="313"/>
      <c r="Q26" s="345">
        <v>3.4763187311999996E-2</v>
      </c>
      <c r="R26" s="312">
        <v>57.669624801121529</v>
      </c>
      <c r="S26" s="398"/>
    </row>
    <row r="27" spans="1:19" outlineLevel="1">
      <c r="A27" s="58">
        <v>22</v>
      </c>
      <c r="B27" s="363" t="s">
        <v>705</v>
      </c>
      <c r="C27" s="370">
        <v>5</v>
      </c>
      <c r="D27" s="356" t="s">
        <v>723</v>
      </c>
      <c r="E27" s="384">
        <v>1988</v>
      </c>
      <c r="F27" s="311" t="s">
        <v>669</v>
      </c>
      <c r="G27" s="358" t="s">
        <v>351</v>
      </c>
      <c r="H27" s="383">
        <v>24</v>
      </c>
      <c r="I27" s="412">
        <v>110.14975760896799</v>
      </c>
      <c r="J27" s="271" t="s">
        <v>351</v>
      </c>
      <c r="K27" s="271" t="s">
        <v>351</v>
      </c>
      <c r="L27" s="392"/>
      <c r="M27" s="261">
        <v>744.5</v>
      </c>
      <c r="N27" s="312"/>
      <c r="O27" s="312"/>
      <c r="P27" s="313"/>
      <c r="Q27" s="345">
        <v>4.6213629839999985E-2</v>
      </c>
      <c r="R27" s="312">
        <v>76.665084523211505</v>
      </c>
      <c r="S27" s="398"/>
    </row>
    <row r="28" spans="1:19" outlineLevel="1">
      <c r="A28" s="58">
        <v>23</v>
      </c>
      <c r="B28" s="363" t="s">
        <v>706</v>
      </c>
      <c r="C28" s="370">
        <v>5</v>
      </c>
      <c r="D28" s="356" t="s">
        <v>723</v>
      </c>
      <c r="E28" s="384">
        <v>1976</v>
      </c>
      <c r="F28" s="311" t="s">
        <v>669</v>
      </c>
      <c r="G28" s="358" t="s">
        <v>351</v>
      </c>
      <c r="H28" s="390">
        <v>16</v>
      </c>
      <c r="I28" s="412">
        <v>115.96974964343997</v>
      </c>
      <c r="J28" s="271" t="s">
        <v>351</v>
      </c>
      <c r="K28" s="271" t="s">
        <v>351</v>
      </c>
      <c r="L28" s="392"/>
      <c r="M28" s="261">
        <v>749</v>
      </c>
      <c r="N28" s="312"/>
      <c r="O28" s="312"/>
      <c r="P28" s="313"/>
      <c r="Q28" s="345">
        <v>2.4258537979199999E-2</v>
      </c>
      <c r="R28" s="312">
        <v>40.243167892758301</v>
      </c>
      <c r="S28" s="398"/>
    </row>
    <row r="29" spans="1:19" outlineLevel="1">
      <c r="A29" s="58">
        <v>24</v>
      </c>
      <c r="B29" s="363" t="s">
        <v>707</v>
      </c>
      <c r="C29" s="370">
        <v>5</v>
      </c>
      <c r="D29" s="356" t="s">
        <v>723</v>
      </c>
      <c r="E29" s="384">
        <v>1982</v>
      </c>
      <c r="F29" s="311" t="s">
        <v>669</v>
      </c>
      <c r="G29" s="358" t="s">
        <v>351</v>
      </c>
      <c r="H29" s="390">
        <v>26</v>
      </c>
      <c r="I29" s="412">
        <v>168.81727293889918</v>
      </c>
      <c r="J29" s="271" t="s">
        <v>351</v>
      </c>
      <c r="K29" s="271" t="s">
        <v>351</v>
      </c>
      <c r="L29" s="392"/>
      <c r="M29" s="261">
        <v>1362.9</v>
      </c>
      <c r="N29" s="261"/>
      <c r="O29" s="268"/>
      <c r="P29" s="357"/>
      <c r="Q29" s="345">
        <v>0.88059603216059978</v>
      </c>
      <c r="R29" s="312">
        <v>1355.7545277961583</v>
      </c>
      <c r="S29" s="398"/>
    </row>
    <row r="30" spans="1:19" outlineLevel="1">
      <c r="A30" s="58">
        <v>25</v>
      </c>
      <c r="B30" s="363" t="s">
        <v>719</v>
      </c>
      <c r="C30" s="370">
        <v>5</v>
      </c>
      <c r="D30" s="356" t="s">
        <v>723</v>
      </c>
      <c r="E30" s="384">
        <v>1971</v>
      </c>
      <c r="F30" s="311" t="s">
        <v>669</v>
      </c>
      <c r="G30" s="358" t="s">
        <v>351</v>
      </c>
      <c r="H30" s="390">
        <v>77</v>
      </c>
      <c r="I30" s="412">
        <v>325.50928147983166</v>
      </c>
      <c r="J30" s="271" t="s">
        <v>351</v>
      </c>
      <c r="K30" s="271" t="s">
        <v>351</v>
      </c>
      <c r="L30" s="392"/>
      <c r="M30" s="261">
        <v>2627.91</v>
      </c>
      <c r="N30" s="312"/>
      <c r="O30" s="312"/>
      <c r="P30" s="313"/>
      <c r="Q30" s="345">
        <v>0.10931140382399999</v>
      </c>
      <c r="R30" s="312">
        <v>181.33974852294065</v>
      </c>
      <c r="S30" s="398"/>
    </row>
    <row r="31" spans="1:19" outlineLevel="1">
      <c r="A31" s="58">
        <v>27</v>
      </c>
      <c r="B31" s="363" t="s">
        <v>699</v>
      </c>
      <c r="C31" s="370">
        <v>1</v>
      </c>
      <c r="D31" s="356">
        <v>1</v>
      </c>
      <c r="E31" s="384">
        <v>1972</v>
      </c>
      <c r="F31" s="311" t="s">
        <v>669</v>
      </c>
      <c r="G31" s="358" t="s">
        <v>351</v>
      </c>
      <c r="H31" s="390">
        <v>4</v>
      </c>
      <c r="I31" s="412">
        <v>25.858363958658003</v>
      </c>
      <c r="J31" s="271" t="s">
        <v>351</v>
      </c>
      <c r="K31" s="271" t="s">
        <v>351</v>
      </c>
      <c r="L31" s="392"/>
      <c r="M31" s="261">
        <v>132.30000000000001</v>
      </c>
      <c r="N31" s="261"/>
      <c r="O31" s="268"/>
      <c r="P31" s="357"/>
      <c r="Q31" s="345">
        <v>0.19682151793919997</v>
      </c>
      <c r="R31" s="312">
        <v>326.51272711184112</v>
      </c>
      <c r="S31" s="398"/>
    </row>
    <row r="32" spans="1:19" outlineLevel="1">
      <c r="A32" s="58">
        <v>28</v>
      </c>
      <c r="B32" s="363" t="s">
        <v>700</v>
      </c>
      <c r="C32" s="370">
        <v>1</v>
      </c>
      <c r="D32" s="356">
        <v>1</v>
      </c>
      <c r="E32" s="384">
        <v>1971</v>
      </c>
      <c r="F32" s="311" t="s">
        <v>669</v>
      </c>
      <c r="G32" s="358" t="s">
        <v>351</v>
      </c>
      <c r="H32" s="390">
        <v>3</v>
      </c>
      <c r="I32" s="412">
        <v>25.584730477614002</v>
      </c>
      <c r="J32" s="271" t="s">
        <v>351</v>
      </c>
      <c r="K32" s="271" t="s">
        <v>351</v>
      </c>
      <c r="L32" s="392"/>
      <c r="M32" s="261">
        <v>130.9</v>
      </c>
      <c r="N32" s="312"/>
      <c r="O32" s="312"/>
      <c r="P32" s="313"/>
      <c r="Q32" s="345">
        <v>0.19813422182399995</v>
      </c>
      <c r="R32" s="312">
        <v>328.69040834204458</v>
      </c>
      <c r="S32" s="398"/>
    </row>
    <row r="33" spans="1:43" outlineLevel="1">
      <c r="A33" s="58">
        <v>29</v>
      </c>
      <c r="B33" s="363" t="s">
        <v>703</v>
      </c>
      <c r="C33" s="370">
        <v>1</v>
      </c>
      <c r="D33" s="356">
        <v>1</v>
      </c>
      <c r="E33" s="385">
        <v>1972</v>
      </c>
      <c r="F33" s="311" t="s">
        <v>669</v>
      </c>
      <c r="G33" s="358" t="s">
        <v>351</v>
      </c>
      <c r="H33" s="390">
        <v>1</v>
      </c>
      <c r="I33" s="412">
        <v>21.560896833638395</v>
      </c>
      <c r="J33" s="271" t="s">
        <v>351</v>
      </c>
      <c r="K33" s="271" t="s">
        <v>351</v>
      </c>
      <c r="L33" s="392"/>
      <c r="M33" s="261">
        <v>94.8</v>
      </c>
      <c r="N33" s="261"/>
      <c r="O33" s="268"/>
      <c r="P33" s="357"/>
      <c r="Q33" s="345">
        <v>0.20010651091200002</v>
      </c>
      <c r="R33" s="312">
        <v>331.96229393422232</v>
      </c>
      <c r="S33" s="398"/>
    </row>
    <row r="34" spans="1:43" outlineLevel="1">
      <c r="A34" s="58">
        <v>30</v>
      </c>
      <c r="B34" s="363" t="s">
        <v>702</v>
      </c>
      <c r="C34" s="370">
        <v>1</v>
      </c>
      <c r="D34" s="356">
        <v>1</v>
      </c>
      <c r="E34" s="385">
        <v>1971</v>
      </c>
      <c r="F34" s="311" t="s">
        <v>669</v>
      </c>
      <c r="G34" s="358" t="s">
        <v>351</v>
      </c>
      <c r="H34" s="390">
        <v>1</v>
      </c>
      <c r="I34" s="412">
        <v>16.921210173235199</v>
      </c>
      <c r="J34" s="271" t="s">
        <v>351</v>
      </c>
      <c r="K34" s="271" t="s">
        <v>351</v>
      </c>
      <c r="L34" s="392"/>
      <c r="M34" s="261">
        <v>74.400000000000006</v>
      </c>
      <c r="N34" s="261"/>
      <c r="O34" s="268"/>
      <c r="P34" s="357"/>
      <c r="Q34" s="345">
        <v>0.16845935420159996</v>
      </c>
      <c r="R34" s="312">
        <v>279.46193954695184</v>
      </c>
      <c r="S34" s="398"/>
    </row>
    <row r="35" spans="1:43" outlineLevel="1">
      <c r="A35" s="58">
        <v>33</v>
      </c>
      <c r="B35" s="393" t="s">
        <v>708</v>
      </c>
      <c r="C35" s="370">
        <v>2</v>
      </c>
      <c r="D35" s="356">
        <v>2</v>
      </c>
      <c r="E35" s="386">
        <v>1968</v>
      </c>
      <c r="F35" s="311" t="s">
        <v>669</v>
      </c>
      <c r="G35" s="358" t="s">
        <v>351</v>
      </c>
      <c r="H35" s="390">
        <v>1</v>
      </c>
      <c r="I35" s="271">
        <v>0</v>
      </c>
      <c r="J35" s="271" t="s">
        <v>351</v>
      </c>
      <c r="K35" s="271" t="s">
        <v>351</v>
      </c>
      <c r="L35" s="392"/>
      <c r="M35" s="261"/>
      <c r="N35" s="312"/>
      <c r="O35" s="312"/>
      <c r="P35" s="313">
        <v>420</v>
      </c>
      <c r="Q35" s="345">
        <v>4.649547547007999E-2</v>
      </c>
      <c r="R35" s="312">
        <v>77.132646130628856</v>
      </c>
      <c r="S35" s="398"/>
    </row>
    <row r="36" spans="1:43" outlineLevel="1">
      <c r="A36" s="58">
        <v>34</v>
      </c>
      <c r="B36" s="394" t="s">
        <v>716</v>
      </c>
      <c r="C36" s="370">
        <v>2</v>
      </c>
      <c r="D36" s="356">
        <v>2</v>
      </c>
      <c r="E36" s="386">
        <v>1962</v>
      </c>
      <c r="F36" s="311" t="s">
        <v>669</v>
      </c>
      <c r="G36" s="358" t="s">
        <v>351</v>
      </c>
      <c r="H36" s="390">
        <v>1</v>
      </c>
      <c r="I36" s="271">
        <v>0</v>
      </c>
      <c r="J36" s="271" t="s">
        <v>351</v>
      </c>
      <c r="K36" s="271" t="s">
        <v>351</v>
      </c>
      <c r="L36" s="391"/>
      <c r="M36" s="261"/>
      <c r="N36" s="261"/>
      <c r="O36" s="268"/>
      <c r="P36" s="357">
        <v>11103.1</v>
      </c>
      <c r="Q36" s="345">
        <v>0.14341667155199997</v>
      </c>
      <c r="R36" s="312">
        <v>237.9179321044162</v>
      </c>
      <c r="S36" s="398"/>
    </row>
    <row r="37" spans="1:43" outlineLevel="1">
      <c r="A37" s="58">
        <v>35</v>
      </c>
      <c r="B37" s="393" t="s">
        <v>737</v>
      </c>
      <c r="C37" s="370">
        <v>2</v>
      </c>
      <c r="D37" s="356">
        <v>2</v>
      </c>
      <c r="E37" s="370">
        <v>1973</v>
      </c>
      <c r="F37" s="311" t="s">
        <v>669</v>
      </c>
      <c r="G37" s="358" t="s">
        <v>351</v>
      </c>
      <c r="H37" s="390">
        <v>1</v>
      </c>
      <c r="I37" s="271">
        <v>0</v>
      </c>
      <c r="J37" s="271" t="s">
        <v>351</v>
      </c>
      <c r="K37" s="271" t="s">
        <v>351</v>
      </c>
      <c r="L37" s="391"/>
      <c r="M37" s="261"/>
      <c r="N37" s="312"/>
      <c r="O37" s="312"/>
      <c r="P37" s="313">
        <v>532</v>
      </c>
      <c r="Q37" s="345">
        <v>3.8521871135999995E-2</v>
      </c>
      <c r="R37" s="312">
        <v>63.905010639902194</v>
      </c>
      <c r="S37" s="398"/>
    </row>
    <row r="38" spans="1:43" outlineLevel="1">
      <c r="A38" s="373">
        <v>36</v>
      </c>
      <c r="B38" s="395" t="s">
        <v>720</v>
      </c>
      <c r="C38" s="374">
        <v>1</v>
      </c>
      <c r="D38" s="356">
        <v>1</v>
      </c>
      <c r="E38" s="370">
        <v>1970</v>
      </c>
      <c r="F38" s="376" t="s">
        <v>669</v>
      </c>
      <c r="G38" s="377" t="s">
        <v>351</v>
      </c>
      <c r="H38" s="390">
        <v>1</v>
      </c>
      <c r="I38" s="379">
        <v>0</v>
      </c>
      <c r="J38" s="379" t="s">
        <v>351</v>
      </c>
      <c r="K38" s="379" t="s">
        <v>351</v>
      </c>
      <c r="L38" s="392"/>
      <c r="M38" s="261"/>
      <c r="N38" s="380"/>
      <c r="O38" s="378"/>
      <c r="P38" s="381">
        <v>1532.5</v>
      </c>
      <c r="Q38" s="345">
        <v>0.10747034348399997</v>
      </c>
      <c r="R38" s="312">
        <v>189.88965696000378</v>
      </c>
      <c r="S38" s="398"/>
    </row>
    <row r="39" spans="1:43" outlineLevel="1">
      <c r="A39" s="382">
        <v>37</v>
      </c>
      <c r="B39" s="364" t="s">
        <v>708</v>
      </c>
      <c r="C39" s="370">
        <v>2</v>
      </c>
      <c r="D39" s="383">
        <v>2</v>
      </c>
      <c r="E39" s="387">
        <v>1968</v>
      </c>
      <c r="F39" s="311" t="s">
        <v>669</v>
      </c>
      <c r="G39" s="358" t="s">
        <v>351</v>
      </c>
      <c r="H39" s="390">
        <v>1</v>
      </c>
      <c r="I39" s="271">
        <v>0</v>
      </c>
      <c r="J39" s="271" t="s">
        <v>351</v>
      </c>
      <c r="K39" s="271" t="s">
        <v>351</v>
      </c>
      <c r="L39" s="392"/>
      <c r="M39" s="261"/>
      <c r="N39" s="312"/>
      <c r="O39" s="312">
        <v>41</v>
      </c>
      <c r="P39" s="312"/>
      <c r="Q39" s="345">
        <v>3.5777994839999994E-2</v>
      </c>
      <c r="R39" s="312">
        <v>59.353117423931508</v>
      </c>
      <c r="S39" s="398"/>
    </row>
    <row r="40" spans="1:43" outlineLevel="1">
      <c r="A40" s="382">
        <v>38</v>
      </c>
      <c r="B40" s="365" t="s">
        <v>697</v>
      </c>
      <c r="C40" s="370">
        <v>5</v>
      </c>
      <c r="D40" s="356" t="s">
        <v>723</v>
      </c>
      <c r="E40" s="370">
        <v>1998</v>
      </c>
      <c r="F40" s="389" t="s">
        <v>724</v>
      </c>
      <c r="G40" s="358" t="s">
        <v>351</v>
      </c>
      <c r="H40" s="390">
        <v>1</v>
      </c>
      <c r="I40" s="271">
        <v>0</v>
      </c>
      <c r="J40" s="271" t="s">
        <v>351</v>
      </c>
      <c r="K40" s="271" t="s">
        <v>351</v>
      </c>
      <c r="L40" s="392"/>
      <c r="M40" s="261"/>
      <c r="N40" s="261"/>
      <c r="O40" s="312">
        <v>374.2</v>
      </c>
      <c r="P40" s="261"/>
      <c r="Q40" s="345">
        <v>8.0315504004960001E-2</v>
      </c>
      <c r="R40" s="312">
        <v>133.23763842794028</v>
      </c>
      <c r="S40" s="398"/>
    </row>
    <row r="41" spans="1:43" outlineLevel="1">
      <c r="A41" s="382">
        <v>38</v>
      </c>
      <c r="B41" s="365" t="s">
        <v>697</v>
      </c>
      <c r="C41" s="370">
        <v>5</v>
      </c>
      <c r="D41" s="356" t="s">
        <v>723</v>
      </c>
      <c r="E41" s="370">
        <v>1998</v>
      </c>
      <c r="F41" s="389" t="s">
        <v>724</v>
      </c>
      <c r="G41" s="367"/>
      <c r="H41" s="390">
        <v>1</v>
      </c>
      <c r="I41" s="271">
        <v>0</v>
      </c>
      <c r="J41" s="368"/>
      <c r="K41" s="368"/>
      <c r="L41" s="392"/>
      <c r="M41" s="261"/>
      <c r="N41" s="369"/>
      <c r="O41" s="312">
        <v>98.4</v>
      </c>
      <c r="P41" s="369"/>
      <c r="Q41" s="372"/>
      <c r="R41" s="369"/>
      <c r="S41" s="398"/>
    </row>
    <row r="42" spans="1:43" outlineLevel="1">
      <c r="A42" s="382">
        <v>38</v>
      </c>
      <c r="B42" s="365" t="s">
        <v>738</v>
      </c>
      <c r="C42" s="370">
        <v>1</v>
      </c>
      <c r="D42" s="366">
        <v>1</v>
      </c>
      <c r="E42" s="388">
        <v>1975</v>
      </c>
      <c r="F42" s="311" t="s">
        <v>669</v>
      </c>
      <c r="G42" s="367"/>
      <c r="H42" s="390">
        <v>1</v>
      </c>
      <c r="I42" s="271">
        <v>0</v>
      </c>
      <c r="J42" s="368"/>
      <c r="K42" s="368"/>
      <c r="L42" s="392"/>
      <c r="M42" s="261"/>
      <c r="N42" s="369"/>
      <c r="O42" s="369">
        <v>160</v>
      </c>
      <c r="P42" s="369"/>
      <c r="Q42" s="372"/>
      <c r="R42" s="369"/>
      <c r="S42" s="398"/>
    </row>
    <row r="43" spans="1:43" outlineLevel="1">
      <c r="A43" s="58"/>
      <c r="B43" s="365"/>
      <c r="C43" s="260"/>
      <c r="D43" s="399"/>
      <c r="E43" s="260"/>
      <c r="F43" s="311"/>
      <c r="G43" s="358"/>
      <c r="H43" s="268"/>
      <c r="I43" s="271"/>
      <c r="J43" s="247"/>
      <c r="K43" s="247"/>
      <c r="L43" s="362"/>
      <c r="M43" s="312"/>
      <c r="N43" s="312"/>
      <c r="O43" s="312"/>
      <c r="P43" s="313"/>
      <c r="Q43" s="312"/>
      <c r="R43" s="312"/>
      <c r="S43" s="398"/>
    </row>
    <row r="44" spans="1:43">
      <c r="A44" s="373"/>
      <c r="B44" s="401"/>
      <c r="C44" s="375"/>
      <c r="D44" s="402"/>
      <c r="E44" s="375"/>
      <c r="F44" s="403"/>
      <c r="G44" s="377"/>
      <c r="H44" s="378"/>
      <c r="I44" s="379"/>
      <c r="J44" s="404"/>
      <c r="K44" s="404"/>
      <c r="L44" s="405"/>
      <c r="M44" s="406"/>
      <c r="N44" s="406"/>
      <c r="O44" s="406"/>
      <c r="P44" s="407"/>
      <c r="Q44" s="406"/>
      <c r="R44" s="406"/>
      <c r="S44" s="408"/>
      <c r="T44"/>
      <c r="U44"/>
      <c r="V44"/>
      <c r="W44"/>
      <c r="X44"/>
      <c r="Y44"/>
      <c r="Z44"/>
      <c r="AA44"/>
      <c r="AB44"/>
      <c r="AC44"/>
      <c r="AD44"/>
      <c r="AE44"/>
      <c r="AF44"/>
      <c r="AG44"/>
      <c r="AH44"/>
      <c r="AI44"/>
      <c r="AJ44"/>
      <c r="AK44"/>
      <c r="AL44"/>
      <c r="AM44"/>
      <c r="AN44"/>
      <c r="AO44"/>
      <c r="AP44"/>
      <c r="AQ44"/>
    </row>
    <row r="45" spans="1:43">
      <c r="A45" s="58"/>
      <c r="B45" s="259"/>
      <c r="C45" s="260"/>
      <c r="D45" s="382"/>
      <c r="E45" s="260"/>
      <c r="F45" s="400"/>
      <c r="G45" s="358"/>
      <c r="H45" s="268"/>
      <c r="I45" s="271"/>
      <c r="J45" s="247"/>
      <c r="K45" s="247"/>
      <c r="L45" s="362"/>
      <c r="M45" s="312"/>
      <c r="N45" s="312"/>
      <c r="O45" s="312"/>
      <c r="P45" s="313"/>
      <c r="Q45" s="312"/>
      <c r="R45" s="312"/>
      <c r="S45" s="398"/>
      <c r="T45"/>
      <c r="U45"/>
      <c r="V45"/>
      <c r="W45"/>
      <c r="X45"/>
      <c r="Y45"/>
      <c r="Z45"/>
      <c r="AA45"/>
      <c r="AB45"/>
      <c r="AC45"/>
      <c r="AD45"/>
      <c r="AE45"/>
      <c r="AF45"/>
      <c r="AG45"/>
      <c r="AH45"/>
      <c r="AI45"/>
      <c r="AJ45"/>
      <c r="AK45"/>
      <c r="AL45"/>
      <c r="AM45"/>
      <c r="AN45"/>
      <c r="AO45"/>
      <c r="AP45"/>
      <c r="AQ45"/>
    </row>
    <row r="46" spans="1:43">
      <c r="A46" s="373"/>
      <c r="B46" s="401"/>
      <c r="C46" s="375"/>
      <c r="D46" s="402"/>
      <c r="E46" s="375"/>
      <c r="F46" s="403"/>
      <c r="G46" s="377"/>
      <c r="H46" s="378"/>
      <c r="I46" s="379"/>
      <c r="J46" s="404"/>
      <c r="K46" s="404"/>
      <c r="L46" s="405"/>
      <c r="M46" s="406"/>
      <c r="N46" s="406"/>
      <c r="O46" s="406"/>
      <c r="P46" s="407"/>
      <c r="Q46" s="406"/>
      <c r="R46" s="406"/>
      <c r="S46" s="408"/>
      <c r="T46"/>
      <c r="U46"/>
      <c r="V46"/>
      <c r="W46"/>
      <c r="X46"/>
      <c r="Y46"/>
      <c r="Z46"/>
      <c r="AA46"/>
      <c r="AB46"/>
      <c r="AC46"/>
      <c r="AD46"/>
      <c r="AE46"/>
      <c r="AF46"/>
      <c r="AG46"/>
      <c r="AH46"/>
      <c r="AI46"/>
      <c r="AJ46"/>
      <c r="AK46"/>
      <c r="AL46"/>
      <c r="AM46"/>
      <c r="AN46"/>
      <c r="AO46"/>
      <c r="AP46"/>
      <c r="AQ46"/>
    </row>
    <row r="47" spans="1:43">
      <c r="A47" s="373"/>
      <c r="B47" s="401"/>
      <c r="C47" s="375"/>
      <c r="D47" s="402"/>
      <c r="E47" s="375"/>
      <c r="F47" s="403"/>
      <c r="G47" s="377"/>
      <c r="H47" s="378"/>
      <c r="I47" s="379"/>
      <c r="J47" s="404"/>
      <c r="K47" s="404"/>
      <c r="L47" s="405"/>
      <c r="M47" s="406"/>
      <c r="N47" s="406"/>
      <c r="O47" s="406"/>
      <c r="P47" s="407"/>
      <c r="Q47" s="406"/>
      <c r="R47" s="406"/>
      <c r="S47" s="408"/>
      <c r="T47"/>
      <c r="U47"/>
      <c r="V47"/>
      <c r="W47"/>
      <c r="X47"/>
      <c r="Y47"/>
      <c r="Z47"/>
      <c r="AA47"/>
      <c r="AB47"/>
      <c r="AC47"/>
      <c r="AD47"/>
      <c r="AE47"/>
      <c r="AF47"/>
      <c r="AG47"/>
      <c r="AH47"/>
      <c r="AI47"/>
      <c r="AJ47"/>
      <c r="AK47"/>
      <c r="AL47"/>
      <c r="AM47"/>
      <c r="AN47"/>
      <c r="AO47"/>
      <c r="AP47"/>
      <c r="AQ47"/>
    </row>
    <row r="48" spans="1:43" ht="15.75" thickBot="1">
      <c r="A48" s="373"/>
      <c r="B48" s="401"/>
      <c r="C48" s="375"/>
      <c r="D48" s="402"/>
      <c r="E48" s="375"/>
      <c r="F48" s="403"/>
      <c r="G48" s="377"/>
      <c r="H48" s="378"/>
      <c r="I48" s="379"/>
      <c r="J48" s="404"/>
      <c r="K48" s="404"/>
      <c r="L48" s="405"/>
      <c r="M48" s="406"/>
      <c r="N48" s="406"/>
      <c r="O48" s="406"/>
      <c r="P48" s="407"/>
      <c r="Q48" s="406"/>
      <c r="R48" s="406"/>
      <c r="S48" s="408"/>
      <c r="T48"/>
      <c r="U48"/>
      <c r="V48"/>
      <c r="W48"/>
      <c r="X48"/>
      <c r="Y48"/>
      <c r="Z48"/>
      <c r="AA48"/>
      <c r="AB48"/>
      <c r="AC48"/>
      <c r="AD48"/>
      <c r="AE48"/>
      <c r="AF48"/>
      <c r="AG48"/>
      <c r="AH48"/>
      <c r="AI48"/>
      <c r="AJ48"/>
      <c r="AK48"/>
      <c r="AL48"/>
      <c r="AM48"/>
      <c r="AN48"/>
      <c r="AO48"/>
      <c r="AP48"/>
      <c r="AQ48"/>
    </row>
    <row r="49" spans="1:43" ht="15.75" thickBot="1">
      <c r="A49" s="66"/>
      <c r="B49" s="67" t="s">
        <v>283</v>
      </c>
      <c r="C49" s="68" t="s">
        <v>165</v>
      </c>
      <c r="D49" s="68"/>
      <c r="E49" s="68" t="s">
        <v>165</v>
      </c>
      <c r="F49" s="68" t="s">
        <v>165</v>
      </c>
      <c r="G49" s="68" t="s">
        <v>165</v>
      </c>
      <c r="H49" s="320">
        <f>SUM(H12:H48)</f>
        <v>487</v>
      </c>
      <c r="I49" s="410">
        <f>SUM(I12:I48)</f>
        <v>2971.6547180428961</v>
      </c>
      <c r="J49" s="320">
        <f>SUM(J12:J48)</f>
        <v>0</v>
      </c>
      <c r="K49" s="320">
        <f>SUM(K12:K48)</f>
        <v>0</v>
      </c>
      <c r="L49" s="321">
        <f>L50+L54</f>
        <v>35526.76</v>
      </c>
      <c r="M49" s="321">
        <f>M50+M54</f>
        <v>21265.559999999998</v>
      </c>
      <c r="N49" s="321">
        <f>N50+N54</f>
        <v>0</v>
      </c>
      <c r="O49" s="321">
        <f>O50+O54</f>
        <v>673.6</v>
      </c>
      <c r="P49" s="322">
        <f>P50+P54</f>
        <v>13587.6</v>
      </c>
      <c r="Q49"/>
      <c r="S49"/>
      <c r="T49"/>
      <c r="U49"/>
      <c r="V49"/>
      <c r="W49"/>
      <c r="X49"/>
      <c r="Y49"/>
      <c r="Z49"/>
      <c r="AA49"/>
      <c r="AB49"/>
      <c r="AC49"/>
      <c r="AD49"/>
      <c r="AE49"/>
      <c r="AF49"/>
      <c r="AG49"/>
      <c r="AH49"/>
      <c r="AI49"/>
      <c r="AJ49"/>
      <c r="AK49"/>
      <c r="AL49"/>
      <c r="AM49"/>
      <c r="AN49"/>
      <c r="AO49"/>
      <c r="AP49"/>
      <c r="AQ49"/>
    </row>
    <row r="50" spans="1:43" ht="42.75">
      <c r="A50" s="69"/>
      <c r="B50" s="70" t="s">
        <v>408</v>
      </c>
      <c r="C50" s="300" t="s">
        <v>165</v>
      </c>
      <c r="D50" s="300"/>
      <c r="E50" s="300" t="s">
        <v>165</v>
      </c>
      <c r="F50" s="300" t="s">
        <v>165</v>
      </c>
      <c r="G50" s="300" t="s">
        <v>165</v>
      </c>
      <c r="H50" s="303">
        <f>H51+H52+H53</f>
        <v>2</v>
      </c>
      <c r="I50" s="304">
        <f>I51+I52+I53</f>
        <v>0</v>
      </c>
      <c r="J50" s="304">
        <f t="shared" ref="J50:K50" si="0">J51+J52+J53</f>
        <v>0</v>
      </c>
      <c r="K50" s="304">
        <f t="shared" si="0"/>
        <v>0</v>
      </c>
      <c r="L50" s="307">
        <f>L51+L52+L53</f>
        <v>472.6</v>
      </c>
      <c r="M50" s="307">
        <f>M51+M52+M53</f>
        <v>0</v>
      </c>
      <c r="N50" s="307">
        <f>N51+N52+N53</f>
        <v>0</v>
      </c>
      <c r="O50" s="307">
        <f>O51+O52+O53</f>
        <v>472.6</v>
      </c>
      <c r="P50" s="323">
        <f>P51+P52+P53</f>
        <v>0</v>
      </c>
      <c r="Q50"/>
      <c r="S50"/>
      <c r="T50"/>
      <c r="U50"/>
      <c r="V50"/>
      <c r="W50"/>
      <c r="X50"/>
      <c r="Y50"/>
      <c r="Z50"/>
      <c r="AA50"/>
      <c r="AB50"/>
      <c r="AC50"/>
      <c r="AD50"/>
      <c r="AE50"/>
      <c r="AF50"/>
      <c r="AG50"/>
      <c r="AH50"/>
      <c r="AI50"/>
      <c r="AJ50"/>
      <c r="AK50"/>
      <c r="AL50"/>
      <c r="AM50"/>
      <c r="AN50"/>
      <c r="AO50"/>
      <c r="AP50"/>
      <c r="AQ50"/>
    </row>
    <row r="51" spans="1:43">
      <c r="A51" s="71"/>
      <c r="B51" s="72" t="s">
        <v>409</v>
      </c>
      <c r="C51" s="73" t="s">
        <v>165</v>
      </c>
      <c r="D51" s="73"/>
      <c r="E51" s="73" t="s">
        <v>165</v>
      </c>
      <c r="F51" s="73" t="s">
        <v>165</v>
      </c>
      <c r="G51" s="73" t="s">
        <v>165</v>
      </c>
      <c r="H51" s="324">
        <f>SUMIFS(H$12:H$48,$C$12:$C$48,1,$F$12:$F$48,"так")+SUMIFS(H$12:H$48,$C$12:$C$48,2,$F$12:$F$48,"так")</f>
        <v>0</v>
      </c>
      <c r="I51" s="324">
        <f>SUMIFS($I$12:$I$48,$C$12:$C$48,1,$F$12:$F$48,"так")+SUMIFS($I$12:$I$48,$C$12:$C$48,2,$F$12:$F$48,"так")</f>
        <v>0</v>
      </c>
      <c r="J51" s="324">
        <f>SUMIFS($J$12:$J$48,$C$12:$C$48,1,$F$12:$F$48,"наявний")+SUMIFS($J$12:$J$48,$C$12:$C$48,2,$F$12:$F$48,"наявний")</f>
        <v>0</v>
      </c>
      <c r="K51" s="324">
        <f>SUMIFS($K$12:$K$48,$C$12:$C$48,1,$F$12:$F$48,"наявний")+SUMIFS($K$12:$K$48,$C$12:$C$48,2,$F$12:$F$48,"наявний")</f>
        <v>0</v>
      </c>
      <c r="L51" s="325">
        <f t="shared" ref="L51:L52" si="1">M51+N51+O51</f>
        <v>0</v>
      </c>
      <c r="M51" s="326">
        <f>SUMIFS(M$12:M$48,$C$12:$C$48,1,$F$12:$F$48,"так")+SUMIFS(M$12:M$48,$C$12:$C$48,2,$F$12:$F$48,"так")</f>
        <v>0</v>
      </c>
      <c r="N51" s="326">
        <f>SUMIFS(N$12:N$48,$C$12:$C$48,1,$F$12:$F$48,"так")+SUMIFS(N$12:N$48,$C$12:$C$48,2,$F$12:$F$48,"так")</f>
        <v>0</v>
      </c>
      <c r="O51" s="326">
        <f>SUMIFS(O$12:O$48,$C$12:$C$48,1,$F$12:$F$48,"так")+SUMIFS(O$12:O$48,$C$12:$C$48,2,$F$12:$F$48,"так")</f>
        <v>0</v>
      </c>
      <c r="P51" s="327">
        <f>SUMIFS(P$12:P$48,$C$12:$C$48,1,$F$12:$F$48,"так")+SUMIFS(P$12:P$48,$C$12:$C$48,2,$F$12:$F$48,"так")</f>
        <v>0</v>
      </c>
      <c r="Q51"/>
      <c r="S51"/>
      <c r="T51"/>
      <c r="U51"/>
      <c r="V51"/>
      <c r="W51"/>
      <c r="X51"/>
      <c r="Y51"/>
      <c r="Z51"/>
      <c r="AA51"/>
      <c r="AB51"/>
      <c r="AC51"/>
      <c r="AD51"/>
      <c r="AE51"/>
      <c r="AF51"/>
      <c r="AG51"/>
      <c r="AH51"/>
      <c r="AI51"/>
      <c r="AJ51"/>
      <c r="AK51"/>
      <c r="AL51"/>
      <c r="AM51"/>
      <c r="AN51"/>
      <c r="AO51"/>
      <c r="AP51"/>
      <c r="AQ51"/>
    </row>
    <row r="52" spans="1:43">
      <c r="A52" s="71"/>
      <c r="B52" s="72" t="s">
        <v>410</v>
      </c>
      <c r="C52" s="73" t="s">
        <v>165</v>
      </c>
      <c r="D52" s="73"/>
      <c r="E52" s="73" t="s">
        <v>165</v>
      </c>
      <c r="F52" s="73" t="s">
        <v>165</v>
      </c>
      <c r="G52" s="73" t="s">
        <v>165</v>
      </c>
      <c r="H52" s="324">
        <f>SUMIFS(H$12:H$48,$D$12:$D$48,3,$F$12:$F$48,"так")+SUMIFS(H$12:H$48,$D$12:$D$48,4,$F$12:$F$48,"так")</f>
        <v>0</v>
      </c>
      <c r="I52" s="324">
        <f>SUMIFS($I$12:$I$48,$C$12:$C$48,3,$F$12:$F$48,"так")+SUMIFS($I$12:$I$48,$C$12:$C$48,4,$F$12:$F$48,"так")</f>
        <v>0</v>
      </c>
      <c r="J52" s="324">
        <f>SUMIFS($J$12:$J$48,$C$12:$C$48,3,$F$12:$F$48,"наявний")+SUMIFS($J$12:$J$48,$C$12:$C$48,4,$F$12:$F$48,"наявний")</f>
        <v>0</v>
      </c>
      <c r="K52" s="324">
        <f>SUMIFS($K$12:$K$48,$C$12:$C$48,3,$F$12:$F$48,"наявний")+SUMIFS($K$12:$K$48,$C$12:$C$48,4,$F$12:$F$48,"наявний")</f>
        <v>0</v>
      </c>
      <c r="L52" s="325">
        <f t="shared" si="1"/>
        <v>0</v>
      </c>
      <c r="M52" s="326">
        <f>SUMIFS(M$12:M$48,$D$12:$D$48,3,$F$12:$F$48,"так")+SUMIFS(M$12:M$48,$D$12:$D$48,4,$F$12:$F$48,"так")</f>
        <v>0</v>
      </c>
      <c r="N52" s="326">
        <f>SUMIFS(N$12:N$48,$D$12:$D$48,3,$F$12:$F$48,"так")+SUMIFS(N$12:N$48,$D$12:$D$48,4,$F$12:$F$48,"так")</f>
        <v>0</v>
      </c>
      <c r="O52" s="326">
        <f>SUMIFS(O$12:O$48,$D$12:$D$48,3,$F$12:$F$48,"так")+SUMIFS(O$12:O$48,$D$12:$D$48,4,$F$12:$F$48,"так")</f>
        <v>0</v>
      </c>
      <c r="P52" s="327">
        <f>SUMIFS(P$12:P$48,$D$12:$D$48,3,$F$12:$F$48,"так")+SUMIFS(P$12:P$48,$D$12:$D$48,4,$F$12:$F$48,"так")</f>
        <v>0</v>
      </c>
      <c r="Q52"/>
      <c r="S52"/>
      <c r="T52"/>
      <c r="U52"/>
      <c r="V52"/>
      <c r="W52"/>
      <c r="X52"/>
      <c r="Y52"/>
      <c r="Z52"/>
      <c r="AA52"/>
      <c r="AB52"/>
      <c r="AC52"/>
      <c r="AD52"/>
      <c r="AE52"/>
      <c r="AF52"/>
      <c r="AG52"/>
      <c r="AH52"/>
      <c r="AI52"/>
      <c r="AJ52"/>
      <c r="AK52"/>
      <c r="AL52"/>
      <c r="AM52"/>
      <c r="AN52"/>
      <c r="AO52"/>
      <c r="AP52"/>
      <c r="AQ52"/>
    </row>
    <row r="53" spans="1:43" ht="15.75" thickBot="1">
      <c r="A53" s="74"/>
      <c r="B53" s="75" t="s">
        <v>411</v>
      </c>
      <c r="C53" s="301" t="s">
        <v>165</v>
      </c>
      <c r="D53" s="301"/>
      <c r="E53" s="301" t="s">
        <v>165</v>
      </c>
      <c r="F53" s="301" t="s">
        <v>165</v>
      </c>
      <c r="G53" s="301" t="s">
        <v>165</v>
      </c>
      <c r="H53" s="324">
        <f>SUMIFS(H$12:H$48,$D$12:$D$48,"5 і вище",$F$12:$F$48,"так")</f>
        <v>2</v>
      </c>
      <c r="I53" s="324">
        <f>SUMIFS($I$12:$I$48,$C$12:$C$48,"5 і вище",$F$12:$F$48,"так")</f>
        <v>0</v>
      </c>
      <c r="J53" s="324">
        <f>SUMIFS($J$12:$J$48,$C$12:$C$48,"5 і вище",$F$12:$F$48,"наявний")</f>
        <v>0</v>
      </c>
      <c r="K53" s="324">
        <f>SUMIFS($K$12:$K$48,$C$12:$C$48,"5 і вище",$F$12:$F$48,"наявний")</f>
        <v>0</v>
      </c>
      <c r="L53" s="325">
        <f>M53+N53+O53</f>
        <v>472.6</v>
      </c>
      <c r="M53" s="326">
        <f>SUMIFS(M$12:M$48,$D$12:$D$48,"5 і вище",$F$12:$F$48,"так")</f>
        <v>0</v>
      </c>
      <c r="N53" s="326">
        <f>SUMIFS(N$12:N$48,$D$12:$D$48,"5 і вище",$F$12:$F$48,"так")</f>
        <v>0</v>
      </c>
      <c r="O53" s="326">
        <f>SUMIFS(O$12:O$48,$D$12:$D$48,"5 і вище",$F$12:$F$48,"так")</f>
        <v>472.6</v>
      </c>
      <c r="P53" s="327">
        <f>SUMIFS(P$12:P$48,$D$12:$D$48,"5 і вище",$F$12:$F$48,"так")</f>
        <v>0</v>
      </c>
      <c r="Q53"/>
      <c r="S53"/>
      <c r="T53"/>
      <c r="U53"/>
      <c r="V53"/>
      <c r="W53"/>
      <c r="X53"/>
      <c r="Y53"/>
      <c r="Z53"/>
      <c r="AA53"/>
      <c r="AB53"/>
      <c r="AC53"/>
      <c r="AD53"/>
      <c r="AE53"/>
      <c r="AF53"/>
      <c r="AG53"/>
      <c r="AH53"/>
      <c r="AI53"/>
      <c r="AJ53"/>
      <c r="AK53"/>
      <c r="AL53"/>
      <c r="AM53"/>
      <c r="AN53"/>
      <c r="AO53"/>
      <c r="AP53"/>
      <c r="AQ53"/>
    </row>
    <row r="54" spans="1:43" ht="43.5" thickBot="1">
      <c r="A54" s="66"/>
      <c r="B54" s="67" t="s">
        <v>412</v>
      </c>
      <c r="C54" s="68" t="s">
        <v>165</v>
      </c>
      <c r="D54" s="68"/>
      <c r="E54" s="68" t="s">
        <v>165</v>
      </c>
      <c r="F54" s="68" t="s">
        <v>165</v>
      </c>
      <c r="G54" s="68" t="s">
        <v>165</v>
      </c>
      <c r="H54" s="320">
        <f>H55+H63+H71</f>
        <v>485</v>
      </c>
      <c r="I54" s="409">
        <f t="shared" ref="I54:O54" si="2">I55+I63+I71</f>
        <v>2971.6547180428961</v>
      </c>
      <c r="J54" s="328">
        <f t="shared" si="2"/>
        <v>0</v>
      </c>
      <c r="K54" s="328">
        <f t="shared" si="2"/>
        <v>0</v>
      </c>
      <c r="L54" s="321">
        <f>L55+L63+L71</f>
        <v>35054.160000000003</v>
      </c>
      <c r="M54" s="321">
        <f>M55+M63+M71</f>
        <v>21265.559999999998</v>
      </c>
      <c r="N54" s="321">
        <f t="shared" si="2"/>
        <v>0</v>
      </c>
      <c r="O54" s="321">
        <f t="shared" si="2"/>
        <v>201</v>
      </c>
      <c r="P54" s="329">
        <f>P55+P63+P71</f>
        <v>13587.6</v>
      </c>
      <c r="Q54"/>
      <c r="S54"/>
      <c r="T54"/>
      <c r="U54"/>
      <c r="V54"/>
      <c r="W54"/>
      <c r="X54"/>
      <c r="Y54"/>
      <c r="Z54"/>
      <c r="AA54"/>
      <c r="AB54"/>
      <c r="AC54"/>
      <c r="AD54"/>
      <c r="AE54"/>
      <c r="AF54"/>
      <c r="AG54"/>
      <c r="AH54"/>
      <c r="AI54"/>
      <c r="AJ54"/>
      <c r="AK54"/>
      <c r="AL54"/>
      <c r="AM54"/>
      <c r="AN54"/>
      <c r="AO54"/>
      <c r="AP54"/>
      <c r="AQ54"/>
    </row>
    <row r="55" spans="1:43">
      <c r="A55" s="69"/>
      <c r="B55" s="70" t="s">
        <v>413</v>
      </c>
      <c r="C55" s="251" t="s">
        <v>165</v>
      </c>
      <c r="D55" s="300"/>
      <c r="E55" s="251" t="s">
        <v>165</v>
      </c>
      <c r="F55" s="251" t="s">
        <v>165</v>
      </c>
      <c r="G55" s="251" t="s">
        <v>165</v>
      </c>
      <c r="H55" s="303">
        <f>H56+H57+H58+H59+H60+H61+H62</f>
        <v>142</v>
      </c>
      <c r="I55" s="304">
        <f t="shared" ref="I55:O55" si="3">I56+I57+I58+I59+I60+I61+I62</f>
        <v>974.45861307650762</v>
      </c>
      <c r="J55" s="304">
        <f t="shared" si="3"/>
        <v>0</v>
      </c>
      <c r="K55" s="304">
        <f t="shared" si="3"/>
        <v>0</v>
      </c>
      <c r="L55" s="307">
        <f t="shared" si="3"/>
        <v>19209.95</v>
      </c>
      <c r="M55" s="307">
        <f t="shared" si="3"/>
        <v>5421.3499999999985</v>
      </c>
      <c r="N55" s="307">
        <f t="shared" si="3"/>
        <v>0</v>
      </c>
      <c r="O55" s="307">
        <f t="shared" si="3"/>
        <v>201</v>
      </c>
      <c r="P55" s="323">
        <f>P56+P57+P58+P59+P60+P61+P62</f>
        <v>13587.6</v>
      </c>
      <c r="Q55"/>
      <c r="S55"/>
      <c r="T55"/>
      <c r="U55"/>
      <c r="V55"/>
      <c r="W55"/>
      <c r="X55"/>
      <c r="Y55"/>
      <c r="Z55"/>
      <c r="AA55"/>
      <c r="AB55"/>
      <c r="AC55"/>
      <c r="AD55"/>
      <c r="AE55"/>
      <c r="AF55"/>
      <c r="AG55"/>
      <c r="AH55"/>
      <c r="AI55"/>
      <c r="AJ55"/>
      <c r="AK55"/>
      <c r="AL55"/>
      <c r="AM55"/>
      <c r="AN55"/>
      <c r="AO55"/>
      <c r="AP55"/>
      <c r="AQ55"/>
    </row>
    <row r="56" spans="1:43" ht="15.75">
      <c r="A56" s="71"/>
      <c r="B56" s="72" t="s">
        <v>414</v>
      </c>
      <c r="C56" s="73" t="s">
        <v>165</v>
      </c>
      <c r="D56" s="73"/>
      <c r="E56" s="73" t="s">
        <v>165</v>
      </c>
      <c r="F56" s="73" t="s">
        <v>165</v>
      </c>
      <c r="G56" s="73" t="s">
        <v>165</v>
      </c>
      <c r="H56" s="330">
        <f>SUMIFS(H$12:H$48,$E$12:$E$48,"&lt;1929",$C$12:$C$48,1,$F$12:$F$48,"ні")+SUMIFS(H$12:H$48,$E$12:$E$48,"&lt;1929",$C$12:$C$48,2,$F$12:$F$48,"ні")</f>
        <v>0</v>
      </c>
      <c r="I56" s="330">
        <f>SUMIFS(I$12:I$48,$E$12:$E$48,"&lt;1929",$C$12:$C$48,1,$F$12:$F$48,"ні")+SUMIFS(I$12:I$48,$E$12:$E$48,"&lt;1929",$C$12:$C$48,2,$F$12:$F$48,"ні")</f>
        <v>0</v>
      </c>
      <c r="J56" s="330">
        <f>SUMIFS($J$12:$J$48,$E$12:$E$48,"&lt;1929",$C$12:$C$48,1,$F$12:$F$48,"ні")+SUMIFS($J$12:$J$48,$E$12:$E$48,"&lt;1929",$C$12:$C$48,2,$F$12:$F$48,"ні")</f>
        <v>0</v>
      </c>
      <c r="K56" s="330">
        <f>SUMIFS($K$12:$K$48,$E$12:$E$48,"&lt;1929",$C$12:$C$48,1,$F$12:$F$48,"ні")+SUMIFS($K$12:$K$48,$E$12:$E$48,"&lt;1929",$C$12:$C$48,2,$F$12:$F$48,"ні")</f>
        <v>0</v>
      </c>
      <c r="L56" s="325">
        <f>SUMIFS(L$12:L$48,$E$12:$E$48,"&lt;1929",$C$12:$C$48,1,$F$12:$F$48,"ні")+SUMIFS(L$12:L$48,$E$12:$E$48,"&lt;1929",$C$12:$C$48,2,$F$12:$F$48,"ні")</f>
        <v>0</v>
      </c>
      <c r="M56" s="325">
        <f>SUMIFS(M$12:M$48,$E$12:$E$48,"&lt;1929",$C$12:$C$48,1,$F$12:$F$48,"ні")+SUMIFS(M$12:M$48,$E$12:$E$48,"&lt;1929",$C$12:$C$48,2,$F$12:$F$48,"ні")</f>
        <v>0</v>
      </c>
      <c r="N56" s="325">
        <f>SUMIFS(N$12:N$48,$E$12:$E$48,"&lt;1929",$C$12:$C$48,1,$F$12:$F$48,"ні")+SUMIFS(N$12:N$48,$E$12:$E$48,"&lt;1929",$C$12:$C$48,2,$F$12:$F$48,"ні")</f>
        <v>0</v>
      </c>
      <c r="O56" s="325">
        <f>SUMIFS(O$12:O$48,$E$12:$E$48,"&lt;1929",$C$12:$C$48,1,$F$12:$F$48,"ні")+SUMIFS(O$12:O$48,$E$12:$E$48,"&lt;1929",$C$12:$C$48,2,$F$12:$F$48,"ні")</f>
        <v>0</v>
      </c>
      <c r="P56" s="327">
        <f>SUMIFS(P$12:P$48,$E$12:$E$48,"&lt;1929",$C$12:$C$48,1,$F$12:$F$48,"ні")+SUMIFS(P$12:P$48,$E$12:$E$48,"&lt;1929",$C$12:$C$48,2,$F$12:$F$48,"ні")</f>
        <v>0</v>
      </c>
      <c r="Q56"/>
      <c r="S56"/>
      <c r="T56"/>
      <c r="U56"/>
      <c r="V56"/>
      <c r="W56"/>
      <c r="X56"/>
      <c r="Y56"/>
      <c r="Z56"/>
      <c r="AA56"/>
      <c r="AB56"/>
      <c r="AC56"/>
      <c r="AD56"/>
      <c r="AE56"/>
      <c r="AF56"/>
      <c r="AG56"/>
      <c r="AH56"/>
      <c r="AI56"/>
      <c r="AJ56"/>
      <c r="AK56"/>
      <c r="AL56"/>
      <c r="AM56"/>
      <c r="AN56"/>
      <c r="AO56"/>
      <c r="AP56"/>
      <c r="AQ56"/>
    </row>
    <row r="57" spans="1:43" ht="15.75">
      <c r="A57" s="71"/>
      <c r="B57" s="72" t="s">
        <v>415</v>
      </c>
      <c r="C57" s="73" t="s">
        <v>165</v>
      </c>
      <c r="D57" s="73"/>
      <c r="E57" s="73" t="s">
        <v>165</v>
      </c>
      <c r="F57" s="73" t="s">
        <v>165</v>
      </c>
      <c r="G57" s="73" t="s">
        <v>165</v>
      </c>
      <c r="H57" s="324">
        <f>SUMIFS(H$12:H$48,$E$12:$E$48,"&gt;=1930",$C$12:$C$48,1,$F$12:$F$48,"ні")+SUMIFS(H$12:H$48,$E$12:$E$48,"&gt;=1930",$C$12:$C$48,2,$F$12:$F$48,"ні")-SUMIFS(H$12:H$48,$E$12:$E$48,"&gt;1958",$C$12:$C$48,1,$F$12:$F$48,"ні")-SUMIFS(H$12:H$48,$E$12:$E$48,"&gt;1958",$C$12:$C$48,2,$F$12:$F$48,"ні")</f>
        <v>0</v>
      </c>
      <c r="I57" s="324">
        <f>SUMIFS(I$12:I$48,$E$12:$E$48,"&gt;=1930",$C$12:$C$48,1,$F$12:$F$48,"ні")+SUMIFS(I$12:I$48,$E$12:$E$48,"&gt;=1930",$C$12:$C$48,2,$F$12:$F$48,"ні")-SUMIFS(I$12:I$48,$E$12:$E$48,"&gt;1958",$C$12:$C$48,1,$F$12:$F$48,"ні")-SUMIFS(I$12:I$48,$E$12:$E$48,"&gt;1958",$C$12:$C$48,2,$F$12:$F$48,"ні")</f>
        <v>0</v>
      </c>
      <c r="J57" s="324">
        <f>SUMIFS($J$12:$J$48,$E$12:$E$48,"&gt;=1930",$C$12:$C$48,1,$F$12:$F$48,"ні")+SUMIFS($J$12:$J$48,$E$12:$E$48,"&gt;=1930",$C$12:$C$48,2,$F$12:$F$48,"ні")-(SUMIFS($J$12:$J$48,$E$12:$E$48,"&gt;1958",$C$12:$C$48,1,$F$12:$F$48,"ні")+SUMIFS($J$12:$J$48,$E$12:$E$48,"&gt;1958",$C$12:$C$48,2,$F$12:$F$48,"ні"))</f>
        <v>0</v>
      </c>
      <c r="K57" s="324">
        <f>SUMIFS($K$12:$K$48,$E$12:$E$48,"&gt;=1930",$C$12:$C$48,1,$F$12:$F$48,"ні")+SUMIFS($K$12:$K$48,$E$12:$E$48,"&gt;=1930",$C$12:$C$48,2,$F$12:$F$48,"ні")-(SUMIFS($K$12:$K$48,$E$12:$E$48,"&gt;1958",$C$12:$C$48,1,$F$12:$F$48,"ні")+SUMIFS($K$12:$K$48,$E$12:$E$48,"&gt;1958",$C$12:$C$48,2,$F$12:$F$48,"ні"))</f>
        <v>0</v>
      </c>
      <c r="L57" s="325">
        <f>SUMIFS(L$12:L$48,$E$12:$E$48,"&gt;=1930",$C$12:$C$48,1,$F$12:$F$48,"ні")+SUMIFS(L$12:L$48,$E$12:$E$48,"&gt;=1930",$C$12:$C$48,2,$F$12:$F$48,"ні")-SUMIFS(L$12:L$48,$E$12:$E$48,"&gt;1958",$C$12:$C$48,1,$F$12:$F$48,"ні")-SUMIFS(L$12:L$48,$E$12:$E$48,"&gt;1958",$C$12:$C$48,2,$F$12:$F$48,"ні")</f>
        <v>0</v>
      </c>
      <c r="M57" s="326">
        <f>SUMIFS(M$12:M$48,$E$12:$E$48,"&gt;=1930",$C$12:$C$48,1,$F$12:$F$48,"ні")+SUMIFS(M$12:M$48,$E$12:$E$48,"&gt;=1930",$C$12:$C$48,2,$F$12:$F$48,"ні")-SUMIFS(M$12:M$48,$E$12:$E$48,"&gt;1958",$C$12:$C$48,1,$F$12:$F$48,"ні")-SUMIFS(M$12:M$48,$E$12:$E$48,"&gt;1958",$C$12:$C$48,2,$F$12:$F$48,"ні")</f>
        <v>0</v>
      </c>
      <c r="N57" s="326">
        <f>SUMIFS(N$12:N$48,$E$12:$E$48,"&gt;=1930",$C$12:$C$48,1,$F$12:$F$48,"ні")+SUMIFS(N$12:N$48,$E$12:$E$48,"&gt;=1930",$C$12:$C$48,2,$F$12:$F$48,"ні")-SUMIFS(N$12:N$48,$E$12:$E$48,"&gt;1958",$C$12:$C$48,1,$F$12:$F$48,"ні")-SUMIFS(N$12:N$48,$E$12:$E$48,"&gt;1958",$C$12:$C$48,2,$F$12:$F$48,"ні")</f>
        <v>0</v>
      </c>
      <c r="O57" s="326">
        <f>SUMIFS(O$12:O$48,$E$12:$E$48,"&gt;=1930",$C$12:$C$48,1,$F$12:$F$48,"ні")+SUMIFS(O$12:O$48,$E$12:$E$48,"&gt;=1930",$C$12:$C$48,2,$F$12:$F$48,"ні")-SUMIFS(O$12:O$48,$E$12:$E$48,"&gt;1958",$C$12:$C$48,1,$F$12:$F$48,"ні")-SUMIFS(O$12:O$48,$E$12:$E$48,"&gt;1958",$C$12:$C$48,2,$F$12:$F$48,"ні")</f>
        <v>0</v>
      </c>
      <c r="P57" s="327">
        <f>SUMIFS(P$12:P$48,$E$12:$E$48,"&gt;=1930",$C$12:$C$48,1,$F$12:$F$48,"ні")+SUMIFS(P$12:P$48,$E$12:$E$48,"&gt;=1930",$C$12:$C$48,2,$F$12:$F$48,"ні")-SUMIFS(P$12:P$48,$E$12:$E$48,"&gt;1958",$C$12:$C$48,1,$F$12:$F$48,"ні")-SUMIFS(P$12:P$48,$E$12:$E$48,"&gt;1958",$C$12:$C$48,2,$F$12:$F$48,"ні")</f>
        <v>0</v>
      </c>
      <c r="Q57"/>
      <c r="S57"/>
      <c r="T57"/>
      <c r="U57"/>
      <c r="V57"/>
      <c r="W57"/>
      <c r="X57"/>
      <c r="Y57"/>
      <c r="Z57"/>
      <c r="AA57"/>
      <c r="AB57"/>
      <c r="AC57"/>
      <c r="AD57"/>
      <c r="AE57"/>
      <c r="AF57"/>
      <c r="AG57"/>
      <c r="AH57"/>
      <c r="AI57"/>
      <c r="AJ57"/>
      <c r="AK57"/>
      <c r="AL57"/>
      <c r="AM57"/>
      <c r="AN57"/>
      <c r="AO57"/>
      <c r="AP57"/>
      <c r="AQ57"/>
    </row>
    <row r="58" spans="1:43" ht="15.75">
      <c r="A58" s="71"/>
      <c r="B58" s="72" t="s">
        <v>416</v>
      </c>
      <c r="C58" s="73" t="s">
        <v>165</v>
      </c>
      <c r="D58" s="73"/>
      <c r="E58" s="73" t="s">
        <v>165</v>
      </c>
      <c r="F58" s="73" t="s">
        <v>165</v>
      </c>
      <c r="G58" s="73" t="s">
        <v>165</v>
      </c>
      <c r="H58" s="324">
        <f>SUMIFS(H$12:H$48,$E$12:$E$48,"&gt;=1959",$C$12:$C$48,1,$F$12:$F$48,"ні")+SUMIFS(H$12:H$48,$E$12:$E$48,"&gt;=1959",$C$12:$C$48,2,$F$12:$F$48,"ні")-SUMIFS(H$12:H$48,$E$12:$E$48,"&gt;1970",$C$12:$C$48,1,$F$12:$F$48,"ні")-SUMIFS(H$12:H$48,$E$12:$E$48,"&gt;1970",$C$12:$C$48,2,$F$12:$F$48,"ні")</f>
        <v>45</v>
      </c>
      <c r="I58" s="324">
        <f>SUMIFS(I$12:I$48,$E$12:$E$48,"&gt;=1959",$C$12:$C$48,1,$F$12:$F$48,"ні")+SUMIFS(I$12:I$48,$E$12:$E$48,"&gt;=1959",$C$12:$C$48,2,$F$12:$F$48,"ні")-SUMIFS(I$12:I$48,$E$12:$E$48,"&gt;1970",$C$12:$C$48,1,$F$12:$F$48,"ні")-SUMIFS(I$12:I$48,$E$12:$E$48,"&gt;1970",$C$12:$C$48,2,$F$12:$F$48,"ні")</f>
        <v>352.682711109671</v>
      </c>
      <c r="J58" s="324">
        <f>SUMIFS($J$12:$J$48,$E$12:$E$48,"&gt;=1959",$C$12:$C$48,1,$F$12:$F$48,"ні")+SUMIFS($J$12:$J$48,$E$12:$E$48,"&gt;=1959",$C$12:$C$48,2,$F$12:$F$48,"ні")-(SUMIFS($J$12:$J$48,$E$12:$E$48,"&gt;1970",$C$12:$C$48,1,$F$12:$F$48,"ні")+SUMIFS($J$12:$J$48,$E$12:$E$48,"&gt;1970",$C$12:$C$48,2,$F$12:$F$48,"ні"))</f>
        <v>0</v>
      </c>
      <c r="K58" s="324">
        <f>SUMIFS($K$12:$K$48,$E$12:$E$48,"&gt;=1959",$C$12:$C$48,1,$F$12:$F$48,"ні")+SUMIFS($K$12:$K$48,$E$12:$E$48,"&gt;=1959",$C$12:$C$48,2,$F$12:$F$48,"ні")-(SUMIFS($K$12:$K$48,$E$12:$E$48,"&gt;1970",$C$12:$C$48,1,$F$12:$F$48,"ні")+SUMIFS($K$12:$K$48,$E$12:$E$48,"&gt;1970",$C$12:$C$48,2,$F$12:$F$48,"ні"))</f>
        <v>0</v>
      </c>
      <c r="L58" s="325">
        <f>M58+O58+P58</f>
        <v>14757.84</v>
      </c>
      <c r="M58" s="326">
        <f>SUMIFS(M$12:M$48,$E$12:$E$48,"&gt;=1959",$C$12:$C$48,1,$F$12:$F$48,"ні")+SUMIFS(M$12:M$48,$E$12:$E$48,"&gt;=1959",$C$12:$C$48,2,$F$12:$F$48,"ні")-SUMIFS(M$12:M$48,$E$12:$E$48,"&gt;1970",$C$12:$C$48,1,$F$12:$F$48,"ні")-SUMIFS(M$12:M$48,$E$12:$E$48,"&gt;1970",$C$12:$C$48,2,$F$12:$F$48,"ні")</f>
        <v>1661.2399999999989</v>
      </c>
      <c r="N58" s="326">
        <f>SUMIFS(N$12:N$48,$E$12:$E$48,"&gt;=1959",$C$12:$C$48,1,$F$12:$F$48,"ні")+SUMIFS(N$12:N$48,$E$12:$E$48,"&gt;=1959",$C$12:$C$48,2,$F$12:$F$48,"ні")-SUMIFS(N$12:N$48,$E$12:$E$48,"&gt;1970",$C$12:$C$48,1,$F$12:$F$48,"ні")-SUMIFS(N$12:N$48,$E$12:$E$48,"&gt;1970",$C$12:$C$48,2,$F$12:$F$48,"ні")</f>
        <v>0</v>
      </c>
      <c r="O58" s="326">
        <f>SUMIFS(O$12:O$48,$E$12:$E$48,"&gt;=1959",$C$12:$C$48,1,$F$12:$F$48,"ні")+SUMIFS(O$12:O$48,$E$12:$E$48,"&gt;=1959",$C$12:$C$48,2,$F$12:$F$48,"ні")-SUMIFS(O$12:O$48,$E$12:$E$48,"&gt;1970",$C$12:$C$48,1,$F$12:$F$48,"ні")-SUMIFS(O$12:O$48,$E$12:$E$48,"&gt;1970",$C$12:$C$48,2,$F$12:$F$48,"ні")</f>
        <v>41</v>
      </c>
      <c r="P58" s="327">
        <f>SUMIFS(P$12:P$48,$E$12:$E$48,"&gt;=1959",$C$12:$C$48,1,$F$12:$F$48,"ні")+SUMIFS(P$12:P$48,$E$12:$E$48,"&gt;=1959",$C$12:$C$48,2,$F$12:$F$48,"ні")-SUMIFS(P$12:P$48,$E$12:$E$48,"&gt;1970",$C$12:$C$48,1,$F$12:$F$48,"ні")-SUMIFS(P$12:P$48,$E$12:$E$48,"&gt;1970",$C$12:$C$48,2,$F$12:$F$48,"ні")</f>
        <v>13055.6</v>
      </c>
      <c r="Q58"/>
      <c r="S58"/>
      <c r="T58"/>
      <c r="U58"/>
      <c r="V58"/>
      <c r="W58"/>
      <c r="X58"/>
      <c r="Y58"/>
      <c r="Z58"/>
      <c r="AA58"/>
      <c r="AB58"/>
      <c r="AC58"/>
      <c r="AD58"/>
      <c r="AE58"/>
      <c r="AF58"/>
      <c r="AG58"/>
      <c r="AH58"/>
      <c r="AI58"/>
      <c r="AJ58"/>
      <c r="AK58"/>
      <c r="AL58"/>
      <c r="AM58"/>
      <c r="AN58"/>
      <c r="AO58"/>
      <c r="AP58"/>
      <c r="AQ58"/>
    </row>
    <row r="59" spans="1:43" ht="15.75">
      <c r="A59" s="71"/>
      <c r="B59" s="72" t="s">
        <v>417</v>
      </c>
      <c r="C59" s="73" t="s">
        <v>165</v>
      </c>
      <c r="D59" s="73"/>
      <c r="E59" s="73" t="s">
        <v>165</v>
      </c>
      <c r="F59" s="73" t="s">
        <v>165</v>
      </c>
      <c r="G59" s="73" t="s">
        <v>165</v>
      </c>
      <c r="H59" s="324">
        <f>SUMIFS(H$12:H$48,$E$12:$E$48,"&gt;=1971",$C$12:$C$48,1,$F$12:$F$48,"ні")+SUMIFS(H$12:H$48,$E$12:$E$48,"&gt;=1971",$C$12:$C$48,2,$F$12:$F$48,"ні")-SUMIFS(H$12:H$48,$E$12:$E$48,"&gt;1980",$C$12:$C$48,1,$F$12:$F$48,"ні")-SUMIFS(H$12:H$48,$E$12:$E$48,"&gt;1980",$C$12:$C$48,2,$F$12:$F$48,"ні")</f>
        <v>61</v>
      </c>
      <c r="I59" s="324">
        <f>SUMIFS(I$12:I$48,$E$12:$E$48,"&gt;=1971",$C$12:$C$48,1,$F$12:$F$48,"ні")+SUMIFS(I$12:I$48,$E$12:$E$48,"&gt;=1971",$C$12:$C$48,2,$F$12:$F$48,"ні")-SUMIFS(I$12:I$48,$E$12:$E$48,"&gt;1980",$C$12:$C$48,1,$F$12:$F$48,"ні")-SUMIFS(I$12:I$48,$E$12:$E$48,"&gt;1980",$C$12:$C$48,2,$F$12:$F$48,"ні")</f>
        <v>399.39880492931576</v>
      </c>
      <c r="J59" s="324">
        <f>SUMIFS($J$12:$J$48,$E$12:$E$48,"&gt;=1971",$C$12:$C$48,1,$F$12:$F$48,"ні")+SUMIFS($J$12:$J$48,$E$12:$E$48,"&gt;=1971",$C$12:$C$48,2,$F$12:$F$48,"ні")-(SUMIFS($J$12:$J$48,$E$12:$E$48,"&gt;1980",$C$12:$C$48,1,$F$12:$F$48,"ні")+SUMIFS($J$12:$J$48,$E$12:$E$48,"&gt;1980",$C$12:$C$48,2,$F$12:$F$48,"ні"))</f>
        <v>0</v>
      </c>
      <c r="K59" s="324">
        <f>SUMIFS($K$12:$K$48,$E$12:$E$48,"&gt;=1971",$C$12:$C$48,1,$F$12:$F$48,"ні")+SUMIFS($K$12:$K$48,$E$12:$E$48,"&gt;=1971",$C$12:$C$48,2,$F$12:$F$48,"ні")-(SUMIFS($K$12:$K$48,$E$12:$E$48,"&gt;1980",$C$12:$C$48,1,$F$12:$F$48,"ні")+SUMIFS($K$12:$K$48,$E$12:$E$48,"&gt;1980",$C$12:$C$48,2,$F$12:$F$48,"ні"))</f>
        <v>0</v>
      </c>
      <c r="L59" s="325">
        <f>M59+O59+P59</f>
        <v>3059.63</v>
      </c>
      <c r="M59" s="326">
        <f>SUMIFS(M$12:M$48,$E$12:$E$48,"&gt;=1971",$C$12:$C$48,1,$F$12:$F$48,"ні")+SUMIFS(M$12:M$48,$E$12:$E$48,"&gt;=1971",$C$12:$C$48,2,$F$12:$F$48,"ні")-SUMIFS(M$12:M$48,$E$12:$E$48,"&gt;1980",$C$12:$C$48,1,$F$12:$F$48,"ні")-SUMIFS(M$12:M$48,$E$12:$E$48,"&gt;1980",$C$12:$C$48,2,$F$12:$F$48,"ні")</f>
        <v>2367.63</v>
      </c>
      <c r="N59" s="326">
        <f>SUMIFS(N$12:N$48,$E$12:$E$48,"&gt;=1971",$C$12:$C$48,1,$F$12:$F$48,"ні")+SUMIFS(N$12:N$48,$E$12:$E$48,"&gt;=1971",$C$12:$C$48,2,$F$12:$F$48,"ні")-SUMIFS(N$12:N$48,$E$12:$E$48,"&gt;1980",$C$12:$C$48,1,$F$12:$F$48,"ні")-SUMIFS(N$12:N$48,$E$12:$E$48,"&gt;1980",$C$12:$C$48,2,$F$12:$F$48,"ні")</f>
        <v>0</v>
      </c>
      <c r="O59" s="326">
        <f>SUMIFS(O$12:O$48,$E$12:$E$48,"&gt;=1971",$C$12:$C$48,1,$F$12:$F$48,"ні")+SUMIFS(O$12:O$48,$E$12:$E$48,"&gt;=1971",$C$12:$C$48,2,$F$12:$F$48,"ні")-SUMIFS(O$12:O$48,$E$12:$E$48,"&gt;1980",$C$12:$C$48,1,$F$12:$F$48,"ні")-SUMIFS(O$12:O$48,$E$12:$E$48,"&gt;1980",$C$12:$C$48,2,$F$12:$F$48,"ні")</f>
        <v>160</v>
      </c>
      <c r="P59" s="327">
        <f>SUMIFS(P$12:P$48,$E$12:$E$48,"&gt;=1971",$C$12:$C$48,1,$F$12:$F$48,"ні")+SUMIFS(P$12:P$48,$E$12:$E$48,"&gt;=1971",$C$12:$C$48,2,$F$12:$F$48,"ні")-SUMIFS(P$12:P$48,$E$12:$E$48,"&gt;1980",$C$12:$C$48,1,$F$12:$F$48,"ні")-SUMIFS(P$12:P$48,$E$12:$E$48,"&gt;1980",$C$12:$C$48,2,$F$12:$F$48,"ні")</f>
        <v>532</v>
      </c>
      <c r="Q59"/>
      <c r="S59"/>
      <c r="T59"/>
      <c r="U59"/>
      <c r="V59"/>
      <c r="W59"/>
      <c r="X59"/>
      <c r="Y59"/>
      <c r="Z59"/>
      <c r="AA59"/>
      <c r="AB59"/>
      <c r="AC59"/>
      <c r="AD59"/>
      <c r="AE59"/>
      <c r="AF59"/>
      <c r="AG59"/>
      <c r="AH59"/>
      <c r="AI59"/>
      <c r="AJ59"/>
      <c r="AK59"/>
      <c r="AL59"/>
      <c r="AM59"/>
      <c r="AN59"/>
      <c r="AO59"/>
      <c r="AP59"/>
      <c r="AQ59"/>
    </row>
    <row r="60" spans="1:43" ht="15.75">
      <c r="A60" s="71"/>
      <c r="B60" s="72" t="s">
        <v>418</v>
      </c>
      <c r="C60" s="73" t="s">
        <v>165</v>
      </c>
      <c r="D60" s="73"/>
      <c r="E60" s="73" t="s">
        <v>165</v>
      </c>
      <c r="F60" s="73" t="s">
        <v>165</v>
      </c>
      <c r="G60" s="73" t="s">
        <v>165</v>
      </c>
      <c r="H60" s="324">
        <f>SUMIFS(H$12:H$48,$E$12:$E$48,"&gt;=1981",$C$12:$C$48,1,$F$12:$F$48,"ні")+SUMIFS(H$12:H$48,$E$12:$E$48,"&gt;=1981",$C$12:$C$48,2,$F$12:$F$48,"ні")-SUMIFS(H$12:H$48,$E$12:$E$48,"&gt;1985",$C$12:$C$48,1,$F$12:$F$48,"ні")-SUMIFS(H$12:H$48,$E$12:$E$48,"&gt;1985",$C$12:$C$48,2,$F$12:$F$48,"ні")</f>
        <v>36</v>
      </c>
      <c r="I60" s="324">
        <f>SUMIFS(I$12:I$48,$E$12:$E$48,"&gt;=1981",$C$12:$C$48,1,$F$12:$F$48,"ні")+SUMIFS(I$12:I$48,$E$12:$E$48,"&gt;=1981",$C$12:$C$48,2,$F$12:$F$48,"ні")-SUMIFS(I$12:I$48,$E$12:$E$48,"&gt;1985",$C$12:$C$48,1,$F$12:$F$48,"ні")-SUMIFS(I$12:I$48,$E$12:$E$48,"&gt;1985",$C$12:$C$48,2,$F$12:$F$48,"ні")</f>
        <v>222.37709703752085</v>
      </c>
      <c r="J60" s="324">
        <f>SUMIFS($J$12:$J$48,$E$12:$E$48,"&gt;=1981",$C$12:$C$48,1,$F$12:$F$48,"ні")+SUMIFS($J$12:$J$48,$E$12:$E$48,"&gt;=1981",$C$12:$C$48,2,$F$12:$F$48,"ні")-(SUMIFS($J$12:$J$48,$E$12:$E$48,"&gt;1985",$C$12:$C$48,1,$F$12:$F$48,"ні")+SUMIFS($J$12:$J$48,$E$12:$E$48,"&gt;1985",$C$12:$C$48,2,$F$12:$F$48,"ні"))</f>
        <v>0</v>
      </c>
      <c r="K60" s="324">
        <f>SUMIFS($K$12:$K$48,$E$12:$E$48,"&gt;=1981",$C$12:$C$48,1,$F$12:$F$48,"ні")+SUMIFS($K$12:$K$48,$E$12:$E$48,"&gt;=1981",$C$12:$C$48,2,$F$12:$F$48,"ні")-(SUMIFS($K$12:$K$48,$E$12:$E$48,"&gt;1985",$C$12:$C$48,1,$F$12:$F$48,"ні")+SUMIFS($K$12:$K$48,$E$12:$E$48,"&gt;1985",$C$12:$C$48,2,$F$12:$F$48,"ні"))</f>
        <v>0</v>
      </c>
      <c r="L60" s="325">
        <f>M60+O60+P60</f>
        <v>1392.48</v>
      </c>
      <c r="M60" s="326">
        <f>SUMIFS(M$12:M$48,$E$12:$E$48,"&gt;=1981",$C$12:$C$48,1,$F$12:$F$48,"ні")+SUMIFS(M$12:M$48,$E$12:$E$48,"&gt;=1981",$C$12:$C$48,2,$F$12:$F$48,"ні")-SUMIFS(M$12:M$48,$E$12:$E$48,"&gt;1985",$C$12:$C$48,1,$F$12:$F$48,"ні")-SUMIFS(M$12:M$48,$E$12:$E$48,"&gt;1985",$C$12:$C$48,2,$F$12:$F$48,"ні")</f>
        <v>1392.48</v>
      </c>
      <c r="N60" s="326">
        <f>SUMIFS(N$12:N$48,$E$12:$E$48,"&gt;=1981",$C$12:$C$48,1,$F$12:$F$48,"ні")+SUMIFS(N$12:N$48,$E$12:$E$48,"&gt;=1981",$C$12:$C$48,2,$F$12:$F$48,"ні")-SUMIFS(N$12:N$48,$E$12:$E$48,"&gt;1985",$C$12:$C$48,1,$F$12:$F$48,"ні")-SUMIFS(N$12:N$48,$E$12:$E$48,"&gt;1985",$C$12:$C$48,2,$F$12:$F$48,"ні")</f>
        <v>0</v>
      </c>
      <c r="O60" s="326">
        <f>SUMIFS(O$12:O$48,$E$12:$E$48,"&gt;=1981",$C$12:$C$48,1,$F$12:$F$48,"ні")+SUMIFS(O$12:O$48,$E$12:$E$48,"&gt;=1981",$C$12:$C$48,2,$F$12:$F$48,"ні")-SUMIFS(O$12:O$48,$E$12:$E$48,"&gt;1985",$C$12:$C$48,1,$F$12:$F$48,"ні")-SUMIFS(O$12:O$48,$E$12:$E$48,"&gt;1985",$C$12:$C$48,2,$F$12:$F$48,"ні")</f>
        <v>0</v>
      </c>
      <c r="P60" s="327">
        <f>SUMIFS(P$12:P$48,$E$12:$E$48,"&gt;=1981",$C$12:$C$48,1,$F$12:$F$48,"ні")+SUMIFS(P$12:P$48,$E$12:$E$48,"&gt;=1981",$C$12:$C$48,2,$F$12:$F$48,"ні")-SUMIFS(P$12:P$48,$E$12:$E$48,"&gt;1985",$C$12:$C$48,1,$F$12:$F$48,"ні")-SUMIFS(P$12:P$48,$E$12:$E$48,"&gt;1985",$C$12:$C$48,2,$F$12:$F$48,"ні")</f>
        <v>0</v>
      </c>
      <c r="Q60"/>
      <c r="S60"/>
      <c r="T60"/>
      <c r="U60"/>
      <c r="V60"/>
      <c r="W60"/>
      <c r="X60"/>
      <c r="Y60"/>
      <c r="Z60"/>
      <c r="AA60"/>
      <c r="AB60"/>
      <c r="AC60"/>
      <c r="AD60"/>
      <c r="AE60"/>
      <c r="AF60"/>
      <c r="AG60"/>
      <c r="AH60"/>
      <c r="AI60"/>
      <c r="AJ60"/>
      <c r="AK60"/>
      <c r="AL60"/>
      <c r="AM60"/>
      <c r="AN60"/>
      <c r="AO60"/>
      <c r="AP60"/>
      <c r="AQ60"/>
    </row>
    <row r="61" spans="1:43" ht="15.75">
      <c r="A61" s="71"/>
      <c r="B61" s="72" t="s">
        <v>419</v>
      </c>
      <c r="C61" s="73" t="s">
        <v>165</v>
      </c>
      <c r="D61" s="73"/>
      <c r="E61" s="73" t="s">
        <v>165</v>
      </c>
      <c r="F61" s="73" t="s">
        <v>165</v>
      </c>
      <c r="G61" s="73" t="s">
        <v>165</v>
      </c>
      <c r="H61" s="324">
        <f>SUMIFS(H$12:H$48,$E$12:$E$48,"&gt;=1986",$C$12:$C$48,1,$F$12:$F$48,"ні")+SUMIFS(H$12:H$48,$E$12:$E$48,"&gt;=1986",$C$12:$C$48,2,$F$12:$F$48,"ні")-SUMIFS(H$12:H$48,$E$12:$E$48,"&gt;1999",$C$12:$C$48,1,$F$12:$F$48,"ні")-SUMIFS(H$12:H$48,$E$12:$E$48,"&gt;1999",$C$12:$C$48,2,$F$12:$F$48,"ні")</f>
        <v>0</v>
      </c>
      <c r="I61" s="324">
        <f>SUMIFS(I$12:I$48,$E$12:$E$48,"&gt;=1986",$C$12:$C$48,1,$F$12:$F$48,"ні")+SUMIFS(I$12:I$48,$E$12:$E$48,"&gt;=1986",$C$12:$C$48,2,$F$12:$F$48,"ні")-SUMIFS(I$12:I$48,$E$12:$E$48,"&gt;1999",$C$12:$C$48,1,$F$12:$F$48,"ні")-SUMIFS(I$12:I$48,$E$12:$E$48,"&gt;1999",$C$12:$C$48,2,$F$12:$F$48,"ні")</f>
        <v>0</v>
      </c>
      <c r="J61" s="324">
        <f>SUMIFS($J$12:$J$48,$E$12:$E$48,"&gt;=1986",$C$12:$C$48,1,$F$12:$F$48,"ні")+SUMIFS($J$12:$J$48,$E$12:$E$48,"&gt;=1986",$C$12:$C$48,2,$F$12:$F$48,"ні")-(SUMIFS($J$12:$J$48,$E$12:$E$48,"&gt;1999",$C$12:$C$48,1,$F$12:$F$48,"ні")+SUMIFS($J$12:$J$48,$E$12:$E$48,"&gt;1999",$C$12:$C$48,2,$F$12:$F$48,"ні"))</f>
        <v>0</v>
      </c>
      <c r="K61" s="324">
        <f>SUMIFS($K$12:$K$48,$E$12:$E$48,"&gt;=1986",$C$12:$C$48,1,$F$12:$F$48,"ні")+SUMIFS($K$12:$K$48,$E$12:$E$48,"&gt;=1986",$C$12:$C$48,2,$F$12:$F$48,"ні")-(SUMIFS($K$12:$K$48,$E$12:$E$48,"&gt;1999",$C$12:$C$48,1,$F$12:$F$48,"ні")+SUMIFS($K$12:$K$48,$E$12:$E$48,"&gt;1999",$C$12:$C$48,2,$F$12:$F$48,"ні"))</f>
        <v>0</v>
      </c>
      <c r="L61" s="325">
        <f>SUMIFS(L$12:L$48,$E$12:$E$48,"&gt;=1986",$C$12:$C$48,1,$F$12:$F$48,"ні")+SUMIFS(L$12:L$48,$E$12:$E$48,"&gt;=1986",$C$12:$C$48,2,$F$12:$F$48,"ні")-SUMIFS(L$12:L$48,$E$12:$E$48,"&gt;1999",$C$12:$C$48,1,$F$12:$F$48,"ні")-SUMIFS(L$12:L$48,$E$12:$E$48,"&gt;1999",$C$12:$C$48,2,$F$12:$F$48,"ні")</f>
        <v>0</v>
      </c>
      <c r="M61" s="326">
        <f>SUMIFS(M$12:M$48,$E$12:$E$48,"&gt;=1986",$C$12:$C$48,1,$F$12:$F$48,"ні")+SUMIFS(M$12:M$48,$E$12:$E$48,"&gt;=1986",$C$12:$C$48,2,$F$12:$F$48,"ні")-SUMIFS(M$12:M$48,$E$12:$E$48,"&gt;1999",$C$12:$C$48,1,$F$12:$F$48,"ні")-SUMIFS(M$12:M$48,$E$12:$E$48,"&gt;1999",$C$12:$C$48,2,$F$12:$F$48,"ні")</f>
        <v>0</v>
      </c>
      <c r="N61" s="326">
        <f>SUMIFS(N$12:N$48,$E$12:$E$48,"&gt;=1986",$C$12:$C$48,1,$F$12:$F$48,"ні")+SUMIFS(N$12:N$48,$E$12:$E$48,"&gt;=1986",$C$12:$C$48,2,$F$12:$F$48,"ні")-SUMIFS(N$12:N$48,$E$12:$E$48,"&gt;1999",$C$12:$C$48,1,$F$12:$F$48,"ні")-SUMIFS(N$12:N$48,$E$12:$E$48,"&gt;1999",$C$12:$C$48,2,$F$12:$F$48,"ні")</f>
        <v>0</v>
      </c>
      <c r="O61" s="326">
        <f>SUMIFS(O$12:O$48,$E$12:$E$48,"&gt;=1986",$C$12:$C$48,1,$F$12:$F$48,"ні")+SUMIFS(O$12:O$48,$E$12:$E$48,"&gt;=1986",$C$12:$C$48,2,$F$12:$F$48,"ні")-SUMIFS(O$12:O$48,$E$12:$E$48,"&gt;1999",$C$12:$C$48,1,$F$12:$F$48,"ні")-SUMIFS(O$12:O$48,$E$12:$E$48,"&gt;1999",$C$12:$C$48,2,$F$12:$F$48,"ні")</f>
        <v>0</v>
      </c>
      <c r="P61" s="327">
        <f>SUMIFS(P$12:P$48,$E$12:$E$48,"&gt;=1986",$C$12:$C$48,1,$F$12:$F$48,"ні")+SUMIFS(P$12:P$48,$E$12:$E$48,"&gt;=1986",$C$12:$C$48,2,$F$12:$F$48,"ні")-SUMIFS(P$12:P$48,$E$12:$E$48,"&gt;1999",$C$12:$C$48,1,$F$12:$F$48,"ні")-SUMIFS(P$12:P$48,$E$12:$E$48,"&gt;1999",$C$12:$C$48,2,$F$12:$F$48,"ні")</f>
        <v>0</v>
      </c>
      <c r="Q61"/>
      <c r="S61"/>
      <c r="T61"/>
      <c r="U61"/>
      <c r="V61"/>
      <c r="W61"/>
      <c r="X61"/>
      <c r="Y61"/>
      <c r="Z61"/>
      <c r="AA61"/>
      <c r="AB61"/>
      <c r="AC61"/>
      <c r="AD61"/>
      <c r="AE61"/>
      <c r="AF61"/>
      <c r="AG61"/>
      <c r="AH61"/>
      <c r="AI61"/>
      <c r="AJ61"/>
      <c r="AK61"/>
      <c r="AL61"/>
      <c r="AM61"/>
      <c r="AN61"/>
      <c r="AO61"/>
      <c r="AP61"/>
      <c r="AQ61"/>
    </row>
    <row r="62" spans="1:43" ht="16.5" thickBot="1">
      <c r="A62" s="74"/>
      <c r="B62" s="75" t="s">
        <v>420</v>
      </c>
      <c r="C62" s="252" t="s">
        <v>165</v>
      </c>
      <c r="D62" s="301"/>
      <c r="E62" s="252" t="s">
        <v>165</v>
      </c>
      <c r="F62" s="252" t="s">
        <v>165</v>
      </c>
      <c r="G62" s="252" t="s">
        <v>165</v>
      </c>
      <c r="H62" s="324">
        <f>SUMIFS(H$12:H$48,$E$12:$E$48,"&gt;=2000",$C$12:$C$48,1,$F$12:$F$48,"ні")+SUMIFS(H$12:H$48,$E$12:$E$48,"&gt;=2000",$C$12:$C$48,2,$F$12:$F$48,"ні")</f>
        <v>0</v>
      </c>
      <c r="I62" s="324">
        <f>SUMIFS(I$12:I$48,$E$12:$E$48,"&gt;=2000",$C$12:$C$48,1,$F$12:$F$48,"ні")+SUMIFS(I$12:I$48,$E$12:$E$48,"&gt;=2000",$C$12:$C$48,2,$F$12:$F$48,"ні")</f>
        <v>0</v>
      </c>
      <c r="J62" s="324">
        <f>SUMIFS($J$12:$J$48,$E$12:$E$48,"&gt;=2000",$C$12:$C$48,1,$F$12:$F$48,"ні")+SUMIFS($J$12:$J$48,$E$12:$E$48,"&gt;=2000",$C$12:$C$48,2,$F$12:$F$48,"ні")</f>
        <v>0</v>
      </c>
      <c r="K62" s="324">
        <f>SUMIFS($K$12:$K$48,$E$12:$E$48,"&gt;=2000",$C$12:$C$48,1,$F$12:$F$48,"ні")+SUMIFS($K$12:$K$48,$E$12:$E$48,"&gt;=2000",$C$12:$C$48,2,$F$12:$F$48,"ні")</f>
        <v>0</v>
      </c>
      <c r="L62" s="325">
        <f>SUMIFS(L$12:L$48,$E$12:$E$48,"&gt;=2000",$C$12:$C$48,1,$F$12:$F$48,"ні")+SUMIFS(L$12:L$48,$E$12:$E$48,"&gt;=2000",$C$12:$C$48,2,$F$12:$F$48,"ні")</f>
        <v>0</v>
      </c>
      <c r="M62" s="326">
        <f>SUMIFS(M$12:M$48,$E$12:$E$48,"&gt;=2000",$C$12:$C$48,1,$F$12:$F$48,"ні")+SUMIFS(M$12:M$48,$E$12:$E$48,"&gt;=2000",$C$12:$C$48,2,$F$12:$F$48,"ні")</f>
        <v>0</v>
      </c>
      <c r="N62" s="326">
        <f>SUMIFS(N$12:N$48,$E$12:$E$48,"&gt;=2000",$C$12:$C$48,1,$F$12:$F$48,"ні")+SUMIFS(N$12:N$48,$E$12:$E$48,"&gt;=2000",$C$12:$C$48,2,$F$12:$F$48,"ні")</f>
        <v>0</v>
      </c>
      <c r="O62" s="326">
        <f>SUMIFS(O$12:O$48,$E$12:$E$48,"&gt;=2000",$C$12:$C$48,1,$F$12:$F$48,"ні")+SUMIFS(O$12:O$48,$E$12:$E$48,"&gt;=2000",$C$12:$C$48,2,$F$12:$F$48,"ні")</f>
        <v>0</v>
      </c>
      <c r="P62" s="327">
        <f>SUMIFS(P$12:P$48,$E$12:$E$48,"&gt;=2000",$C$12:$C$48,1,$F$12:$F$48,"ні")+SUMIFS(P$12:P$48,$E$12:$E$48,"&gt;=2000",$C$12:$C$48,2,$F$12:$F$48,"ні")</f>
        <v>0</v>
      </c>
      <c r="Q62"/>
      <c r="S62"/>
      <c r="T62"/>
      <c r="U62"/>
      <c r="V62"/>
      <c r="W62"/>
      <c r="X62"/>
      <c r="Y62"/>
      <c r="Z62"/>
      <c r="AA62"/>
      <c r="AB62"/>
      <c r="AC62"/>
      <c r="AD62"/>
      <c r="AE62"/>
      <c r="AF62"/>
      <c r="AG62"/>
      <c r="AH62"/>
      <c r="AI62"/>
      <c r="AJ62"/>
      <c r="AK62"/>
      <c r="AL62"/>
      <c r="AM62"/>
      <c r="AN62"/>
      <c r="AO62"/>
      <c r="AP62"/>
      <c r="AQ62"/>
    </row>
    <row r="63" spans="1:43">
      <c r="A63" s="69"/>
      <c r="B63" s="70" t="s">
        <v>421</v>
      </c>
      <c r="C63" s="251" t="s">
        <v>165</v>
      </c>
      <c r="D63" s="300"/>
      <c r="E63" s="251" t="s">
        <v>165</v>
      </c>
      <c r="F63" s="251" t="s">
        <v>165</v>
      </c>
      <c r="G63" s="251" t="s">
        <v>165</v>
      </c>
      <c r="H63" s="331">
        <f t="shared" ref="H63:O63" si="4">H64+H65+H66+H67+H68+H69+H70</f>
        <v>0</v>
      </c>
      <c r="I63" s="305">
        <f t="shared" si="4"/>
        <v>0</v>
      </c>
      <c r="J63" s="305">
        <f t="shared" si="4"/>
        <v>0</v>
      </c>
      <c r="K63" s="305">
        <f t="shared" si="4"/>
        <v>0</v>
      </c>
      <c r="L63" s="307">
        <f t="shared" si="4"/>
        <v>0</v>
      </c>
      <c r="M63" s="307">
        <f t="shared" si="4"/>
        <v>0</v>
      </c>
      <c r="N63" s="307">
        <f t="shared" si="4"/>
        <v>0</v>
      </c>
      <c r="O63" s="307">
        <f t="shared" si="4"/>
        <v>0</v>
      </c>
      <c r="P63" s="323">
        <f>P64+P65+P66+P67+P68+P69+P70</f>
        <v>0</v>
      </c>
      <c r="Q63"/>
      <c r="S63"/>
      <c r="T63"/>
      <c r="U63"/>
      <c r="V63"/>
      <c r="W63"/>
      <c r="X63"/>
      <c r="Y63"/>
      <c r="Z63"/>
      <c r="AA63"/>
      <c r="AB63"/>
      <c r="AC63"/>
      <c r="AD63"/>
      <c r="AE63"/>
      <c r="AF63"/>
      <c r="AG63"/>
      <c r="AH63"/>
      <c r="AI63"/>
      <c r="AJ63"/>
      <c r="AK63"/>
      <c r="AL63"/>
      <c r="AM63"/>
      <c r="AN63"/>
      <c r="AO63"/>
      <c r="AP63"/>
      <c r="AQ63"/>
    </row>
    <row r="64" spans="1:43" ht="15.75">
      <c r="A64" s="71"/>
      <c r="B64" s="72" t="s">
        <v>414</v>
      </c>
      <c r="C64" s="73" t="s">
        <v>165</v>
      </c>
      <c r="D64" s="73"/>
      <c r="E64" s="73" t="s">
        <v>165</v>
      </c>
      <c r="F64" s="73" t="s">
        <v>165</v>
      </c>
      <c r="G64" s="73" t="s">
        <v>165</v>
      </c>
      <c r="H64" s="330">
        <f>SUMIFS(H$12:H$48,$E$12:$E$48,"&lt;1929",$C$12:$C$48,3,$F$12:$F$48,"ні")+SUMIFS(H$12:H$48,$E$12:$E$48,"&lt;1929",$C$12:$C$48,4,$F$12:$F$48,"ні")</f>
        <v>0</v>
      </c>
      <c r="I64" s="330">
        <f>SUMIFS(I$12:I$48,$E$12:$E$48,"&lt;1929",$C$12:$C$48,3,$F$12:$F$48,"ні")+SUMIFS(I$12:I$48,$E$12:$E$48,"&lt;1929",$C$12:$C$48,4,$F$12:$F$48,"ні")</f>
        <v>0</v>
      </c>
      <c r="J64" s="330">
        <f>SUMIFS($J$12:$J$48,$E$12:$E$48,"&lt;1929",$C$12:$C$48,1,$F$12:$F$48,"ні")+SUMIFS($J$12:$J$48,$E$12:$E$48,"&lt;1929",$C$12:$C$48,2,$F$12:$F$48,"ні")</f>
        <v>0</v>
      </c>
      <c r="K64" s="330">
        <f>SUMIFS($K$12:$K$48,$E$12:$E$48,"&lt;1929",$C$12:$C$48,1,$F$12:$F$48,"ні")+SUMIFS($K$12:$K$48,$E$12:$E$48,"&lt;1929",$C$12:$C$48,2,$F$12:$F$48,"ні")</f>
        <v>0</v>
      </c>
      <c r="L64" s="325">
        <f>SUMIFS(L$12:L$48,$E$12:$E$48,"&lt;1929",$C$12:$C$48,3,$F$12:$F$48,"ні")+SUMIFS(L$12:L$48,$E$12:$E$48,"&lt;1929",$C$12:$C$48,4,$F$12:$F$48,"ні")</f>
        <v>0</v>
      </c>
      <c r="M64" s="325">
        <f>SUMIFS(M$12:M$48,$E$12:$E$48,"&lt;1929",$C$12:$C$48,3,$F$12:$F$48,"ні")+SUMIFS(M$12:M$48,$E$12:$E$48,"&lt;1929",$C$12:$C$48,4,$F$12:$F$48,"ні")</f>
        <v>0</v>
      </c>
      <c r="N64" s="325">
        <f>SUMIFS(N$12:N$48,$E$12:$E$48,"&lt;1929",$C$12:$C$48,3,$F$12:$F$48,"ні")+SUMIFS(N$12:N$48,$E$12:$E$48,"&lt;1929",$C$12:$C$48,4,$F$12:$F$48,"ні")</f>
        <v>0</v>
      </c>
      <c r="O64" s="325">
        <f>SUMIFS(O$12:O$48,$E$12:$E$48,"&lt;1929",$C$12:$C$48,3,$F$12:$F$48,"ні")+SUMIFS(O$12:O$48,$E$12:$E$48,"&lt;1929",$C$12:$C$48,4,$F$12:$F$48,"ні")</f>
        <v>0</v>
      </c>
      <c r="P64" s="327">
        <f>SUMIFS(P$12:P$48,$E$12:$E$48,"&lt;1929",$C$12:$C$48,3,$F$12:$F$48,"ні")+SUMIFS(P$12:P$48,$E$12:$E$48,"&lt;1929",$C$12:$C$48,4,$F$12:$F$48,"ні")</f>
        <v>0</v>
      </c>
      <c r="Q64"/>
      <c r="S64"/>
      <c r="T64"/>
      <c r="U64"/>
      <c r="V64"/>
      <c r="W64"/>
      <c r="X64"/>
      <c r="Y64"/>
      <c r="Z64"/>
      <c r="AA64"/>
      <c r="AB64"/>
      <c r="AC64"/>
      <c r="AD64"/>
      <c r="AE64"/>
      <c r="AF64"/>
      <c r="AG64"/>
      <c r="AH64"/>
      <c r="AI64"/>
      <c r="AJ64"/>
      <c r="AK64"/>
      <c r="AL64"/>
      <c r="AM64"/>
      <c r="AN64"/>
      <c r="AO64"/>
      <c r="AP64"/>
      <c r="AQ64"/>
    </row>
    <row r="65" spans="1:43" ht="15.75">
      <c r="A65" s="71"/>
      <c r="B65" s="72" t="s">
        <v>415</v>
      </c>
      <c r="C65" s="73" t="s">
        <v>165</v>
      </c>
      <c r="D65" s="73"/>
      <c r="E65" s="73" t="s">
        <v>165</v>
      </c>
      <c r="F65" s="73" t="s">
        <v>165</v>
      </c>
      <c r="G65" s="73" t="s">
        <v>165</v>
      </c>
      <c r="H65" s="324">
        <f>SUMIFS(H$12:H$48,$E$12:$E$48,"&gt;=1930",$C$12:$C$48,3,$F$12:$F$48,"ні")+SUMIFS(H$12:H$48,$E$12:$E$48,"&gt;=1930",$C$12:$C$48,4,$F$12:$F$48,"ні")-SUMIFS(H$12:H$48,$E$12:$E$48,"&gt;1958",$C$12:$C$48,3,$F$12:$F$48,"ні")-SUMIFS(H$12:H$48,$E$12:$E$48,"&gt;1958",$C$12:$C$48,4,$F$12:$F$48,"ні")</f>
        <v>0</v>
      </c>
      <c r="I65" s="324">
        <f>SUMIFS(I$12:I$48,$E$12:$E$48,"&gt;=1930",$C$12:$C$48,3,$F$12:$F$48,"ні")+SUMIFS(I$12:I$48,$E$12:$E$48,"&gt;=1930",$C$12:$C$48,4,$F$12:$F$48,"ні")-SUMIFS(I$12:I$48,$E$12:$E$48,"&gt;1958",$C$12:$C$48,3,$F$12:$F$48,"ні")-SUMIFS(I$12:I$48,$E$12:$E$48,"&gt;1958",$C$12:$C$48,4,$F$12:$F$48,"ні")</f>
        <v>0</v>
      </c>
      <c r="J65" s="324">
        <f>SUMIFS($J$12:$J$48,$E$12:$E$48,"&gt;=1930",$C$12:$C$48,1,$F$12:$F$48,"ні")+SUMIFS($J$12:$J$48,$E$12:$E$48,"&gt;=1930",$C$12:$C$48,2,$F$12:$F$48,"ні")-(SUMIFS($J$12:$J$48,$E$12:$E$48,"&gt;1958",$C$12:$C$48,1,$F$12:$F$48,"ні")+SUMIFS($J$12:$J$48,$E$12:$E$48,"&gt;1958",$C$12:$C$48,2,$F$12:$F$48,"ні"))</f>
        <v>0</v>
      </c>
      <c r="K65" s="324">
        <f>SUMIFS($K$12:$K$48,$E$12:$E$48,"&gt;=1930",$C$12:$C$48,1,$F$12:$F$48,"ні")+SUMIFS($K$12:$K$48,$E$12:$E$48,"&gt;=1930",$C$12:$C$48,2,$F$12:$F$48,"ні")-(SUMIFS($K$12:$K$48,$E$12:$E$48,"&gt;1958",$C$12:$C$48,1,$F$12:$F$48,"ні")+SUMIFS($K$12:$K$48,$E$12:$E$48,"&gt;1958",$C$12:$C$48,2,$F$12:$F$48,"ні"))</f>
        <v>0</v>
      </c>
      <c r="L65" s="325">
        <f>SUMIFS(L$12:L$48,$E$12:$E$48,"&gt;=1930",$C$12:$C$48,3,$F$12:$F$48,"ні")+SUMIFS(L$12:L$48,$E$12:$E$48,"&gt;=1930",$C$12:$C$48,4,$F$12:$F$48,"ні")-SUMIFS(L$12:L$48,$E$12:$E$48,"&gt;1958",$C$12:$C$48,3,$F$12:$F$48,"ні")-SUMIFS(L$12:L$48,$E$12:$E$48,"&gt;1958",$C$12:$C$48,4,$F$12:$F$48,"ні")</f>
        <v>0</v>
      </c>
      <c r="M65" s="326">
        <f>SUMIFS(M$12:M$48,$E$12:$E$48,"&gt;=1930",$C$12:$C$48,3,$F$12:$F$48,"ні")+SUMIFS(M$12:M$48,$E$12:$E$48,"&gt;=1930",$C$12:$C$48,4,$F$12:$F$48,"ні")-SUMIFS(M$12:M$48,$E$12:$E$48,"&gt;1958",$C$12:$C$48,3,$F$12:$F$48,"ні")-SUMIFS(M$12:M$48,$E$12:$E$48,"&gt;1958",$C$12:$C$48,4,$F$12:$F$48,"ні")</f>
        <v>0</v>
      </c>
      <c r="N65" s="326">
        <f>SUMIFS(N$12:N$48,$E$12:$E$48,"&gt;=1930",$C$12:$C$48,3,$F$12:$F$48,"ні")+SUMIFS(N$12:N$48,$E$12:$E$48,"&gt;=1930",$C$12:$C$48,4,$F$12:$F$48,"ні")-SUMIFS(N$12:N$48,$E$12:$E$48,"&gt;1958",$C$12:$C$48,3,$F$12:$F$48,"ні")-SUMIFS(N$12:N$48,$E$12:$E$48,"&gt;1958",$C$12:$C$48,4,$F$12:$F$48,"ні")</f>
        <v>0</v>
      </c>
      <c r="O65" s="326">
        <f>SUMIFS(O$12:O$48,$E$12:$E$48,"&gt;=1930",$C$12:$C$48,3,$F$12:$F$48,"ні")+SUMIFS(O$12:O$48,$E$12:$E$48,"&gt;=1930",$C$12:$C$48,4,$F$12:$F$48,"ні")-SUMIFS(O$12:O$48,$E$12:$E$48,"&gt;1958",$C$12:$C$48,3,$F$12:$F$48,"ні")-SUMIFS(O$12:O$48,$E$12:$E$48,"&gt;1958",$C$12:$C$48,4,$F$12:$F$48,"ні")</f>
        <v>0</v>
      </c>
      <c r="P65" s="327">
        <f>SUMIFS(P$12:P$48,$E$12:$E$48,"&gt;=1930",$C$12:$C$48,3,$F$12:$F$48,"ні")+SUMIFS(P$12:P$48,$E$12:$E$48,"&gt;=1930",$C$12:$C$48,4,$F$12:$F$48,"ні")-SUMIFS(P$12:P$48,$E$12:$E$48,"&gt;1958",$C$12:$C$48,3,$F$12:$F$48,"ні")-SUMIFS(P$12:P$48,$E$12:$E$48,"&gt;1958",$C$12:$C$48,4,$F$12:$F$48,"ні")</f>
        <v>0</v>
      </c>
      <c r="Q65"/>
      <c r="S65"/>
      <c r="T65"/>
      <c r="U65"/>
      <c r="V65"/>
      <c r="W65"/>
      <c r="X65"/>
      <c r="Y65"/>
      <c r="Z65"/>
      <c r="AA65"/>
      <c r="AB65"/>
      <c r="AC65"/>
      <c r="AD65"/>
      <c r="AE65"/>
      <c r="AF65"/>
      <c r="AG65"/>
      <c r="AH65"/>
      <c r="AI65"/>
      <c r="AJ65"/>
      <c r="AK65"/>
      <c r="AL65"/>
      <c r="AM65"/>
      <c r="AN65"/>
      <c r="AO65"/>
      <c r="AP65"/>
      <c r="AQ65"/>
    </row>
    <row r="66" spans="1:43" ht="15.75">
      <c r="A66" s="71"/>
      <c r="B66" s="72" t="s">
        <v>416</v>
      </c>
      <c r="C66" s="73" t="s">
        <v>165</v>
      </c>
      <c r="D66" s="73"/>
      <c r="E66" s="73" t="s">
        <v>165</v>
      </c>
      <c r="F66" s="73" t="s">
        <v>165</v>
      </c>
      <c r="G66" s="73" t="s">
        <v>165</v>
      </c>
      <c r="H66" s="324">
        <f>SUMIFS(H$12:H$48,$E$12:$E$48,"&gt;=1959",$C$12:$C$48,3,$F$12:$F$48,"ні")+SUMIFS(H$12:H$48,$E$12:$E$48,"&gt;=1959",$C$12:$C$48,4,$F$12:$F$48,"ні")-SUMIFS(H$12:H$48,$E$12:$E$48,"&gt;1970",$C$12:$C$48,3,$F$12:$F$48,"ні")-SUMIFS(H$12:H$48,$E$12:$E$48,"&gt;1970",$C$12:$C$48,4,$F$12:$F$48,"ні")</f>
        <v>0</v>
      </c>
      <c r="I66" s="324">
        <f>SUMIFS(I$12:I$48,$E$12:$E$48,"&gt;=1959",$C$12:$C$48,3,$F$12:$F$48,"ні")+SUMIFS(I$12:I$48,$E$12:$E$48,"&gt;=1959",$C$12:$C$48,4,$F$12:$F$48,"ні")-SUMIFS(I$12:I$48,$E$12:$E$48,"&gt;1970",$C$12:$C$48,3,$F$12:$F$48,"ні")-SUMIFS(I$12:I$48,$E$12:$E$48,"&gt;1970",$C$12:$C$48,4,$F$12:$F$48,"ні")</f>
        <v>0</v>
      </c>
      <c r="J66" s="324">
        <f>SUMIFS($J$12:$J$48,$E$12:$E$48,"&gt;=1959",$C$12:$C$48,1,$F$12:$F$48,"ні")+SUMIFS($J$12:$J$48,$E$12:$E$48,"&gt;=1959",$C$12:$C$48,2,$F$12:$F$48,"ні")-(SUMIFS($J$12:$J$48,$E$12:$E$48,"&gt;1970",$C$12:$C$48,1,$F$12:$F$48,"ні")+SUMIFS($J$12:$J$48,$E$12:$E$48,"&gt;1970",$C$12:$C$48,2,$F$12:$F$48,"ні"))</f>
        <v>0</v>
      </c>
      <c r="K66" s="324">
        <f>SUMIFS($K$12:$K$48,$E$12:$E$48,"&gt;=1959",$C$12:$C$48,1,$F$12:$F$48,"ні")+SUMIFS($K$12:$K$48,$E$12:$E$48,"&gt;=1959",$C$12:$C$48,2,$F$12:$F$48,"ні")-(SUMIFS($K$12:$K$48,$E$12:$E$48,"&gt;1970",$C$12:$C$48,1,$F$12:$F$48,"ні")+SUMIFS($K$12:$K$48,$E$12:$E$48,"&gt;1970",$C$12:$C$48,2,$F$12:$F$48,"ні"))</f>
        <v>0</v>
      </c>
      <c r="L66" s="325">
        <f>SUMIFS(L$12:L$48,$E$12:$E$48,"&gt;=1959",$C$12:$C$48,3,$F$12:$F$48,"ні")+SUMIFS(L$12:L$48,$E$12:$E$48,"&gt;=1959",$C$12:$C$48,4,$F$12:$F$48,"ні")-SUMIFS(L$12:L$48,$E$12:$E$48,"&gt;1970",$C$12:$C$48,3,$F$12:$F$48,"ні")-SUMIFS(L$12:L$48,$E$12:$E$48,"&gt;1970",$C$12:$C$48,4,$F$12:$F$48,"ні")</f>
        <v>0</v>
      </c>
      <c r="M66" s="326">
        <f>SUMIFS(M$12:M$48,$E$12:$E$48,"&gt;=1959",$C$12:$C$48,3,$F$12:$F$48,"ні")+SUMIFS(M$12:M$48,$E$12:$E$48,"&gt;=1959",$C$12:$C$48,4,$F$12:$F$48,"ні")-SUMIFS(M$12:M$48,$E$12:$E$48,"&gt;1970",$C$12:$C$48,3,$F$12:$F$48,"ні")-SUMIFS(M$12:M$48,$E$12:$E$48,"&gt;1970",$C$12:$C$48,4,$F$12:$F$48,"ні")</f>
        <v>0</v>
      </c>
      <c r="N66" s="326">
        <f>SUMIFS(N$12:N$48,$E$12:$E$48,"&gt;=1959",$C$12:$C$48,3,$F$12:$F$48,"ні")+SUMIFS(N$12:N$48,$E$12:$E$48,"&gt;=1959",$C$12:$C$48,4,$F$12:$F$48,"ні")-SUMIFS(N$12:N$48,$E$12:$E$48,"&gt;1970",$C$12:$C$48,3,$F$12:$F$48,"ні")-SUMIFS(N$12:N$48,$E$12:$E$48,"&gt;1970",$C$12:$C$48,4,$F$12:$F$48,"ні")</f>
        <v>0</v>
      </c>
      <c r="O66" s="326">
        <f>SUMIFS(O$12:O$48,$E$12:$E$48,"&gt;=1959",$C$12:$C$48,3,$F$12:$F$48,"ні")+SUMIFS(O$12:O$48,$E$12:$E$48,"&gt;=1959",$C$12:$C$48,4,$F$12:$F$48,"ні")-SUMIFS(O$12:O$48,$E$12:$E$48,"&gt;1970",$C$12:$C$48,3,$F$12:$F$48,"ні")-SUMIFS(O$12:O$48,$E$12:$E$48,"&gt;1970",$C$12:$C$48,4,$F$12:$F$48,"ні")</f>
        <v>0</v>
      </c>
      <c r="P66" s="327">
        <f>SUMIFS(P$12:P$48,$E$12:$E$48,"&gt;=1959",$C$12:$C$48,3,$F$12:$F$48,"ні")+SUMIFS(P$12:P$48,$E$12:$E$48,"&gt;=1959",$C$12:$C$48,4,$F$12:$F$48,"ні")-SUMIFS(P$12:P$48,$E$12:$E$48,"&gt;1970",$C$12:$C$48,3,$F$12:$F$48,"ні")-SUMIFS(P$12:P$48,$E$12:$E$48,"&gt;1970",$C$12:$C$48,4,$F$12:$F$48,"ні")</f>
        <v>0</v>
      </c>
      <c r="Q66"/>
      <c r="S66"/>
      <c r="T66"/>
      <c r="U66"/>
      <c r="V66"/>
      <c r="W66"/>
      <c r="X66"/>
      <c r="Y66"/>
      <c r="Z66"/>
      <c r="AA66"/>
      <c r="AB66"/>
      <c r="AC66"/>
      <c r="AD66"/>
      <c r="AE66"/>
      <c r="AF66"/>
      <c r="AG66"/>
      <c r="AH66"/>
      <c r="AI66"/>
      <c r="AJ66"/>
      <c r="AK66"/>
      <c r="AL66"/>
      <c r="AM66"/>
      <c r="AN66"/>
      <c r="AO66"/>
      <c r="AP66"/>
      <c r="AQ66"/>
    </row>
    <row r="67" spans="1:43" ht="15.75">
      <c r="A67" s="71"/>
      <c r="B67" s="72" t="s">
        <v>417</v>
      </c>
      <c r="C67" s="73" t="s">
        <v>165</v>
      </c>
      <c r="D67" s="73"/>
      <c r="E67" s="73" t="s">
        <v>165</v>
      </c>
      <c r="F67" s="73" t="s">
        <v>165</v>
      </c>
      <c r="G67" s="73" t="s">
        <v>165</v>
      </c>
      <c r="H67" s="324">
        <f>SUMIFS(H$12:H$48,$E$12:$E$48,"&gt;=1971",$C$12:$C$48,3,$F$12:$F$48,"ні")+SUMIFS(H$12:H$48,$E$12:$E$48,"&gt;=1971",$C$12:$C$48,4,$F$12:$F$48,"ні")-SUMIFS(H$12:H$48,$E$12:$E$48,"&gt;1980",$C$12:$C$48,3,$F$12:$F$48,"ні")-SUMIFS(H$12:H$48,$E$12:$E$48,"&gt;1980",$C$12:$C$48,4,$F$12:$F$48,"ні")</f>
        <v>0</v>
      </c>
      <c r="I67" s="324">
        <f>SUMIFS(I$12:I$48,$E$12:$E$48,"&gt;=1971",$C$12:$C$48,3,$F$12:$F$48,"ні")+SUMIFS(I$12:I$48,$E$12:$E$48,"&gt;=1971",$C$12:$C$48,4,$F$12:$F$48,"ні")-SUMIFS(I$12:I$48,$E$12:$E$48,"&gt;1980",$C$12:$C$48,3,$F$12:$F$48,"ні")-SUMIFS(I$12:I$48,$E$12:$E$48,"&gt;1980",$C$12:$C$48,4,$F$12:$F$48,"ні")</f>
        <v>0</v>
      </c>
      <c r="J67" s="324">
        <f>SUMIFS($J$12:$J$48,$E$12:$E$48,"&gt;=1971",$C$12:$C$48,1,$F$12:$F$48,"ні")+SUMIFS($J$12:$J$48,$E$12:$E$48,"&gt;=1971",$C$12:$C$48,2,$F$12:$F$48,"ні")-(SUMIFS($J$12:$J$48,$E$12:$E$48,"&gt;1980",$C$12:$C$48,1,$F$12:$F$48,"ні")+SUMIFS($J$12:$J$48,$E$12:$E$48,"&gt;1980",$C$12:$C$48,2,$F$12:$F$48,"ні"))</f>
        <v>0</v>
      </c>
      <c r="K67" s="324">
        <f>SUMIFS($K$12:$K$48,$E$12:$E$48,"&gt;=1971",$C$12:$C$48,1,$F$12:$F$48,"ні")+SUMIFS($K$12:$K$48,$E$12:$E$48,"&gt;=1971",$C$12:$C$48,2,$F$12:$F$48,"ні")-(SUMIFS($K$12:$K$48,$E$12:$E$48,"&gt;1980",$C$12:$C$48,1,$F$12:$F$48,"ні")+SUMIFS($K$12:$K$48,$E$12:$E$48,"&gt;1980",$C$12:$C$48,2,$F$12:$F$48,"ні"))</f>
        <v>0</v>
      </c>
      <c r="L67" s="325">
        <f>SUMIFS(L$12:L$48,$E$12:$E$48,"&gt;=1971",$C$12:$C$48,3,$F$12:$F$48,"ні")+SUMIFS(L$12:L$48,$E$12:$E$48,"&gt;=1971",$C$12:$C$48,4,$F$12:$F$48,"ні")-SUMIFS(L$12:L$48,$E$12:$E$48,"&gt;1980",$C$12:$C$48,3,$F$12:$F$48,"ні")-SUMIFS(L$12:L$48,$E$12:$E$48,"&gt;1980",$C$12:$C$48,4,$F$12:$F$48,"ні")</f>
        <v>0</v>
      </c>
      <c r="M67" s="326">
        <f>SUMIFS(M$12:M$48,$E$12:$E$48,"&gt;=1971",$C$12:$C$48,3,$F$12:$F$48,"ні")+SUMIFS(M$12:M$48,$E$12:$E$48,"&gt;=1971",$C$12:$C$48,4,$F$12:$F$48,"ні")-SUMIFS(M$12:M$48,$E$12:$E$48,"&gt;1980",$C$12:$C$48,3,$F$12:$F$48,"ні")-SUMIFS(M$12:M$48,$E$12:$E$48,"&gt;1980",$C$12:$C$48,4,$F$12:$F$48,"ні")</f>
        <v>0</v>
      </c>
      <c r="N67" s="326">
        <f>SUMIFS(N$12:N$48,$E$12:$E$48,"&gt;=1971",$C$12:$C$48,3,$F$12:$F$48,"ні")+SUMIFS(N$12:N$48,$E$12:$E$48,"&gt;=1971",$C$12:$C$48,4,$F$12:$F$48,"ні")-SUMIFS(N$12:N$48,$E$12:$E$48,"&gt;1980",$C$12:$C$48,3,$F$12:$F$48,"ні")-SUMIFS(N$12:N$48,$E$12:$E$48,"&gt;1980",$C$12:$C$48,4,$F$12:$F$48,"ні")</f>
        <v>0</v>
      </c>
      <c r="O67" s="326">
        <f>SUMIFS(O$12:O$48,$E$12:$E$48,"&gt;=1971",$C$12:$C$48,3,$F$12:$F$48,"ні")+SUMIFS(O$12:O$48,$E$12:$E$48,"&gt;=1971",$C$12:$C$48,4,$F$12:$F$48,"ні")-SUMIFS(O$12:O$48,$E$12:$E$48,"&gt;1980",$C$12:$C$48,3,$F$12:$F$48,"ні")-SUMIFS(O$12:O$48,$E$12:$E$48,"&gt;1980",$C$12:$C$48,4,$F$12:$F$48,"ні")</f>
        <v>0</v>
      </c>
      <c r="P67" s="327">
        <f>SUMIFS(P$12:P$48,$E$12:$E$48,"&gt;=1971",$C$12:$C$48,3,$F$12:$F$48,"ні")+SUMIFS(P$12:P$48,$E$12:$E$48,"&gt;=1971",$C$12:$C$48,4,$F$12:$F$48,"ні")-SUMIFS(P$12:P$48,$E$12:$E$48,"&gt;1980",$C$12:$C$48,3,$F$12:$F$48,"ні")-SUMIFS(P$12:P$48,$E$12:$E$48,"&gt;1980",$C$12:$C$48,4,$F$12:$F$48,"ні")</f>
        <v>0</v>
      </c>
      <c r="Q67"/>
      <c r="S67"/>
      <c r="T67"/>
      <c r="U67"/>
      <c r="V67"/>
      <c r="W67"/>
      <c r="X67"/>
      <c r="Y67"/>
      <c r="Z67"/>
      <c r="AA67"/>
      <c r="AB67"/>
      <c r="AC67"/>
      <c r="AD67"/>
      <c r="AE67"/>
      <c r="AF67"/>
      <c r="AG67"/>
      <c r="AH67"/>
      <c r="AI67"/>
      <c r="AJ67"/>
      <c r="AK67"/>
      <c r="AL67"/>
      <c r="AM67"/>
      <c r="AN67"/>
      <c r="AO67"/>
      <c r="AP67"/>
      <c r="AQ67"/>
    </row>
    <row r="68" spans="1:43" ht="15.75">
      <c r="A68" s="71"/>
      <c r="B68" s="72" t="s">
        <v>418</v>
      </c>
      <c r="C68" s="73" t="s">
        <v>165</v>
      </c>
      <c r="D68" s="73"/>
      <c r="E68" s="73" t="s">
        <v>165</v>
      </c>
      <c r="F68" s="73" t="s">
        <v>165</v>
      </c>
      <c r="G68" s="73" t="s">
        <v>165</v>
      </c>
      <c r="H68" s="324">
        <f>SUMIFS(H$12:H$48,$E$12:$E$48,"&gt;=1981",$C$12:$C$48,3,$F$12:$F$48,"ні")+SUMIFS(H$12:H$48,$E$12:$E$48,"&gt;=1981",$C$12:$C$48,4,$F$12:$F$48,"ні")-SUMIFS(H$12:H$48,$E$12:$E$48,"&gt;1985",$C$12:$C$48,3,$F$12:$F$48,"ні")-SUMIFS(H$12:H$48,$E$12:$E$48,"&gt;1985",$C$12:$C$48,4,$F$12:$F$48,"ні")</f>
        <v>0</v>
      </c>
      <c r="I68" s="324">
        <f>SUMIFS(I$12:I$48,$E$12:$E$48,"&gt;=1981",$C$12:$C$48,3,$F$12:$F$48,"ні")+SUMIFS(I$12:I$48,$E$12:$E$48,"&gt;=1981",$C$12:$C$48,4,$F$12:$F$48,"ні")-SUMIFS(I$12:I$48,$E$12:$E$48,"&gt;1985",$C$12:$C$48,3,$F$12:$F$48,"ні")-SUMIFS(I$12:I$48,$E$12:$E$48,"&gt;1985",$C$12:$C$48,4,$F$12:$F$48,"ні")</f>
        <v>0</v>
      </c>
      <c r="J68" s="324">
        <f>SUMIFS($J$12:$J$48,$E$12:$E$48,"&gt;=1981",$C$12:$C$48,1,$F$12:$F$48,"ні")+SUMIFS($J$12:$J$48,$E$12:$E$48,"&gt;=1981",$C$12:$C$48,2,$F$12:$F$48,"ні")-(SUMIFS($J$12:$J$48,$E$12:$E$48,"&gt;1985",$C$12:$C$48,1,$F$12:$F$48,"ні")+SUMIFS($J$12:$J$48,$E$12:$E$48,"&gt;1985",$C$12:$C$48,2,$F$12:$F$48,"ні"))</f>
        <v>0</v>
      </c>
      <c r="K68" s="324">
        <f>SUMIFS($K$12:$K$48,$E$12:$E$48,"&gt;=1981",$C$12:$C$48,1,$F$12:$F$48,"ні")+SUMIFS($K$12:$K$48,$E$12:$E$48,"&gt;=1981",$C$12:$C$48,2,$F$12:$F$48,"ні")-(SUMIFS($K$12:$K$48,$E$12:$E$48,"&gt;1985",$C$12:$C$48,1,$F$12:$F$48,"ні")+SUMIFS($K$12:$K$48,$E$12:$E$48,"&gt;1985",$C$12:$C$48,2,$F$12:$F$48,"ні"))</f>
        <v>0</v>
      </c>
      <c r="L68" s="325">
        <f>SUMIFS(L$12:L$48,$E$12:$E$48,"&gt;=1981",$C$12:$C$48,3,$F$12:$F$48,"ні")+SUMIFS(L$12:L$48,$E$12:$E$48,"&gt;=1981",$C$12:$C$48,4,$F$12:$F$48,"ні")-SUMIFS(L$12:L$48,$E$12:$E$48,"&gt;1985",$C$12:$C$48,3,$F$12:$F$48,"ні")-SUMIFS(L$12:L$48,$E$12:$E$48,"&gt;1985",$C$12:$C$48,4,$F$12:$F$48,"ні")</f>
        <v>0</v>
      </c>
      <c r="M68" s="326">
        <f>SUMIFS(M$12:M$48,$E$12:$E$48,"&gt;=1981",$C$12:$C$48,3,$F$12:$F$48,"ні")+SUMIFS(M$12:M$48,$E$12:$E$48,"&gt;=1981",$C$12:$C$48,4,$F$12:$F$48,"ні")-SUMIFS(M$12:M$48,$E$12:$E$48,"&gt;1985",$C$12:$C$48,3,$F$12:$F$48,"ні")-SUMIFS(M$12:M$48,$E$12:$E$48,"&gt;1985",$C$12:$C$48,4,$F$12:$F$48,"ні")</f>
        <v>0</v>
      </c>
      <c r="N68" s="326">
        <f>SUMIFS(N$12:N$48,$E$12:$E$48,"&gt;=1981",$C$12:$C$48,3,$F$12:$F$48,"ні")+SUMIFS(N$12:N$48,$E$12:$E$48,"&gt;=1981",$C$12:$C$48,4,$F$12:$F$48,"ні")-SUMIFS(N$12:N$48,$E$12:$E$48,"&gt;1985",$C$12:$C$48,3,$F$12:$F$48,"ні")-SUMIFS(N$12:N$48,$E$12:$E$48,"&gt;1985",$C$12:$C$48,4,$F$12:$F$48,"ні")</f>
        <v>0</v>
      </c>
      <c r="O68" s="326">
        <f>SUMIFS(O$12:O$48,$E$12:$E$48,"&gt;=1981",$C$12:$C$48,3,$F$12:$F$48,"ні")+SUMIFS(O$12:O$48,$E$12:$E$48,"&gt;=1981",$C$12:$C$48,4,$F$12:$F$48,"ні")-SUMIFS(O$12:O$48,$E$12:$E$48,"&gt;1985",$C$12:$C$48,3,$F$12:$F$48,"ні")-SUMIFS(O$12:O$48,$E$12:$E$48,"&gt;1985",$C$12:$C$48,4,$F$12:$F$48,"ні")</f>
        <v>0</v>
      </c>
      <c r="P68" s="327">
        <f>SUMIFS(P$12:P$48,$E$12:$E$48,"&gt;=1981",$C$12:$C$48,3,$F$12:$F$48,"ні")+SUMIFS(P$12:P$48,$E$12:$E$48,"&gt;=1981",$C$12:$C$48,4,$F$12:$F$48,"ні")-SUMIFS(P$12:P$48,$E$12:$E$48,"&gt;1985",$C$12:$C$48,3,$F$12:$F$48,"ні")-SUMIFS(P$12:P$48,$E$12:$E$48,"&gt;1985",$C$12:$C$48,4,$F$12:$F$48,"ні")</f>
        <v>0</v>
      </c>
      <c r="Q68"/>
      <c r="S68"/>
      <c r="T68"/>
      <c r="U68"/>
      <c r="V68"/>
      <c r="W68"/>
      <c r="X68"/>
      <c r="Y68"/>
      <c r="Z68"/>
      <c r="AA68"/>
      <c r="AB68"/>
      <c r="AC68"/>
      <c r="AD68"/>
      <c r="AE68"/>
      <c r="AF68"/>
      <c r="AG68"/>
      <c r="AH68"/>
      <c r="AI68"/>
      <c r="AJ68"/>
      <c r="AK68"/>
      <c r="AL68"/>
      <c r="AM68"/>
      <c r="AN68"/>
      <c r="AO68"/>
      <c r="AP68"/>
      <c r="AQ68"/>
    </row>
    <row r="69" spans="1:43" ht="15.75">
      <c r="A69" s="71"/>
      <c r="B69" s="72" t="s">
        <v>419</v>
      </c>
      <c r="C69" s="73" t="s">
        <v>165</v>
      </c>
      <c r="D69" s="73"/>
      <c r="E69" s="73" t="s">
        <v>165</v>
      </c>
      <c r="F69" s="73" t="s">
        <v>165</v>
      </c>
      <c r="G69" s="73" t="s">
        <v>165</v>
      </c>
      <c r="H69" s="324">
        <f>SUMIFS(H$12:H$48,$E$12:$E$48,"&gt;=1986",$C$12:$C$48,3,$F$12:$F$48,"ні")+SUMIFS(H$12:H$48,$E$12:$E$48,"&gt;=1986",$C$12:$C$48,4,$F$12:$F$48,"ні")-SUMIFS(H$12:H$48,$E$12:$E$48,"&gt;1999",$C$12:$C$48,3,$F$12:$F$48,"ні")-SUMIFS(H$12:H$48,$E$12:$E$48,"&gt;1999",$C$12:$C$48,4,$F$12:$F$48,"ні")</f>
        <v>0</v>
      </c>
      <c r="I69" s="324">
        <f>SUMIFS(I$12:I$48,$E$12:$E$48,"&gt;=1986",$C$12:$C$48,3,$F$12:$F$48,"ні")+SUMIFS(I$12:I$48,$E$12:$E$48,"&gt;=1986",$C$12:$C$48,4,$F$12:$F$48,"ні")-SUMIFS(I$12:I$48,$E$12:$E$48,"&gt;1999",$C$12:$C$48,3,$F$12:$F$48,"ні")-SUMIFS(I$12:I$48,$E$12:$E$48,"&gt;1999",$C$12:$C$48,4,$F$12:$F$48,"ні")</f>
        <v>0</v>
      </c>
      <c r="J69" s="324">
        <f>SUMIFS($J$12:$J$48,$E$12:$E$48,"&gt;=1986",$C$12:$C$48,1,$F$12:$F$48,"ні")+SUMIFS($J$12:$J$48,$E$12:$E$48,"&gt;=1986",$C$12:$C$48,2,$F$12:$F$48,"ні")-(SUMIFS($J$12:$J$48,$E$12:$E$48,"&gt;1999",$C$12:$C$48,1,$F$12:$F$48,"ні")+SUMIFS($J$12:$J$48,$E$12:$E$48,"&gt;1999",$C$12:$C$48,2,$F$12:$F$48,"ні"))</f>
        <v>0</v>
      </c>
      <c r="K69" s="324">
        <f>SUMIFS($K$12:$K$48,$E$12:$E$48,"&gt;=1986",$C$12:$C$48,1,$F$12:$F$48,"ні")+SUMIFS($K$12:$K$48,$E$12:$E$48,"&gt;=1986",$C$12:$C$48,2,$F$12:$F$48,"ні")-(SUMIFS($K$12:$K$48,$E$12:$E$48,"&gt;1999",$C$12:$C$48,1,$F$12:$F$48,"ні")+SUMIFS($K$12:$K$48,$E$12:$E$48,"&gt;1999",$C$12:$C$48,2,$F$12:$F$48,"ні"))</f>
        <v>0</v>
      </c>
      <c r="L69" s="325">
        <f>SUMIFS(L$12:L$48,$E$12:$E$48,"&gt;=1986",$C$12:$C$48,3,$F$12:$F$48,"ні")+SUMIFS(L$12:L$48,$E$12:$E$48,"&gt;=1986",$C$12:$C$48,4,$F$12:$F$48,"ні")-SUMIFS(L$12:L$48,$E$12:$E$48,"&gt;1999",$C$12:$C$48,3,$F$12:$F$48,"ні")-SUMIFS(L$12:L$48,$E$12:$E$48,"&gt;1999",$C$12:$C$48,4,$F$12:$F$48,"ні")</f>
        <v>0</v>
      </c>
      <c r="M69" s="326">
        <f>SUMIFS(M$12:M$48,$E$12:$E$48,"&gt;=1986",$C$12:$C$48,3,$F$12:$F$48,"ні")+SUMIFS(M$12:M$48,$E$12:$E$48,"&gt;=1986",$C$12:$C$48,4,$F$12:$F$48,"ні")-SUMIFS(M$12:M$48,$E$12:$E$48,"&gt;1999",$C$12:$C$48,3,$F$12:$F$48,"ні")-SUMIFS(M$12:M$48,$E$12:$E$48,"&gt;1999",$C$12:$C$48,4,$F$12:$F$48,"ні")</f>
        <v>0</v>
      </c>
      <c r="N69" s="326">
        <f>SUMIFS(N$12:N$48,$E$12:$E$48,"&gt;=1986",$C$12:$C$48,3,$F$12:$F$48,"ні")+SUMIFS(N$12:N$48,$E$12:$E$48,"&gt;=1986",$C$12:$C$48,4,$F$12:$F$48,"ні")-SUMIFS(N$12:N$48,$E$12:$E$48,"&gt;1999",$C$12:$C$48,3,$F$12:$F$48,"ні")-SUMIFS(N$12:N$48,$E$12:$E$48,"&gt;1999",$C$12:$C$48,4,$F$12:$F$48,"ні")</f>
        <v>0</v>
      </c>
      <c r="O69" s="326">
        <f>SUMIFS(O$12:O$48,$E$12:$E$48,"&gt;=1986",$C$12:$C$48,3,$F$12:$F$48,"ні")+SUMIFS(O$12:O$48,$E$12:$E$48,"&gt;=1986",$C$12:$C$48,4,$F$12:$F$48,"ні")-SUMIFS(O$12:O$48,$E$12:$E$48,"&gt;1999",$C$12:$C$48,3,$F$12:$F$48,"ні")-SUMIFS(O$12:O$48,$E$12:$E$48,"&gt;1999",$C$12:$C$48,4,$F$12:$F$48,"ні")</f>
        <v>0</v>
      </c>
      <c r="P69" s="327">
        <f>SUMIFS(P$12:P$48,$E$12:$E$48,"&gt;=1986",$C$12:$C$48,3,$F$12:$F$48,"ні")+SUMIFS(P$12:P$48,$E$12:$E$48,"&gt;=1986",$C$12:$C$48,4,$F$12:$F$48,"ні")-SUMIFS(P$12:P$48,$E$12:$E$48,"&gt;1999",$C$12:$C$48,3,$F$12:$F$48,"ні")-SUMIFS(P$12:P$48,$E$12:$E$48,"&gt;1999",$C$12:$C$48,4,$F$12:$F$48,"ні")</f>
        <v>0</v>
      </c>
      <c r="Q69"/>
      <c r="S69"/>
      <c r="T69"/>
      <c r="U69"/>
      <c r="V69"/>
      <c r="W69"/>
      <c r="X69"/>
      <c r="Y69"/>
      <c r="Z69"/>
      <c r="AA69"/>
      <c r="AB69"/>
      <c r="AC69"/>
      <c r="AD69"/>
      <c r="AE69"/>
      <c r="AF69"/>
      <c r="AG69"/>
      <c r="AH69"/>
      <c r="AI69"/>
      <c r="AJ69"/>
      <c r="AK69"/>
      <c r="AL69"/>
      <c r="AM69"/>
      <c r="AN69"/>
      <c r="AO69"/>
      <c r="AP69"/>
      <c r="AQ69"/>
    </row>
    <row r="70" spans="1:43" ht="16.5" thickBot="1">
      <c r="A70" s="74"/>
      <c r="B70" s="75" t="s">
        <v>420</v>
      </c>
      <c r="C70" s="252" t="s">
        <v>165</v>
      </c>
      <c r="D70" s="301"/>
      <c r="E70" s="252" t="s">
        <v>165</v>
      </c>
      <c r="F70" s="252" t="s">
        <v>165</v>
      </c>
      <c r="G70" s="252" t="s">
        <v>165</v>
      </c>
      <c r="H70" s="324">
        <f>SUMIFS(H$12:H$48,$E$12:$E$48,"&gt;=2000",$C$12:$C$48,3,$F$12:$F$48,"ні")+SUMIFS(H$12:H$48,$E$12:$E$48,"&gt;=2000",$C$12:$C$48,4,$F$12:$F$48,"ні")</f>
        <v>0</v>
      </c>
      <c r="I70" s="324">
        <f>SUMIFS(I$12:I$48,$E$12:$E$48,"&gt;=2000",$C$12:$C$48,3,$F$12:$F$48,"ні")+SUMIFS(I$12:I$48,$E$12:$E$48,"&gt;=2000",$C$12:$C$48,4,$F$12:$F$48,"ні")</f>
        <v>0</v>
      </c>
      <c r="J70" s="324">
        <f>SUMIFS($J$12:$J$48,$E$12:$E$48,"&gt;=2000",$C$12:$C$48,1,$F$12:$F$48,"ні")+SUMIFS($J$12:$J$48,$E$12:$E$48,"&gt;=2000",$C$12:$C$48,2,$F$12:$F$48,"ні")</f>
        <v>0</v>
      </c>
      <c r="K70" s="324">
        <f>SUMIFS($K$12:$K$48,$E$12:$E$48,"&gt;=2000",$C$12:$C$48,1,$F$12:$F$48,"ні")+SUMIFS($K$12:$K$48,$E$12:$E$48,"&gt;=2000",$C$12:$C$48,2,$F$12:$F$48,"ні")</f>
        <v>0</v>
      </c>
      <c r="L70" s="325">
        <f>SUMIFS(L$12:L$48,$E$12:$E$48,"&gt;=2000",$C$12:$C$48,3,$F$12:$F$48,"ні")+SUMIFS(L$12:L$48,$E$12:$E$48,"&gt;=2000",$C$12:$C$48,4,$F$12:$F$48,"ні")</f>
        <v>0</v>
      </c>
      <c r="M70" s="326">
        <f>SUMIFS(M$12:M$48,$E$12:$E$48,"&gt;=2000",$C$12:$C$48,3,$F$12:$F$48,"ні")+SUMIFS(M$12:M$48,$E$12:$E$48,"&gt;=2000",$C$12:$C$48,4,$F$12:$F$48,"ні")</f>
        <v>0</v>
      </c>
      <c r="N70" s="326">
        <f>SUMIFS(N$12:N$48,$E$12:$E$48,"&gt;=2000",$C$12:$C$48,3,$F$12:$F$48,"ні")+SUMIFS(N$12:N$48,$E$12:$E$48,"&gt;=2000",$C$12:$C$48,4,$F$12:$F$48,"ні")</f>
        <v>0</v>
      </c>
      <c r="O70" s="326">
        <f>SUMIFS(O$12:O$48,$E$12:$E$48,"&gt;=2000",$C$12:$C$48,3,$F$12:$F$48,"ні")+SUMIFS(O$12:O$48,$E$12:$E$48,"&gt;=2000",$C$12:$C$48,4,$F$12:$F$48,"ні")</f>
        <v>0</v>
      </c>
      <c r="P70" s="327">
        <f>SUMIFS(P$12:P$48,$E$12:$E$48,"&gt;=2000",$C$12:$C$48,3,$F$12:$F$48,"ні")+SUMIFS(P$12:P$48,$E$12:$E$48,"&gt;=2000",$C$12:$C$48,4,$F$12:$F$48,"ні")</f>
        <v>0</v>
      </c>
      <c r="Q70"/>
      <c r="S70"/>
      <c r="T70"/>
      <c r="U70"/>
      <c r="V70"/>
      <c r="W70"/>
      <c r="X70"/>
      <c r="Y70"/>
      <c r="Z70"/>
      <c r="AA70"/>
      <c r="AB70"/>
      <c r="AC70"/>
      <c r="AD70"/>
      <c r="AE70"/>
      <c r="AF70"/>
      <c r="AG70"/>
      <c r="AH70"/>
      <c r="AI70"/>
      <c r="AJ70"/>
      <c r="AK70"/>
      <c r="AL70"/>
      <c r="AM70"/>
      <c r="AN70"/>
      <c r="AO70"/>
      <c r="AP70"/>
      <c r="AQ70"/>
    </row>
    <row r="71" spans="1:43">
      <c r="A71" s="69"/>
      <c r="B71" s="70" t="s">
        <v>422</v>
      </c>
      <c r="C71" s="251" t="s">
        <v>165</v>
      </c>
      <c r="D71" s="300"/>
      <c r="E71" s="251" t="s">
        <v>165</v>
      </c>
      <c r="F71" s="251" t="s">
        <v>165</v>
      </c>
      <c r="G71" s="251" t="s">
        <v>165</v>
      </c>
      <c r="H71" s="331">
        <f t="shared" ref="H71:O71" si="5">H72+H73+H74+H75+H76+H77+H78</f>
        <v>343</v>
      </c>
      <c r="I71" s="411">
        <f t="shared" si="5"/>
        <v>1997.1961049663882</v>
      </c>
      <c r="J71" s="305">
        <f t="shared" si="5"/>
        <v>0</v>
      </c>
      <c r="K71" s="305">
        <f t="shared" si="5"/>
        <v>0</v>
      </c>
      <c r="L71" s="397">
        <f>M71+O71+P71</f>
        <v>15844.21</v>
      </c>
      <c r="M71" s="307">
        <f t="shared" si="5"/>
        <v>15844.21</v>
      </c>
      <c r="N71" s="307">
        <f t="shared" si="5"/>
        <v>0</v>
      </c>
      <c r="O71" s="307">
        <f t="shared" si="5"/>
        <v>0</v>
      </c>
      <c r="P71" s="323">
        <f>P72+P73+P74+P75+P76+P77+P78</f>
        <v>0</v>
      </c>
      <c r="Q71"/>
      <c r="S71"/>
      <c r="T71"/>
      <c r="U71"/>
      <c r="V71"/>
      <c r="W71"/>
      <c r="X71"/>
      <c r="Y71"/>
      <c r="Z71"/>
      <c r="AA71"/>
      <c r="AB71"/>
      <c r="AC71"/>
      <c r="AD71"/>
      <c r="AE71"/>
      <c r="AF71"/>
      <c r="AG71"/>
      <c r="AH71"/>
      <c r="AI71"/>
      <c r="AJ71"/>
      <c r="AK71"/>
      <c r="AL71"/>
      <c r="AM71"/>
      <c r="AN71"/>
      <c r="AO71"/>
      <c r="AP71"/>
      <c r="AQ71"/>
    </row>
    <row r="72" spans="1:43" ht="15.75">
      <c r="A72" s="71"/>
      <c r="B72" s="72" t="s">
        <v>414</v>
      </c>
      <c r="C72" s="73" t="s">
        <v>165</v>
      </c>
      <c r="D72" s="73"/>
      <c r="E72" s="73" t="s">
        <v>165</v>
      </c>
      <c r="F72" s="73" t="s">
        <v>165</v>
      </c>
      <c r="G72" s="73" t="s">
        <v>165</v>
      </c>
      <c r="H72" s="330">
        <f>SUMIFS(H$12:H$48,$E$12:$E$48,"&lt;1929",$D$12:$D$48,"5 і вище",$F$12:$F$48,"ні")</f>
        <v>0</v>
      </c>
      <c r="I72" s="332">
        <f>SUMIFS(I$12:I$48,$E$12:$E$48,"&lt;1929",$D$12:$D$48,"5 і вище",$F$12:$F$48,"ні")</f>
        <v>0</v>
      </c>
      <c r="J72" s="332">
        <f>SUMIFS($J$12:$J$48,$E$12:$E$48,"&lt;1929",$C$12:$C$48,"5 і вище",$F$12:$F$48,"ні")</f>
        <v>0</v>
      </c>
      <c r="K72" s="332">
        <f>SUMIFS($K$12:$K$48,$E$12:$E$48,"&lt;1929",$C$12:$C$48,"5 і вище",$F$12:$F$48,"ні")</f>
        <v>0</v>
      </c>
      <c r="L72" s="325">
        <f t="shared" ref="L72:L78" si="6">M72+O72+P72</f>
        <v>0</v>
      </c>
      <c r="M72" s="325">
        <f>SUMIFS(M$12:M$48,$E$12:$E$48,"&lt;1929",$D$12:$D$48,"5 і вище",$F$12:$F$48,"ні")</f>
        <v>0</v>
      </c>
      <c r="N72" s="325">
        <f>SUMIFS(N$12:N$48,$E$12:$E$48,"&lt;1929",$D$12:$D$48,"5 і вище",$F$12:$F$48,"ні")</f>
        <v>0</v>
      </c>
      <c r="O72" s="325">
        <f>SUMIFS(O$12:O$48,$E$12:$E$48,"&lt;1929",$D$12:$D$48,"5 і вище",$F$12:$F$48,"ні")</f>
        <v>0</v>
      </c>
      <c r="P72" s="327">
        <f>SUMIFS(P$12:P$48,$E$12:$E$48,"&lt;1929",$D$12:$D$48,"5 і вище",$F$12:$F$48,"ні")</f>
        <v>0</v>
      </c>
      <c r="Q72"/>
      <c r="S72"/>
      <c r="T72"/>
      <c r="U72"/>
      <c r="V72"/>
      <c r="W72"/>
      <c r="X72"/>
      <c r="Y72"/>
      <c r="Z72"/>
      <c r="AA72"/>
      <c r="AB72"/>
      <c r="AC72"/>
      <c r="AD72"/>
      <c r="AE72"/>
      <c r="AF72"/>
      <c r="AG72"/>
      <c r="AH72"/>
      <c r="AI72"/>
      <c r="AJ72"/>
      <c r="AK72"/>
      <c r="AL72"/>
      <c r="AM72"/>
      <c r="AN72"/>
      <c r="AO72"/>
      <c r="AP72"/>
      <c r="AQ72"/>
    </row>
    <row r="73" spans="1:43" ht="15.75">
      <c r="A73" s="71"/>
      <c r="B73" s="72" t="s">
        <v>415</v>
      </c>
      <c r="C73" s="73" t="s">
        <v>165</v>
      </c>
      <c r="D73" s="73"/>
      <c r="E73" s="73" t="s">
        <v>165</v>
      </c>
      <c r="F73" s="73" t="s">
        <v>165</v>
      </c>
      <c r="G73" s="73" t="s">
        <v>165</v>
      </c>
      <c r="H73" s="324">
        <f>SUMIFS(H$12:H$48,$E$12:$E$48,"&gt;=1930",$D$12:$D$48,"5 і вище",$F$12:$F$48,"ні")-SUMIFS(H$12:H$48,$E$12:$E$48,"&gt;1958",$D$12:$D$48,"5 і вище",$F$12:$F$48,"ні")</f>
        <v>0</v>
      </c>
      <c r="I73" s="324">
        <f>SUMIFS(I$12:I$48,$E$12:$E$48,"&gt;=1930",$D$12:$D$48,"5 і вище",$F$12:$F$48,"ні")-SUMIFS(I$12:I$48,$E$12:$E$48,"&gt;1958",$D$12:$D$48,"5 і вище",$F$12:$F$48,"ні")</f>
        <v>0</v>
      </c>
      <c r="J73" s="324">
        <f>SUMIFS($J$12:$J$48,$E$12:$E$48,"&gt;=1930",$C$12:$C$48,"5 і вище",$F$12:$F$48,"ні")-SUMIFS($J$12:$J$48,$E$12:$E$48,"&gt;1958",$C$12:$C$48,"5 і вище",$F$12:$F$48,"ні")</f>
        <v>0</v>
      </c>
      <c r="K73" s="324">
        <f>SUMIFS($K$12:$K$48,$E$12:$E$48,"&gt;=1930",$C$12:$C$48,"5 і вище",$F$12:$F$48,"ні")-SUMIFS($K$12:$K$48,$E$12:$E$48,"&gt;1958",$C$12:$C$48,"5 і вище",$F$12:$F$48,"ні")</f>
        <v>0</v>
      </c>
      <c r="L73" s="325">
        <f t="shared" si="6"/>
        <v>0</v>
      </c>
      <c r="M73" s="326">
        <f>SUMIFS(M$12:M$48,$E$12:$E$48,"&gt;=1930",$D$12:$D$48,"5 і вище",$F$12:$F$48,"ні")-SUMIFS(M$12:M$48,$E$12:$E$48,"&gt;1958",$D$12:$D$48,"5 і вище",$F$12:$F$48,"ні")</f>
        <v>0</v>
      </c>
      <c r="N73" s="326">
        <f>SUMIFS(N$12:N$48,$E$12:$E$48,"&gt;=1930",$D$12:$D$48,"5 і вище",$F$12:$F$48,"ні")-SUMIFS(N$12:N$48,$E$12:$E$48,"&gt;1958",$D$12:$D$48,"5 і вище",$F$12:$F$48,"ні")</f>
        <v>0</v>
      </c>
      <c r="O73" s="326">
        <f>SUMIFS(O$12:O$48,$E$12:$E$48,"&gt;=1930",$D$12:$D$48,"5 і вище",$F$12:$F$48,"ні")-SUMIFS(O$12:O$48,$E$12:$E$48,"&gt;1958",$D$12:$D$48,"5 і вище",$F$12:$F$48,"ні")</f>
        <v>0</v>
      </c>
      <c r="P73" s="327">
        <f>SUMIFS(P$12:P$48,$E$12:$E$48,"&gt;=1930",$D$12:$D$48,"5 і вище",$F$12:$F$48,"ні")-SUMIFS(P$12:P$48,$E$12:$E$48,"&gt;1958",$D$12:$D$48,"5 і вище",$F$12:$F$48,"ні")</f>
        <v>0</v>
      </c>
      <c r="Q73"/>
      <c r="S73"/>
      <c r="T73"/>
      <c r="U73"/>
      <c r="V73"/>
      <c r="W73"/>
      <c r="X73"/>
      <c r="Y73"/>
      <c r="Z73"/>
      <c r="AA73"/>
      <c r="AB73"/>
      <c r="AC73"/>
      <c r="AD73"/>
      <c r="AE73"/>
      <c r="AF73"/>
      <c r="AG73"/>
      <c r="AH73"/>
      <c r="AI73"/>
      <c r="AJ73"/>
      <c r="AK73"/>
      <c r="AL73"/>
      <c r="AM73"/>
      <c r="AN73"/>
      <c r="AO73"/>
      <c r="AP73"/>
      <c r="AQ73"/>
    </row>
    <row r="74" spans="1:43" ht="15.75">
      <c r="A74" s="71"/>
      <c r="B74" s="72" t="s">
        <v>416</v>
      </c>
      <c r="C74" s="73" t="s">
        <v>165</v>
      </c>
      <c r="D74" s="73"/>
      <c r="E74" s="73" t="s">
        <v>165</v>
      </c>
      <c r="F74" s="73" t="s">
        <v>165</v>
      </c>
      <c r="G74" s="73" t="s">
        <v>165</v>
      </c>
      <c r="H74" s="324">
        <f>SUMIFS(H$12:H$48,$E$12:$E$48,"&gt;=1959",$D$12:$D$48,"5 і вище",$F$12:$F$48,"ні")-SUMIFS(H$12:H$48,$E$12:$E$48,"&gt;1970",$D$12:$D$48,"5 і вище",$F$12:$F$48,"ні")</f>
        <v>0</v>
      </c>
      <c r="I74" s="324">
        <f>SUMIFS(I$12:I$48,$E$12:$E$48,"&gt;=1959",$D$12:$D$48,"5 і вище",$F$12:$F$48,"ні")-SUMIFS(I$12:I$48,$E$12:$E$48,"&gt;1970",$D$12:$D$48,"5 і вище",$F$12:$F$48,"ні")</f>
        <v>0</v>
      </c>
      <c r="J74" s="324">
        <f>SUMIFS($J$12:$J$48,$E$12:$E$48,"&gt;=1959",$C$12:$C$48,"5 і вище",$F$12:$F$48,"ні")-SUMIFS($J$12:$J$48,$E$12:$E$48,"&gt;1970",$C$12:$C$48,"5 і вище",$F$12:$F$48,"ні")</f>
        <v>0</v>
      </c>
      <c r="K74" s="324">
        <f>SUMIFS($K$12:$K$48,$E$12:$E$48,"&gt;=1959",$C$12:$C$48,"5 і вище",$F$12:$F$48,"ні")-SUMIFS($K$12:$K$48,$E$12:$E$48,"&gt;1970",$C$12:$C$48,"5 і вище",$F$12:$F$48,"ні")</f>
        <v>0</v>
      </c>
      <c r="L74" s="325">
        <f t="shared" si="6"/>
        <v>0</v>
      </c>
      <c r="M74" s="326">
        <f>SUMIFS(M$12:M$48,$E$12:$E$48,"&gt;=1959",$D$12:$D$48,"5 і вище",$F$12:$F$48,"ні")-SUMIFS(M$12:M$48,$E$12:$E$48,"&gt;1970",$D$12:$D$48,"5 і вище",$F$12:$F$48,"ні")</f>
        <v>0</v>
      </c>
      <c r="N74" s="326">
        <f>SUMIFS(N$12:N$48,$E$12:$E$48,"&gt;=1959",$D$12:$D$48,"5 і вище",$F$12:$F$48,"ні")-SUMIFS(N$12:N$48,$E$12:$E$48,"&gt;1970",$D$12:$D$48,"5 і вище",$F$12:$F$48,"ні")</f>
        <v>0</v>
      </c>
      <c r="O74" s="326">
        <f>SUMIFS(O$12:O$48,$E$12:$E$48,"&gt;=1959",$D$12:$D$48,"5 і вище",$F$12:$F$48,"ні")-SUMIFS(O$12:O$48,$E$12:$E$48,"&gt;1970",$D$12:$D$48,"5 і вище",$F$12:$F$48,"ні")</f>
        <v>0</v>
      </c>
      <c r="P74" s="327">
        <f>SUMIFS(P$12:P$48,$E$12:$E$48,"&gt;=1959",$D$12:$D$48,"5 і вище",$F$12:$F$48,"ні")-SUMIFS(P$12:P$48,$E$12:$E$48,"&gt;1970",$D$12:$D$48,"5 і вище",$F$12:$F$48,"ні")</f>
        <v>0</v>
      </c>
      <c r="Q74"/>
      <c r="S74"/>
      <c r="T74"/>
      <c r="U74"/>
      <c r="V74"/>
      <c r="W74"/>
      <c r="X74"/>
      <c r="Y74"/>
      <c r="Z74"/>
      <c r="AA74"/>
      <c r="AB74"/>
      <c r="AC74"/>
      <c r="AD74"/>
      <c r="AE74"/>
      <c r="AF74"/>
      <c r="AG74"/>
      <c r="AH74"/>
      <c r="AI74"/>
      <c r="AJ74"/>
      <c r="AK74"/>
      <c r="AL74"/>
      <c r="AM74"/>
      <c r="AN74"/>
      <c r="AO74"/>
      <c r="AP74"/>
      <c r="AQ74"/>
    </row>
    <row r="75" spans="1:43" ht="15.75">
      <c r="A75" s="71"/>
      <c r="B75" s="72" t="s">
        <v>417</v>
      </c>
      <c r="C75" s="73" t="s">
        <v>165</v>
      </c>
      <c r="D75" s="73"/>
      <c r="E75" s="73" t="s">
        <v>165</v>
      </c>
      <c r="F75" s="73" t="s">
        <v>165</v>
      </c>
      <c r="G75" s="73" t="s">
        <v>165</v>
      </c>
      <c r="H75" s="324">
        <f>SUMIFS(H$12:H$48,$E$12:$E$48,"&gt;=1971",$D$12:$D$48,"5 і вище",$F$12:$F$48,"ні")-SUMIFS(H$12:H$48,$E$12:$E$48,"&gt;1980",$D$12:$D$48,"5 і вище",$F$12:$F$48,"ні")</f>
        <v>146</v>
      </c>
      <c r="I75" s="324">
        <f>SUMIFS(I$12:I$48,$E$12:$E$48,"&gt;=1971",$D$12:$D$48,"5 і вище",$F$12:$F$48,"ні")-SUMIFS(I$12:I$48,$E$12:$E$48,"&gt;1980",$D$12:$D$48,"5 і вище",$F$12:$F$48,"ні")</f>
        <v>761.67321304935149</v>
      </c>
      <c r="J75" s="324">
        <f>SUMIFS($J$12:$J$48,$E$12:$E$48,"&gt;=1971",$C$12:$C$48,"5 і вище",$F$12:$F$48,"ні")-SUMIFS($J$12:$J$48,$E$12:$E$48,"&gt;1980",$C$12:$C$48,"5 і вище",$F$12:$F$48,"ні")</f>
        <v>0</v>
      </c>
      <c r="K75" s="324">
        <f>SUMIFS($K$12:$K$48,$E$12:$E$48,"&gt;=1971",$C$12:$C$48,"5 і вище",$F$12:$F$48,"ні")-SUMIFS($K$12:$K$48,$E$12:$E$48,"&gt;1980",$C$12:$C$48,"5 і вище",$F$12:$F$48,"ні")</f>
        <v>0</v>
      </c>
      <c r="L75" s="325">
        <f t="shared" si="6"/>
        <v>5961.91</v>
      </c>
      <c r="M75" s="325">
        <f>SUMIFS(M$12:M$48,$E$12:$E$48,"&gt;=1971",$D$12:$D$48,"5 і вище",$F$12:$F$48,"ні")-SUMIFS(M$12:M$48,$E$12:$E$48,"&gt;1980",$D$12:$D$48,"5 і вище",$F$12:$F$48,"ні")</f>
        <v>5961.91</v>
      </c>
      <c r="N75" s="325">
        <f>SUMIFS(N$12:N$48,$E$12:$E$48,"&gt;=1971",$D$12:$D$48,"5 і вище",$F$12:$F$48,"ні")-SUMIFS(N$12:N$48,$E$12:$E$48,"&gt;1980",$D$12:$D$48,"5 і вище",$F$12:$F$48,"ні")</f>
        <v>0</v>
      </c>
      <c r="O75" s="325">
        <f>SUMIFS(O$12:O$48,$E$12:$E$48,"&gt;=1971",$D$12:$D$48,"5 і вище",$F$12:$F$48,"ні")-SUMIFS(O$12:O$48,$E$12:$E$48,"&gt;1980",$D$12:$D$48,"5 і вище",$F$12:$F$48,"ні")</f>
        <v>0</v>
      </c>
      <c r="P75" s="327">
        <f>SUMIFS(P$12:P$48,$E$12:$E$48,"&gt;=1971",$D$12:$D$48,"5 і вище",$F$12:$F$48,"ні")-SUMIFS(P$12:P$48,$E$12:$E$48,"&gt;1980",$D$12:$D$48,"5 і вище",$F$12:$F$48,"ні")</f>
        <v>0</v>
      </c>
      <c r="Q75"/>
      <c r="S75"/>
      <c r="T75"/>
      <c r="U75"/>
      <c r="V75"/>
      <c r="W75"/>
      <c r="X75"/>
      <c r="Y75"/>
      <c r="Z75"/>
      <c r="AA75"/>
      <c r="AB75"/>
      <c r="AC75"/>
      <c r="AD75"/>
      <c r="AE75"/>
      <c r="AF75"/>
      <c r="AG75"/>
      <c r="AH75"/>
      <c r="AI75"/>
      <c r="AJ75"/>
      <c r="AK75"/>
      <c r="AL75"/>
      <c r="AM75"/>
      <c r="AN75"/>
      <c r="AO75"/>
      <c r="AP75"/>
      <c r="AQ75"/>
    </row>
    <row r="76" spans="1:43" s="77" customFormat="1" ht="15.75">
      <c r="A76" s="71"/>
      <c r="B76" s="72" t="s">
        <v>418</v>
      </c>
      <c r="C76" s="73" t="s">
        <v>165</v>
      </c>
      <c r="D76" s="73"/>
      <c r="E76" s="73" t="s">
        <v>165</v>
      </c>
      <c r="F76" s="73" t="s">
        <v>165</v>
      </c>
      <c r="G76" s="73" t="s">
        <v>165</v>
      </c>
      <c r="H76" s="324">
        <f>SUMIFS(H$12:H$48,$E$12:$E$48,"&gt;=1981",$D$12:$D$48,"5 і вище",$F$12:$F$48,"ні")-SUMIFS(H$12:H$48,$E$12:$E$48,"&gt;1985",$D$12:$D$48,"5 і вище",$F$12:$F$48,"ні")</f>
        <v>88</v>
      </c>
      <c r="I76" s="324">
        <f>SUMIFS(I$12:I$48,$E$12:$E$48,"&gt;=1981",$D$12:$D$48,"5 і вище",$F$12:$F$48,"ні")-SUMIFS(I$12:I$48,$E$12:$E$48,"&gt;1985",$D$12:$D$48,"5 і вище",$F$12:$F$48,"ні")</f>
        <v>552.80806397308788</v>
      </c>
      <c r="J76" s="324">
        <f>SUMIFS($J$12:$J$48,$E$12:$E$48,"&gt;=1981",$C$12:$C$48,"5 і вище",$F$12:$F$48,"ні")-SUMIFS($J$12:$J$48,$E$12:$E$48,"&gt;1985",$C$12:$C$48,"5 і вище",$F$12:$F$48,"ні")</f>
        <v>0</v>
      </c>
      <c r="K76" s="324">
        <f>SUMIFS($K$12:$K$48,$E$12:$E$48,"&gt;=1981",$C$12:$C$48,"5 і вище",$F$12:$F$48,"ні")-SUMIFS($K$12:$K$48,$E$12:$E$48,"&gt;1985",$C$12:$C$48,"5 і вище",$F$12:$F$48,"ні")</f>
        <v>0</v>
      </c>
      <c r="L76" s="325">
        <f t="shared" si="6"/>
        <v>4645.2999999999993</v>
      </c>
      <c r="M76" s="325">
        <f>SUMIFS(M$12:M$48,$E$12:$E$48,"&gt;=1981",$D$12:$D$48,"5 і вище",$F$12:$F$48,"ні")-SUMIFS(M$12:M$48,$E$12:$E$48,"&gt;1985",$D$12:$D$48,"5 і вище",$F$12:$F$48,"ні")</f>
        <v>4645.2999999999993</v>
      </c>
      <c r="N76" s="325">
        <f>SUMIFS(N$12:N$48,$E$12:$E$48,"&gt;=1981",$D$12:$D$48,"5 і вище",$F$12:$F$48,"ні")-SUMIFS(N$12:N$48,$E$12:$E$48,"&gt;1985",$D$12:$D$48,"5 і вище",$F$12:$F$48,"ні")</f>
        <v>0</v>
      </c>
      <c r="O76" s="325">
        <f>SUMIFS(O$12:O$48,$E$12:$E$48,"&gt;=1981",$D$12:$D$48,"5 і вище",$F$12:$F$48,"ні")-SUMIFS(O$12:O$48,$E$12:$E$48,"&gt;1985",$D$12:$D$48,"5 і вище",$F$12:$F$48,"ні")</f>
        <v>0</v>
      </c>
      <c r="P76" s="327">
        <f>SUMIFS(P$12:P$48,$E$12:$E$48,"&gt;=1981",$D$12:$D$48,"5 і вище",$F$12:$F$48,"ні")-SUMIFS(P$12:P$48,$E$12:$E$48,"&gt;1985",$D$12:$D$48,"5 і вище",$F$12:$F$48,"ні")</f>
        <v>0</v>
      </c>
      <c r="Q76"/>
      <c r="R76"/>
      <c r="S76"/>
      <c r="T76"/>
      <c r="U76"/>
      <c r="V76"/>
      <c r="W76"/>
      <c r="X76"/>
      <c r="Y76"/>
      <c r="Z76"/>
      <c r="AA76"/>
      <c r="AB76"/>
      <c r="AC76"/>
      <c r="AD76"/>
      <c r="AE76"/>
      <c r="AF76"/>
      <c r="AG76"/>
      <c r="AH76"/>
      <c r="AI76"/>
      <c r="AJ76"/>
      <c r="AK76"/>
      <c r="AL76"/>
      <c r="AM76"/>
      <c r="AN76"/>
      <c r="AO76"/>
      <c r="AP76"/>
      <c r="AQ76"/>
    </row>
    <row r="77" spans="1:43" s="77" customFormat="1" ht="15.75">
      <c r="A77" s="71"/>
      <c r="B77" s="72" t="s">
        <v>419</v>
      </c>
      <c r="C77" s="73" t="s">
        <v>165</v>
      </c>
      <c r="D77" s="73"/>
      <c r="E77" s="73" t="s">
        <v>165</v>
      </c>
      <c r="F77" s="73" t="s">
        <v>165</v>
      </c>
      <c r="G77" s="73" t="s">
        <v>165</v>
      </c>
      <c r="H77" s="324">
        <f>SUMIFS(H$12:H$48,$E$12:$E$48,"&gt;=1986",$D$12:$D$48,"5 і вище",$F$12:$F$48,"ні")-SUMIFS(H$12:H$48,$E$12:$E$48,"&gt;1999",$D$12:$D$48,"5 і вище",$F$12:$F$48,"ні")</f>
        <v>109</v>
      </c>
      <c r="I77" s="324">
        <f>SUMIFS(I$12:I$48,$E$12:$E$48,"&gt;=1986",$D$12:$D$48,"5 і вище",$F$12:$F$48,"ні")-SUMIFS(I$12:I$48,$E$12:$E$48,"&gt;1999",$D$12:$D$48,"5 і вище",$F$12:$F$48,"ні")</f>
        <v>682.71482794394888</v>
      </c>
      <c r="J77" s="324">
        <f>SUMIFS($J$12:$J$48,$E$12:$E$48,"&gt;=1986",$C$12:$C$48,"5 і вище",$F$12:$F$48,"ні")-SUMIFS($J$12:$J$48,$E$12:$E$48,"&gt;1999",$C$12:$C$48,"5 і вище",$F$12:$F$48,"ні")</f>
        <v>0</v>
      </c>
      <c r="K77" s="324">
        <f>SUMIFS($K$12:$K$48,$E$12:$E$48,"&gt;=1986",$C$12:$C$48,"5 і вище",$F$12:$F$48,"ні")-SUMIFS($K$12:$K$48,$E$12:$E$48,"&gt;1999",$C$12:$C$48,"5 і вище",$F$12:$F$48,"ні")</f>
        <v>0</v>
      </c>
      <c r="L77" s="325">
        <f t="shared" si="6"/>
        <v>5237</v>
      </c>
      <c r="M77" s="327">
        <f>SUMIFS(M$12:M$34,$E$12:$E$34,"&gt;=1986",$D$12:$D$34,"5 і вище",$F$12:$F$34,"ні")-SUMIFS(M$12:M$34,$E$12:$E$34,"=1999",$D$12:$D$34,"5 і вище",$F$12:$F$34,"ні")</f>
        <v>5237</v>
      </c>
      <c r="N77" s="326">
        <f>SUMIFS(N$12:N$48,$E$12:$E$48,"&gt;=1986",$D$12:$D$48,"5 і вище",$F$12:$F$48,"ні")-SUMIFS(N$12:N$48,$E$12:$E$48,"&gt;1999",$D$12:$D$48,"5 і вище",$F$12:$F$48,"ні")</f>
        <v>0</v>
      </c>
      <c r="O77" s="326">
        <f>SUMIFS(O$12:O$48,$E$12:$E$48,"&gt;=1986",$D$12:$D$48,"5 і вище",$F$12:$F$48,"ні")-SUMIFS(O$12:O$48,$E$12:$E$48,"&gt;1999",$D$12:$D$48,"5 і вище",$F$12:$F$48,"ні")</f>
        <v>0</v>
      </c>
      <c r="P77" s="327">
        <f>SUMIFS(P$12:P$48,$E$12:$E$48,"&gt;=1986",$D$12:$D$48,"5 і вище",$F$12:$F$48,"ні")-SUMIFS(P$12:P$48,$E$12:$E$48,"&gt;1999",$D$12:$D$48,"5 і вище",$F$12:$F$48,"ні")</f>
        <v>0</v>
      </c>
      <c r="Q77"/>
      <c r="R77"/>
      <c r="S77"/>
      <c r="T77"/>
      <c r="U77"/>
      <c r="V77"/>
      <c r="W77"/>
      <c r="X77"/>
      <c r="Y77"/>
      <c r="Z77"/>
      <c r="AA77"/>
      <c r="AB77"/>
      <c r="AC77"/>
      <c r="AD77"/>
      <c r="AE77"/>
      <c r="AF77"/>
      <c r="AG77"/>
      <c r="AH77"/>
      <c r="AI77"/>
      <c r="AJ77"/>
      <c r="AK77"/>
      <c r="AL77"/>
      <c r="AM77"/>
      <c r="AN77"/>
      <c r="AO77"/>
      <c r="AP77"/>
      <c r="AQ77"/>
    </row>
    <row r="78" spans="1:43" ht="16.5" thickBot="1">
      <c r="A78" s="74"/>
      <c r="B78" s="75" t="s">
        <v>420</v>
      </c>
      <c r="C78" s="252" t="s">
        <v>165</v>
      </c>
      <c r="D78" s="301"/>
      <c r="E78" s="252" t="s">
        <v>165</v>
      </c>
      <c r="F78" s="252" t="s">
        <v>165</v>
      </c>
      <c r="G78" s="252" t="s">
        <v>165</v>
      </c>
      <c r="H78" s="324">
        <f>SUMIFS(H$12:H$48,$E$12:$E$48,"&gt;=2000",$D$12:$D$48,"5 і вище",$F$12:$F$48,"ні")</f>
        <v>0</v>
      </c>
      <c r="I78" s="333">
        <f>SUMIFS(I$12:I$48,$E$12:$E$48,"&gt;=2000",$D$12:$D$48,"5 і вище",$F$12:$F$48,"ні")</f>
        <v>0</v>
      </c>
      <c r="J78" s="333">
        <f>SUMIFS($J$12:$J$48,$E$12:$E$48,"&gt;=2000",$C$12:$C$48,"5 і вище",$F$12:$F$48,"ні")</f>
        <v>0</v>
      </c>
      <c r="K78" s="333">
        <f>SUMIFS($K$12:$K$48,$E$12:$E$48,"&gt;=2000",$C$12:$C$48,"5 і вище",$F$12:$F$48,"ні")</f>
        <v>0</v>
      </c>
      <c r="L78" s="325">
        <f t="shared" si="6"/>
        <v>0</v>
      </c>
      <c r="M78" s="334">
        <f>SUMIFS(M$12:M$48,$E$12:$E$48,"&gt;=2000",$D$12:$D$48,"5 і вище",$F$12:$F$48,"ні")</f>
        <v>0</v>
      </c>
      <c r="N78" s="334">
        <f>SUMIFS(N$12:N$48,$E$12:$E$48,"&gt;=2000",$D$12:$D$48,"5 і вище",$F$12:$F$48,"ні")</f>
        <v>0</v>
      </c>
      <c r="O78" s="334">
        <f>SUMIFS(O$12:O$48,$E$12:$E$48,"&gt;=2000",$D$12:$D$48,"5 і вище",$F$12:$F$48,"ні")</f>
        <v>0</v>
      </c>
      <c r="P78" s="335">
        <f>SUMIFS(P$12:P$48,$E$12:$E$48,"&gt;=2000",$D$12:$D$48,"5 і вище",$F$12:$F$48,"ні")</f>
        <v>0</v>
      </c>
      <c r="Q78"/>
      <c r="S78"/>
      <c r="T78"/>
      <c r="U78"/>
      <c r="V78"/>
      <c r="W78"/>
      <c r="X78"/>
      <c r="Y78"/>
      <c r="Z78"/>
      <c r="AA78"/>
      <c r="AB78"/>
      <c r="AC78"/>
      <c r="AD78"/>
      <c r="AE78"/>
      <c r="AF78"/>
      <c r="AG78"/>
      <c r="AH78"/>
      <c r="AI78"/>
      <c r="AJ78"/>
      <c r="AK78"/>
      <c r="AL78"/>
      <c r="AM78"/>
      <c r="AN78"/>
      <c r="AO78"/>
      <c r="AP78"/>
      <c r="AQ78"/>
    </row>
    <row r="79" spans="1:43">
      <c r="A79" s="661" t="s">
        <v>432</v>
      </c>
      <c r="B79" s="661"/>
      <c r="C79" s="661"/>
      <c r="D79" s="661"/>
      <c r="E79" s="661"/>
      <c r="F79" s="661"/>
      <c r="G79" s="661"/>
      <c r="H79" s="661"/>
      <c r="I79" s="661"/>
      <c r="J79" s="661"/>
      <c r="K79" s="661"/>
      <c r="L79" s="661"/>
      <c r="M79" s="661"/>
      <c r="N79" s="661"/>
      <c r="O79" s="661"/>
      <c r="P79" s="661"/>
      <c r="Q79"/>
      <c r="S79"/>
      <c r="T79"/>
      <c r="U79"/>
      <c r="V79"/>
      <c r="W79"/>
      <c r="X79"/>
      <c r="Y79"/>
      <c r="Z79"/>
      <c r="AA79"/>
      <c r="AB79"/>
      <c r="AC79"/>
      <c r="AD79"/>
      <c r="AE79"/>
      <c r="AF79"/>
      <c r="AG79"/>
      <c r="AH79"/>
      <c r="AI79"/>
      <c r="AJ79"/>
      <c r="AK79"/>
      <c r="AL79"/>
      <c r="AM79"/>
      <c r="AN79"/>
      <c r="AO79"/>
      <c r="AP79"/>
      <c r="AQ79"/>
    </row>
    <row r="80" spans="1:43" ht="30" customHeight="1">
      <c r="A80" s="76"/>
      <c r="B80" s="76"/>
      <c r="C80" s="85"/>
      <c r="D80" s="85"/>
      <c r="E80" s="85"/>
      <c r="F80" s="85"/>
      <c r="G80" s="76"/>
      <c r="H80" s="76"/>
      <c r="I80" s="272"/>
      <c r="J80" s="76"/>
      <c r="K80" s="76"/>
      <c r="L80" s="308"/>
      <c r="M80" s="308"/>
      <c r="N80" s="308"/>
      <c r="O80" s="308"/>
      <c r="P80" s="308"/>
      <c r="Q80"/>
      <c r="S80"/>
      <c r="T80"/>
      <c r="U80"/>
      <c r="V80"/>
      <c r="W80"/>
      <c r="X80"/>
      <c r="Y80"/>
      <c r="Z80"/>
      <c r="AA80"/>
      <c r="AB80"/>
      <c r="AC80"/>
      <c r="AD80"/>
      <c r="AE80"/>
      <c r="AF80"/>
      <c r="AG80"/>
      <c r="AH80"/>
      <c r="AI80"/>
      <c r="AJ80"/>
      <c r="AK80"/>
      <c r="AL80"/>
      <c r="AM80"/>
      <c r="AN80"/>
      <c r="AO80"/>
      <c r="AP80"/>
      <c r="AQ80"/>
    </row>
    <row r="81" spans="1:43" ht="15.75">
      <c r="A81" s="77"/>
      <c r="B81" s="255"/>
      <c r="C81" s="256"/>
      <c r="D81" s="256"/>
      <c r="E81" s="265" t="e">
        <f>#REF!</f>
        <v>#REF!</v>
      </c>
      <c r="F81" s="257"/>
      <c r="G81" s="662"/>
      <c r="H81" s="662"/>
      <c r="I81" s="662"/>
      <c r="J81" s="77"/>
      <c r="K81" s="264" t="e">
        <f>#REF!</f>
        <v>#REF!</v>
      </c>
      <c r="L81" s="266" t="e">
        <f>#REF!</f>
        <v>#REF!</v>
      </c>
      <c r="M81" s="267"/>
      <c r="N81" s="76"/>
      <c r="O81" s="76"/>
      <c r="P81" s="77"/>
      <c r="Q81"/>
      <c r="S81"/>
      <c r="T81"/>
      <c r="U81"/>
      <c r="V81"/>
      <c r="W81"/>
      <c r="X81"/>
      <c r="Y81"/>
      <c r="Z81"/>
      <c r="AA81"/>
      <c r="AB81"/>
      <c r="AC81"/>
      <c r="AD81"/>
      <c r="AE81"/>
      <c r="AF81"/>
      <c r="AG81"/>
      <c r="AH81"/>
      <c r="AI81"/>
      <c r="AJ81"/>
      <c r="AK81"/>
      <c r="AL81"/>
      <c r="AM81"/>
      <c r="AN81"/>
      <c r="AO81"/>
      <c r="AP81"/>
      <c r="AQ81"/>
    </row>
    <row r="82" spans="1:43">
      <c r="A82" s="77"/>
      <c r="B82" s="255"/>
      <c r="C82" s="256"/>
      <c r="D82" s="256"/>
      <c r="E82" s="256"/>
      <c r="F82" s="257"/>
      <c r="G82" s="255"/>
      <c r="H82" s="263" t="s">
        <v>150</v>
      </c>
      <c r="I82" s="273"/>
      <c r="J82" s="77"/>
      <c r="K82" s="258" t="s">
        <v>170</v>
      </c>
      <c r="L82"/>
      <c r="M82"/>
      <c r="N82" s="76"/>
      <c r="O82" s="76"/>
      <c r="P82" s="77"/>
      <c r="Q82"/>
      <c r="S82"/>
      <c r="T82"/>
      <c r="U82"/>
      <c r="V82"/>
      <c r="W82"/>
      <c r="X82"/>
      <c r="Y82"/>
      <c r="Z82"/>
      <c r="AA82"/>
      <c r="AB82"/>
      <c r="AC82"/>
      <c r="AD82"/>
      <c r="AE82"/>
      <c r="AF82"/>
      <c r="AG82"/>
      <c r="AH82"/>
      <c r="AI82"/>
      <c r="AJ82"/>
      <c r="AK82"/>
      <c r="AL82"/>
      <c r="AM82"/>
      <c r="AN82"/>
      <c r="AO82"/>
      <c r="AP82"/>
      <c r="AQ82"/>
    </row>
    <row r="83" spans="1:43" ht="15.75">
      <c r="A83" s="78"/>
      <c r="B83" s="250"/>
      <c r="C83" s="79"/>
      <c r="D83" s="79"/>
      <c r="E83" s="79"/>
      <c r="F83" s="79"/>
      <c r="G83" s="79"/>
      <c r="H83" s="79"/>
      <c r="I83" s="274"/>
      <c r="J83" s="79"/>
      <c r="K83" s="79"/>
      <c r="L83" s="80"/>
      <c r="M83" s="76"/>
      <c r="N83" s="76"/>
      <c r="O83" s="76"/>
      <c r="P83" s="79"/>
      <c r="Q83"/>
      <c r="S83"/>
    </row>
    <row r="84" spans="1:43" ht="15.75">
      <c r="A84" s="78"/>
      <c r="B84" s="250"/>
      <c r="C84" s="79"/>
      <c r="D84" s="79"/>
      <c r="E84" s="79"/>
      <c r="F84" s="79"/>
      <c r="G84" s="79"/>
      <c r="H84" s="79"/>
      <c r="I84" s="274"/>
      <c r="J84" s="79"/>
      <c r="K84" s="79"/>
      <c r="L84" s="80"/>
      <c r="M84" s="76"/>
      <c r="N84" s="76"/>
      <c r="O84" s="76"/>
      <c r="P84" s="79"/>
      <c r="Q84"/>
    </row>
    <row r="85" spans="1:43" ht="15.75">
      <c r="A85" s="78"/>
      <c r="B85" s="262"/>
      <c r="C85" s="262"/>
      <c r="D85" s="262"/>
      <c r="E85" s="262"/>
      <c r="F85" s="262"/>
      <c r="G85" s="262"/>
      <c r="H85" s="262"/>
      <c r="I85" s="275"/>
      <c r="J85" s="262"/>
      <c r="K85" s="262"/>
      <c r="L85" s="262"/>
      <c r="M85" s="262"/>
      <c r="N85" s="262"/>
      <c r="O85" s="262"/>
      <c r="P85" s="262"/>
      <c r="Q85"/>
    </row>
    <row r="86" spans="1:43">
      <c r="A86" s="78"/>
      <c r="B86" s="81"/>
      <c r="C86" s="78"/>
      <c r="D86" s="78"/>
      <c r="E86" s="78"/>
      <c r="F86" s="78"/>
      <c r="G86" s="78"/>
      <c r="H86" s="78"/>
      <c r="I86" s="276"/>
      <c r="J86" s="78"/>
      <c r="K86" s="78"/>
      <c r="L86" s="82"/>
      <c r="M86" s="78"/>
      <c r="N86" s="78"/>
      <c r="O86" s="78"/>
      <c r="P86" s="78"/>
    </row>
  </sheetData>
  <mergeCells count="20">
    <mergeCell ref="A79:P79"/>
    <mergeCell ref="G81:I81"/>
    <mergeCell ref="G8:G9"/>
    <mergeCell ref="H8:H9"/>
    <mergeCell ref="I8:I9"/>
    <mergeCell ref="J8:J9"/>
    <mergeCell ref="K8:K9"/>
    <mergeCell ref="L8:L9"/>
    <mergeCell ref="A8:A9"/>
    <mergeCell ref="B8:B9"/>
    <mergeCell ref="C8:C9"/>
    <mergeCell ref="E8:E9"/>
    <mergeCell ref="F8:F9"/>
    <mergeCell ref="D8:D9"/>
    <mergeCell ref="M8:P8"/>
    <mergeCell ref="A1:B1"/>
    <mergeCell ref="A2:P2"/>
    <mergeCell ref="A3:P3"/>
    <mergeCell ref="A6:P6"/>
    <mergeCell ref="A7:P7"/>
  </mergeCells>
  <conditionalFormatting sqref="E12:E32 E35:E36 B12:B48">
    <cfRule type="cellIs" dxfId="40" priority="2" stopIfTrue="1" operator="equal">
      <formula>0</formula>
    </cfRule>
  </conditionalFormatting>
  <dataValidations count="3">
    <dataValidation type="list" allowBlank="1" showInputMessage="1" showErrorMessage="1" sqref="WVL982860:WVL983083 C65361:D65584 IZ65356:IZ65579 SV65356:SV65579 ACR65356:ACR65579 AMN65356:AMN65579 AWJ65356:AWJ65579 BGF65356:BGF65579 BQB65356:BQB65579 BZX65356:BZX65579 CJT65356:CJT65579 CTP65356:CTP65579 DDL65356:DDL65579 DNH65356:DNH65579 DXD65356:DXD65579 EGZ65356:EGZ65579 EQV65356:EQV65579 FAR65356:FAR65579 FKN65356:FKN65579 FUJ65356:FUJ65579 GEF65356:GEF65579 GOB65356:GOB65579 GXX65356:GXX65579 HHT65356:HHT65579 HRP65356:HRP65579 IBL65356:IBL65579 ILH65356:ILH65579 IVD65356:IVD65579 JEZ65356:JEZ65579 JOV65356:JOV65579 JYR65356:JYR65579 KIN65356:KIN65579 KSJ65356:KSJ65579 LCF65356:LCF65579 LMB65356:LMB65579 LVX65356:LVX65579 MFT65356:MFT65579 MPP65356:MPP65579 MZL65356:MZL65579 NJH65356:NJH65579 NTD65356:NTD65579 OCZ65356:OCZ65579 OMV65356:OMV65579 OWR65356:OWR65579 PGN65356:PGN65579 PQJ65356:PQJ65579 QAF65356:QAF65579 QKB65356:QKB65579 QTX65356:QTX65579 RDT65356:RDT65579 RNP65356:RNP65579 RXL65356:RXL65579 SHH65356:SHH65579 SRD65356:SRD65579 TAZ65356:TAZ65579 TKV65356:TKV65579 TUR65356:TUR65579 UEN65356:UEN65579 UOJ65356:UOJ65579 UYF65356:UYF65579 VIB65356:VIB65579 VRX65356:VRX65579 WBT65356:WBT65579 WLP65356:WLP65579 WVL65356:WVL65579 C130897:D131120 IZ130892:IZ131115 SV130892:SV131115 ACR130892:ACR131115 AMN130892:AMN131115 AWJ130892:AWJ131115 BGF130892:BGF131115 BQB130892:BQB131115 BZX130892:BZX131115 CJT130892:CJT131115 CTP130892:CTP131115 DDL130892:DDL131115 DNH130892:DNH131115 DXD130892:DXD131115 EGZ130892:EGZ131115 EQV130892:EQV131115 FAR130892:FAR131115 FKN130892:FKN131115 FUJ130892:FUJ131115 GEF130892:GEF131115 GOB130892:GOB131115 GXX130892:GXX131115 HHT130892:HHT131115 HRP130892:HRP131115 IBL130892:IBL131115 ILH130892:ILH131115 IVD130892:IVD131115 JEZ130892:JEZ131115 JOV130892:JOV131115 JYR130892:JYR131115 KIN130892:KIN131115 KSJ130892:KSJ131115 LCF130892:LCF131115 LMB130892:LMB131115 LVX130892:LVX131115 MFT130892:MFT131115 MPP130892:MPP131115 MZL130892:MZL131115 NJH130892:NJH131115 NTD130892:NTD131115 OCZ130892:OCZ131115 OMV130892:OMV131115 OWR130892:OWR131115 PGN130892:PGN131115 PQJ130892:PQJ131115 QAF130892:QAF131115 QKB130892:QKB131115 QTX130892:QTX131115 RDT130892:RDT131115 RNP130892:RNP131115 RXL130892:RXL131115 SHH130892:SHH131115 SRD130892:SRD131115 TAZ130892:TAZ131115 TKV130892:TKV131115 TUR130892:TUR131115 UEN130892:UEN131115 UOJ130892:UOJ131115 UYF130892:UYF131115 VIB130892:VIB131115 VRX130892:VRX131115 WBT130892:WBT131115 WLP130892:WLP131115 WVL130892:WVL131115 C196433:D196656 IZ196428:IZ196651 SV196428:SV196651 ACR196428:ACR196651 AMN196428:AMN196651 AWJ196428:AWJ196651 BGF196428:BGF196651 BQB196428:BQB196651 BZX196428:BZX196651 CJT196428:CJT196651 CTP196428:CTP196651 DDL196428:DDL196651 DNH196428:DNH196651 DXD196428:DXD196651 EGZ196428:EGZ196651 EQV196428:EQV196651 FAR196428:FAR196651 FKN196428:FKN196651 FUJ196428:FUJ196651 GEF196428:GEF196651 GOB196428:GOB196651 GXX196428:GXX196651 HHT196428:HHT196651 HRP196428:HRP196651 IBL196428:IBL196651 ILH196428:ILH196651 IVD196428:IVD196651 JEZ196428:JEZ196651 JOV196428:JOV196651 JYR196428:JYR196651 KIN196428:KIN196651 KSJ196428:KSJ196651 LCF196428:LCF196651 LMB196428:LMB196651 LVX196428:LVX196651 MFT196428:MFT196651 MPP196428:MPP196651 MZL196428:MZL196651 NJH196428:NJH196651 NTD196428:NTD196651 OCZ196428:OCZ196651 OMV196428:OMV196651 OWR196428:OWR196651 PGN196428:PGN196651 PQJ196428:PQJ196651 QAF196428:QAF196651 QKB196428:QKB196651 QTX196428:QTX196651 RDT196428:RDT196651 RNP196428:RNP196651 RXL196428:RXL196651 SHH196428:SHH196651 SRD196428:SRD196651 TAZ196428:TAZ196651 TKV196428:TKV196651 TUR196428:TUR196651 UEN196428:UEN196651 UOJ196428:UOJ196651 UYF196428:UYF196651 VIB196428:VIB196651 VRX196428:VRX196651 WBT196428:WBT196651 WLP196428:WLP196651 WVL196428:WVL196651 C261969:D262192 IZ261964:IZ262187 SV261964:SV262187 ACR261964:ACR262187 AMN261964:AMN262187 AWJ261964:AWJ262187 BGF261964:BGF262187 BQB261964:BQB262187 BZX261964:BZX262187 CJT261964:CJT262187 CTP261964:CTP262187 DDL261964:DDL262187 DNH261964:DNH262187 DXD261964:DXD262187 EGZ261964:EGZ262187 EQV261964:EQV262187 FAR261964:FAR262187 FKN261964:FKN262187 FUJ261964:FUJ262187 GEF261964:GEF262187 GOB261964:GOB262187 GXX261964:GXX262187 HHT261964:HHT262187 HRP261964:HRP262187 IBL261964:IBL262187 ILH261964:ILH262187 IVD261964:IVD262187 JEZ261964:JEZ262187 JOV261964:JOV262187 JYR261964:JYR262187 KIN261964:KIN262187 KSJ261964:KSJ262187 LCF261964:LCF262187 LMB261964:LMB262187 LVX261964:LVX262187 MFT261964:MFT262187 MPP261964:MPP262187 MZL261964:MZL262187 NJH261964:NJH262187 NTD261964:NTD262187 OCZ261964:OCZ262187 OMV261964:OMV262187 OWR261964:OWR262187 PGN261964:PGN262187 PQJ261964:PQJ262187 QAF261964:QAF262187 QKB261964:QKB262187 QTX261964:QTX262187 RDT261964:RDT262187 RNP261964:RNP262187 RXL261964:RXL262187 SHH261964:SHH262187 SRD261964:SRD262187 TAZ261964:TAZ262187 TKV261964:TKV262187 TUR261964:TUR262187 UEN261964:UEN262187 UOJ261964:UOJ262187 UYF261964:UYF262187 VIB261964:VIB262187 VRX261964:VRX262187 WBT261964:WBT262187 WLP261964:WLP262187 WVL261964:WVL262187 C327505:D327728 IZ327500:IZ327723 SV327500:SV327723 ACR327500:ACR327723 AMN327500:AMN327723 AWJ327500:AWJ327723 BGF327500:BGF327723 BQB327500:BQB327723 BZX327500:BZX327723 CJT327500:CJT327723 CTP327500:CTP327723 DDL327500:DDL327723 DNH327500:DNH327723 DXD327500:DXD327723 EGZ327500:EGZ327723 EQV327500:EQV327723 FAR327500:FAR327723 FKN327500:FKN327723 FUJ327500:FUJ327723 GEF327500:GEF327723 GOB327500:GOB327723 GXX327500:GXX327723 HHT327500:HHT327723 HRP327500:HRP327723 IBL327500:IBL327723 ILH327500:ILH327723 IVD327500:IVD327723 JEZ327500:JEZ327723 JOV327500:JOV327723 JYR327500:JYR327723 KIN327500:KIN327723 KSJ327500:KSJ327723 LCF327500:LCF327723 LMB327500:LMB327723 LVX327500:LVX327723 MFT327500:MFT327723 MPP327500:MPP327723 MZL327500:MZL327723 NJH327500:NJH327723 NTD327500:NTD327723 OCZ327500:OCZ327723 OMV327500:OMV327723 OWR327500:OWR327723 PGN327500:PGN327723 PQJ327500:PQJ327723 QAF327500:QAF327723 QKB327500:QKB327723 QTX327500:QTX327723 RDT327500:RDT327723 RNP327500:RNP327723 RXL327500:RXL327723 SHH327500:SHH327723 SRD327500:SRD327723 TAZ327500:TAZ327723 TKV327500:TKV327723 TUR327500:TUR327723 UEN327500:UEN327723 UOJ327500:UOJ327723 UYF327500:UYF327723 VIB327500:VIB327723 VRX327500:VRX327723 WBT327500:WBT327723 WLP327500:WLP327723 WVL327500:WVL327723 C393041:D393264 IZ393036:IZ393259 SV393036:SV393259 ACR393036:ACR393259 AMN393036:AMN393259 AWJ393036:AWJ393259 BGF393036:BGF393259 BQB393036:BQB393259 BZX393036:BZX393259 CJT393036:CJT393259 CTP393036:CTP393259 DDL393036:DDL393259 DNH393036:DNH393259 DXD393036:DXD393259 EGZ393036:EGZ393259 EQV393036:EQV393259 FAR393036:FAR393259 FKN393036:FKN393259 FUJ393036:FUJ393259 GEF393036:GEF393259 GOB393036:GOB393259 GXX393036:GXX393259 HHT393036:HHT393259 HRP393036:HRP393259 IBL393036:IBL393259 ILH393036:ILH393259 IVD393036:IVD393259 JEZ393036:JEZ393259 JOV393036:JOV393259 JYR393036:JYR393259 KIN393036:KIN393259 KSJ393036:KSJ393259 LCF393036:LCF393259 LMB393036:LMB393259 LVX393036:LVX393259 MFT393036:MFT393259 MPP393036:MPP393259 MZL393036:MZL393259 NJH393036:NJH393259 NTD393036:NTD393259 OCZ393036:OCZ393259 OMV393036:OMV393259 OWR393036:OWR393259 PGN393036:PGN393259 PQJ393036:PQJ393259 QAF393036:QAF393259 QKB393036:QKB393259 QTX393036:QTX393259 RDT393036:RDT393259 RNP393036:RNP393259 RXL393036:RXL393259 SHH393036:SHH393259 SRD393036:SRD393259 TAZ393036:TAZ393259 TKV393036:TKV393259 TUR393036:TUR393259 UEN393036:UEN393259 UOJ393036:UOJ393259 UYF393036:UYF393259 VIB393036:VIB393259 VRX393036:VRX393259 WBT393036:WBT393259 WLP393036:WLP393259 WVL393036:WVL393259 C458577:D458800 IZ458572:IZ458795 SV458572:SV458795 ACR458572:ACR458795 AMN458572:AMN458795 AWJ458572:AWJ458795 BGF458572:BGF458795 BQB458572:BQB458795 BZX458572:BZX458795 CJT458572:CJT458795 CTP458572:CTP458795 DDL458572:DDL458795 DNH458572:DNH458795 DXD458572:DXD458795 EGZ458572:EGZ458795 EQV458572:EQV458795 FAR458572:FAR458795 FKN458572:FKN458795 FUJ458572:FUJ458795 GEF458572:GEF458795 GOB458572:GOB458795 GXX458572:GXX458795 HHT458572:HHT458795 HRP458572:HRP458795 IBL458572:IBL458795 ILH458572:ILH458795 IVD458572:IVD458795 JEZ458572:JEZ458795 JOV458572:JOV458795 JYR458572:JYR458795 KIN458572:KIN458795 KSJ458572:KSJ458795 LCF458572:LCF458795 LMB458572:LMB458795 LVX458572:LVX458795 MFT458572:MFT458795 MPP458572:MPP458795 MZL458572:MZL458795 NJH458572:NJH458795 NTD458572:NTD458795 OCZ458572:OCZ458795 OMV458572:OMV458795 OWR458572:OWR458795 PGN458572:PGN458795 PQJ458572:PQJ458795 QAF458572:QAF458795 QKB458572:QKB458795 QTX458572:QTX458795 RDT458572:RDT458795 RNP458572:RNP458795 RXL458572:RXL458795 SHH458572:SHH458795 SRD458572:SRD458795 TAZ458572:TAZ458795 TKV458572:TKV458795 TUR458572:TUR458795 UEN458572:UEN458795 UOJ458572:UOJ458795 UYF458572:UYF458795 VIB458572:VIB458795 VRX458572:VRX458795 WBT458572:WBT458795 WLP458572:WLP458795 WVL458572:WVL458795 C524113:D524336 IZ524108:IZ524331 SV524108:SV524331 ACR524108:ACR524331 AMN524108:AMN524331 AWJ524108:AWJ524331 BGF524108:BGF524331 BQB524108:BQB524331 BZX524108:BZX524331 CJT524108:CJT524331 CTP524108:CTP524331 DDL524108:DDL524331 DNH524108:DNH524331 DXD524108:DXD524331 EGZ524108:EGZ524331 EQV524108:EQV524331 FAR524108:FAR524331 FKN524108:FKN524331 FUJ524108:FUJ524331 GEF524108:GEF524331 GOB524108:GOB524331 GXX524108:GXX524331 HHT524108:HHT524331 HRP524108:HRP524331 IBL524108:IBL524331 ILH524108:ILH524331 IVD524108:IVD524331 JEZ524108:JEZ524331 JOV524108:JOV524331 JYR524108:JYR524331 KIN524108:KIN524331 KSJ524108:KSJ524331 LCF524108:LCF524331 LMB524108:LMB524331 LVX524108:LVX524331 MFT524108:MFT524331 MPP524108:MPP524331 MZL524108:MZL524331 NJH524108:NJH524331 NTD524108:NTD524331 OCZ524108:OCZ524331 OMV524108:OMV524331 OWR524108:OWR524331 PGN524108:PGN524331 PQJ524108:PQJ524331 QAF524108:QAF524331 QKB524108:QKB524331 QTX524108:QTX524331 RDT524108:RDT524331 RNP524108:RNP524331 RXL524108:RXL524331 SHH524108:SHH524331 SRD524108:SRD524331 TAZ524108:TAZ524331 TKV524108:TKV524331 TUR524108:TUR524331 UEN524108:UEN524331 UOJ524108:UOJ524331 UYF524108:UYF524331 VIB524108:VIB524331 VRX524108:VRX524331 WBT524108:WBT524331 WLP524108:WLP524331 WVL524108:WVL524331 C589649:D589872 IZ589644:IZ589867 SV589644:SV589867 ACR589644:ACR589867 AMN589644:AMN589867 AWJ589644:AWJ589867 BGF589644:BGF589867 BQB589644:BQB589867 BZX589644:BZX589867 CJT589644:CJT589867 CTP589644:CTP589867 DDL589644:DDL589867 DNH589644:DNH589867 DXD589644:DXD589867 EGZ589644:EGZ589867 EQV589644:EQV589867 FAR589644:FAR589867 FKN589644:FKN589867 FUJ589644:FUJ589867 GEF589644:GEF589867 GOB589644:GOB589867 GXX589644:GXX589867 HHT589644:HHT589867 HRP589644:HRP589867 IBL589644:IBL589867 ILH589644:ILH589867 IVD589644:IVD589867 JEZ589644:JEZ589867 JOV589644:JOV589867 JYR589644:JYR589867 KIN589644:KIN589867 KSJ589644:KSJ589867 LCF589644:LCF589867 LMB589644:LMB589867 LVX589644:LVX589867 MFT589644:MFT589867 MPP589644:MPP589867 MZL589644:MZL589867 NJH589644:NJH589867 NTD589644:NTD589867 OCZ589644:OCZ589867 OMV589644:OMV589867 OWR589644:OWR589867 PGN589644:PGN589867 PQJ589644:PQJ589867 QAF589644:QAF589867 QKB589644:QKB589867 QTX589644:QTX589867 RDT589644:RDT589867 RNP589644:RNP589867 RXL589644:RXL589867 SHH589644:SHH589867 SRD589644:SRD589867 TAZ589644:TAZ589867 TKV589644:TKV589867 TUR589644:TUR589867 UEN589644:UEN589867 UOJ589644:UOJ589867 UYF589644:UYF589867 VIB589644:VIB589867 VRX589644:VRX589867 WBT589644:WBT589867 WLP589644:WLP589867 WVL589644:WVL589867 C655185:D655408 IZ655180:IZ655403 SV655180:SV655403 ACR655180:ACR655403 AMN655180:AMN655403 AWJ655180:AWJ655403 BGF655180:BGF655403 BQB655180:BQB655403 BZX655180:BZX655403 CJT655180:CJT655403 CTP655180:CTP655403 DDL655180:DDL655403 DNH655180:DNH655403 DXD655180:DXD655403 EGZ655180:EGZ655403 EQV655180:EQV655403 FAR655180:FAR655403 FKN655180:FKN655403 FUJ655180:FUJ655403 GEF655180:GEF655403 GOB655180:GOB655403 GXX655180:GXX655403 HHT655180:HHT655403 HRP655180:HRP655403 IBL655180:IBL655403 ILH655180:ILH655403 IVD655180:IVD655403 JEZ655180:JEZ655403 JOV655180:JOV655403 JYR655180:JYR655403 KIN655180:KIN655403 KSJ655180:KSJ655403 LCF655180:LCF655403 LMB655180:LMB655403 LVX655180:LVX655403 MFT655180:MFT655403 MPP655180:MPP655403 MZL655180:MZL655403 NJH655180:NJH655403 NTD655180:NTD655403 OCZ655180:OCZ655403 OMV655180:OMV655403 OWR655180:OWR655403 PGN655180:PGN655403 PQJ655180:PQJ655403 QAF655180:QAF655403 QKB655180:QKB655403 QTX655180:QTX655403 RDT655180:RDT655403 RNP655180:RNP655403 RXL655180:RXL655403 SHH655180:SHH655403 SRD655180:SRD655403 TAZ655180:TAZ655403 TKV655180:TKV655403 TUR655180:TUR655403 UEN655180:UEN655403 UOJ655180:UOJ655403 UYF655180:UYF655403 VIB655180:VIB655403 VRX655180:VRX655403 WBT655180:WBT655403 WLP655180:WLP655403 WVL655180:WVL655403 C720721:D720944 IZ720716:IZ720939 SV720716:SV720939 ACR720716:ACR720939 AMN720716:AMN720939 AWJ720716:AWJ720939 BGF720716:BGF720939 BQB720716:BQB720939 BZX720716:BZX720939 CJT720716:CJT720939 CTP720716:CTP720939 DDL720716:DDL720939 DNH720716:DNH720939 DXD720716:DXD720939 EGZ720716:EGZ720939 EQV720716:EQV720939 FAR720716:FAR720939 FKN720716:FKN720939 FUJ720716:FUJ720939 GEF720716:GEF720939 GOB720716:GOB720939 GXX720716:GXX720939 HHT720716:HHT720939 HRP720716:HRP720939 IBL720716:IBL720939 ILH720716:ILH720939 IVD720716:IVD720939 JEZ720716:JEZ720939 JOV720716:JOV720939 JYR720716:JYR720939 KIN720716:KIN720939 KSJ720716:KSJ720939 LCF720716:LCF720939 LMB720716:LMB720939 LVX720716:LVX720939 MFT720716:MFT720939 MPP720716:MPP720939 MZL720716:MZL720939 NJH720716:NJH720939 NTD720716:NTD720939 OCZ720716:OCZ720939 OMV720716:OMV720939 OWR720716:OWR720939 PGN720716:PGN720939 PQJ720716:PQJ720939 QAF720716:QAF720939 QKB720716:QKB720939 QTX720716:QTX720939 RDT720716:RDT720939 RNP720716:RNP720939 RXL720716:RXL720939 SHH720716:SHH720939 SRD720716:SRD720939 TAZ720716:TAZ720939 TKV720716:TKV720939 TUR720716:TUR720939 UEN720716:UEN720939 UOJ720716:UOJ720939 UYF720716:UYF720939 VIB720716:VIB720939 VRX720716:VRX720939 WBT720716:WBT720939 WLP720716:WLP720939 WVL720716:WVL720939 C786257:D786480 IZ786252:IZ786475 SV786252:SV786475 ACR786252:ACR786475 AMN786252:AMN786475 AWJ786252:AWJ786475 BGF786252:BGF786475 BQB786252:BQB786475 BZX786252:BZX786475 CJT786252:CJT786475 CTP786252:CTP786475 DDL786252:DDL786475 DNH786252:DNH786475 DXD786252:DXD786475 EGZ786252:EGZ786475 EQV786252:EQV786475 FAR786252:FAR786475 FKN786252:FKN786475 FUJ786252:FUJ786475 GEF786252:GEF786475 GOB786252:GOB786475 GXX786252:GXX786475 HHT786252:HHT786475 HRP786252:HRP786475 IBL786252:IBL786475 ILH786252:ILH786475 IVD786252:IVD786475 JEZ786252:JEZ786475 JOV786252:JOV786475 JYR786252:JYR786475 KIN786252:KIN786475 KSJ786252:KSJ786475 LCF786252:LCF786475 LMB786252:LMB786475 LVX786252:LVX786475 MFT786252:MFT786475 MPP786252:MPP786475 MZL786252:MZL786475 NJH786252:NJH786475 NTD786252:NTD786475 OCZ786252:OCZ786475 OMV786252:OMV786475 OWR786252:OWR786475 PGN786252:PGN786475 PQJ786252:PQJ786475 QAF786252:QAF786475 QKB786252:QKB786475 QTX786252:QTX786475 RDT786252:RDT786475 RNP786252:RNP786475 RXL786252:RXL786475 SHH786252:SHH786475 SRD786252:SRD786475 TAZ786252:TAZ786475 TKV786252:TKV786475 TUR786252:TUR786475 UEN786252:UEN786475 UOJ786252:UOJ786475 UYF786252:UYF786475 VIB786252:VIB786475 VRX786252:VRX786475 WBT786252:WBT786475 WLP786252:WLP786475 WVL786252:WVL786475 C851793:D852016 IZ851788:IZ852011 SV851788:SV852011 ACR851788:ACR852011 AMN851788:AMN852011 AWJ851788:AWJ852011 BGF851788:BGF852011 BQB851788:BQB852011 BZX851788:BZX852011 CJT851788:CJT852011 CTP851788:CTP852011 DDL851788:DDL852011 DNH851788:DNH852011 DXD851788:DXD852011 EGZ851788:EGZ852011 EQV851788:EQV852011 FAR851788:FAR852011 FKN851788:FKN852011 FUJ851788:FUJ852011 GEF851788:GEF852011 GOB851788:GOB852011 GXX851788:GXX852011 HHT851788:HHT852011 HRP851788:HRP852011 IBL851788:IBL852011 ILH851788:ILH852011 IVD851788:IVD852011 JEZ851788:JEZ852011 JOV851788:JOV852011 JYR851788:JYR852011 KIN851788:KIN852011 KSJ851788:KSJ852011 LCF851788:LCF852011 LMB851788:LMB852011 LVX851788:LVX852011 MFT851788:MFT852011 MPP851788:MPP852011 MZL851788:MZL852011 NJH851788:NJH852011 NTD851788:NTD852011 OCZ851788:OCZ852011 OMV851788:OMV852011 OWR851788:OWR852011 PGN851788:PGN852011 PQJ851788:PQJ852011 QAF851788:QAF852011 QKB851788:QKB852011 QTX851788:QTX852011 RDT851788:RDT852011 RNP851788:RNP852011 RXL851788:RXL852011 SHH851788:SHH852011 SRD851788:SRD852011 TAZ851788:TAZ852011 TKV851788:TKV852011 TUR851788:TUR852011 UEN851788:UEN852011 UOJ851788:UOJ852011 UYF851788:UYF852011 VIB851788:VIB852011 VRX851788:VRX852011 WBT851788:WBT852011 WLP851788:WLP852011 WVL851788:WVL852011 C917329:D917552 IZ917324:IZ917547 SV917324:SV917547 ACR917324:ACR917547 AMN917324:AMN917547 AWJ917324:AWJ917547 BGF917324:BGF917547 BQB917324:BQB917547 BZX917324:BZX917547 CJT917324:CJT917547 CTP917324:CTP917547 DDL917324:DDL917547 DNH917324:DNH917547 DXD917324:DXD917547 EGZ917324:EGZ917547 EQV917324:EQV917547 FAR917324:FAR917547 FKN917324:FKN917547 FUJ917324:FUJ917547 GEF917324:GEF917547 GOB917324:GOB917547 GXX917324:GXX917547 HHT917324:HHT917547 HRP917324:HRP917547 IBL917324:IBL917547 ILH917324:ILH917547 IVD917324:IVD917547 JEZ917324:JEZ917547 JOV917324:JOV917547 JYR917324:JYR917547 KIN917324:KIN917547 KSJ917324:KSJ917547 LCF917324:LCF917547 LMB917324:LMB917547 LVX917324:LVX917547 MFT917324:MFT917547 MPP917324:MPP917547 MZL917324:MZL917547 NJH917324:NJH917547 NTD917324:NTD917547 OCZ917324:OCZ917547 OMV917324:OMV917547 OWR917324:OWR917547 PGN917324:PGN917547 PQJ917324:PQJ917547 QAF917324:QAF917547 QKB917324:QKB917547 QTX917324:QTX917547 RDT917324:RDT917547 RNP917324:RNP917547 RXL917324:RXL917547 SHH917324:SHH917547 SRD917324:SRD917547 TAZ917324:TAZ917547 TKV917324:TKV917547 TUR917324:TUR917547 UEN917324:UEN917547 UOJ917324:UOJ917547 UYF917324:UYF917547 VIB917324:VIB917547 VRX917324:VRX917547 WBT917324:WBT917547 WLP917324:WLP917547 WVL917324:WVL917547 C982865:D983088 IZ982860:IZ983083 SV982860:SV983083 ACR982860:ACR983083 AMN982860:AMN983083 AWJ982860:AWJ983083 BGF982860:BGF983083 BQB982860:BQB983083 BZX982860:BZX983083 CJT982860:CJT983083 CTP982860:CTP983083 DDL982860:DDL983083 DNH982860:DNH983083 DXD982860:DXD983083 EGZ982860:EGZ983083 EQV982860:EQV983083 FAR982860:FAR983083 FKN982860:FKN983083 FUJ982860:FUJ983083 GEF982860:GEF983083 GOB982860:GOB983083 GXX982860:GXX983083 HHT982860:HHT983083 HRP982860:HRP983083 IBL982860:IBL983083 ILH982860:ILH983083 IVD982860:IVD983083 JEZ982860:JEZ983083 JOV982860:JOV983083 JYR982860:JYR983083 KIN982860:KIN983083 KSJ982860:KSJ983083 LCF982860:LCF983083 LMB982860:LMB983083 LVX982860:LVX983083 MFT982860:MFT983083 MPP982860:MPP983083 MZL982860:MZL983083 NJH982860:NJH983083 NTD982860:NTD983083 OCZ982860:OCZ983083 OMV982860:OMV983083 OWR982860:OWR983083 PGN982860:PGN983083 PQJ982860:PQJ983083 QAF982860:QAF983083 QKB982860:QKB983083 QTX982860:QTX983083 RDT982860:RDT983083 RNP982860:RNP983083 RXL982860:RXL983083 SHH982860:SHH983083 SRD982860:SRD983083 TAZ982860:TAZ983083 TKV982860:TKV983083 TUR982860:TUR983083 UEN982860:UEN983083 UOJ982860:UOJ983083 UYF982860:UYF983083 VIB982860:VIB983083 VRX982860:VRX983083 WBT982860:WBT983083 WLP982860:WLP983083 C44:F48 M44:P48 H44:H48 SV11:SV43 ACR11:ACR43 AMN11:AMN43 AWJ11:AWJ43 BGF11:BGF43 BQB11:BQB43 BZX11:BZX43 CJT11:CJT43 CTP11:CTP43 DDL11:DDL43 DNH11:DNH43 DXD11:DXD43 EGZ11:EGZ43 EQV11:EQV43 FAR11:FAR43 FKN11:FKN43 FUJ11:FUJ43 GEF11:GEF43 GOB11:GOB43 GXX11:GXX43 HHT11:HHT43 HRP11:HRP43 IBL11:IBL43 ILH11:ILH43 IVD11:IVD43 JEZ11:JEZ43 JOV11:JOV43 JYR11:JYR43 KIN11:KIN43 KSJ11:KSJ43 LCF11:LCF43 LMB11:LMB43 LVX11:LVX43 MFT11:MFT43 MPP11:MPP43 MZL11:MZL43 NJH11:NJH43 NTD11:NTD43 OCZ11:OCZ43 OMV11:OMV43 OWR11:OWR43 PGN11:PGN43 PQJ11:PQJ43 QAF11:QAF43 QKB11:QKB43 QTX11:QTX43 RDT11:RDT43 RNP11:RNP43 RXL11:RXL43 SHH11:SHH43 SRD11:SRD43 TAZ11:TAZ43 TKV11:TKV43 TUR11:TUR43 UEN11:UEN43 UOJ11:UOJ43 UYF11:UYF43 VIB11:VIB43 VRX11:VRX43 WBT11:WBT43 WLP11:WLP43 WVL11:WVL43 IZ11:IZ43">
      <formula1>поверхи</formula1>
    </dataValidation>
    <dataValidation type="list" allowBlank="1" showInputMessage="1" showErrorMessage="1" sqref="WVN982860:WVN983083 F65361:F65584 JB65356:JB65579 SX65356:SX65579 ACT65356:ACT65579 AMP65356:AMP65579 AWL65356:AWL65579 BGH65356:BGH65579 BQD65356:BQD65579 BZZ65356:BZZ65579 CJV65356:CJV65579 CTR65356:CTR65579 DDN65356:DDN65579 DNJ65356:DNJ65579 DXF65356:DXF65579 EHB65356:EHB65579 EQX65356:EQX65579 FAT65356:FAT65579 FKP65356:FKP65579 FUL65356:FUL65579 GEH65356:GEH65579 GOD65356:GOD65579 GXZ65356:GXZ65579 HHV65356:HHV65579 HRR65356:HRR65579 IBN65356:IBN65579 ILJ65356:ILJ65579 IVF65356:IVF65579 JFB65356:JFB65579 JOX65356:JOX65579 JYT65356:JYT65579 KIP65356:KIP65579 KSL65356:KSL65579 LCH65356:LCH65579 LMD65356:LMD65579 LVZ65356:LVZ65579 MFV65356:MFV65579 MPR65356:MPR65579 MZN65356:MZN65579 NJJ65356:NJJ65579 NTF65356:NTF65579 ODB65356:ODB65579 OMX65356:OMX65579 OWT65356:OWT65579 PGP65356:PGP65579 PQL65356:PQL65579 QAH65356:QAH65579 QKD65356:QKD65579 QTZ65356:QTZ65579 RDV65356:RDV65579 RNR65356:RNR65579 RXN65356:RXN65579 SHJ65356:SHJ65579 SRF65356:SRF65579 TBB65356:TBB65579 TKX65356:TKX65579 TUT65356:TUT65579 UEP65356:UEP65579 UOL65356:UOL65579 UYH65356:UYH65579 VID65356:VID65579 VRZ65356:VRZ65579 WBV65356:WBV65579 WLR65356:WLR65579 WVN65356:WVN65579 F130897:F131120 JB130892:JB131115 SX130892:SX131115 ACT130892:ACT131115 AMP130892:AMP131115 AWL130892:AWL131115 BGH130892:BGH131115 BQD130892:BQD131115 BZZ130892:BZZ131115 CJV130892:CJV131115 CTR130892:CTR131115 DDN130892:DDN131115 DNJ130892:DNJ131115 DXF130892:DXF131115 EHB130892:EHB131115 EQX130892:EQX131115 FAT130892:FAT131115 FKP130892:FKP131115 FUL130892:FUL131115 GEH130892:GEH131115 GOD130892:GOD131115 GXZ130892:GXZ131115 HHV130892:HHV131115 HRR130892:HRR131115 IBN130892:IBN131115 ILJ130892:ILJ131115 IVF130892:IVF131115 JFB130892:JFB131115 JOX130892:JOX131115 JYT130892:JYT131115 KIP130892:KIP131115 KSL130892:KSL131115 LCH130892:LCH131115 LMD130892:LMD131115 LVZ130892:LVZ131115 MFV130892:MFV131115 MPR130892:MPR131115 MZN130892:MZN131115 NJJ130892:NJJ131115 NTF130892:NTF131115 ODB130892:ODB131115 OMX130892:OMX131115 OWT130892:OWT131115 PGP130892:PGP131115 PQL130892:PQL131115 QAH130892:QAH131115 QKD130892:QKD131115 QTZ130892:QTZ131115 RDV130892:RDV131115 RNR130892:RNR131115 RXN130892:RXN131115 SHJ130892:SHJ131115 SRF130892:SRF131115 TBB130892:TBB131115 TKX130892:TKX131115 TUT130892:TUT131115 UEP130892:UEP131115 UOL130892:UOL131115 UYH130892:UYH131115 VID130892:VID131115 VRZ130892:VRZ131115 WBV130892:WBV131115 WLR130892:WLR131115 WVN130892:WVN131115 F196433:F196656 JB196428:JB196651 SX196428:SX196651 ACT196428:ACT196651 AMP196428:AMP196651 AWL196428:AWL196651 BGH196428:BGH196651 BQD196428:BQD196651 BZZ196428:BZZ196651 CJV196428:CJV196651 CTR196428:CTR196651 DDN196428:DDN196651 DNJ196428:DNJ196651 DXF196428:DXF196651 EHB196428:EHB196651 EQX196428:EQX196651 FAT196428:FAT196651 FKP196428:FKP196651 FUL196428:FUL196651 GEH196428:GEH196651 GOD196428:GOD196651 GXZ196428:GXZ196651 HHV196428:HHV196651 HRR196428:HRR196651 IBN196428:IBN196651 ILJ196428:ILJ196651 IVF196428:IVF196651 JFB196428:JFB196651 JOX196428:JOX196651 JYT196428:JYT196651 KIP196428:KIP196651 KSL196428:KSL196651 LCH196428:LCH196651 LMD196428:LMD196651 LVZ196428:LVZ196651 MFV196428:MFV196651 MPR196428:MPR196651 MZN196428:MZN196651 NJJ196428:NJJ196651 NTF196428:NTF196651 ODB196428:ODB196651 OMX196428:OMX196651 OWT196428:OWT196651 PGP196428:PGP196651 PQL196428:PQL196651 QAH196428:QAH196651 QKD196428:QKD196651 QTZ196428:QTZ196651 RDV196428:RDV196651 RNR196428:RNR196651 RXN196428:RXN196651 SHJ196428:SHJ196651 SRF196428:SRF196651 TBB196428:TBB196651 TKX196428:TKX196651 TUT196428:TUT196651 UEP196428:UEP196651 UOL196428:UOL196651 UYH196428:UYH196651 VID196428:VID196651 VRZ196428:VRZ196651 WBV196428:WBV196651 WLR196428:WLR196651 WVN196428:WVN196651 F261969:F262192 JB261964:JB262187 SX261964:SX262187 ACT261964:ACT262187 AMP261964:AMP262187 AWL261964:AWL262187 BGH261964:BGH262187 BQD261964:BQD262187 BZZ261964:BZZ262187 CJV261964:CJV262187 CTR261964:CTR262187 DDN261964:DDN262187 DNJ261964:DNJ262187 DXF261964:DXF262187 EHB261964:EHB262187 EQX261964:EQX262187 FAT261964:FAT262187 FKP261964:FKP262187 FUL261964:FUL262187 GEH261964:GEH262187 GOD261964:GOD262187 GXZ261964:GXZ262187 HHV261964:HHV262187 HRR261964:HRR262187 IBN261964:IBN262187 ILJ261964:ILJ262187 IVF261964:IVF262187 JFB261964:JFB262187 JOX261964:JOX262187 JYT261964:JYT262187 KIP261964:KIP262187 KSL261964:KSL262187 LCH261964:LCH262187 LMD261964:LMD262187 LVZ261964:LVZ262187 MFV261964:MFV262187 MPR261964:MPR262187 MZN261964:MZN262187 NJJ261964:NJJ262187 NTF261964:NTF262187 ODB261964:ODB262187 OMX261964:OMX262187 OWT261964:OWT262187 PGP261964:PGP262187 PQL261964:PQL262187 QAH261964:QAH262187 QKD261964:QKD262187 QTZ261964:QTZ262187 RDV261964:RDV262187 RNR261964:RNR262187 RXN261964:RXN262187 SHJ261964:SHJ262187 SRF261964:SRF262187 TBB261964:TBB262187 TKX261964:TKX262187 TUT261964:TUT262187 UEP261964:UEP262187 UOL261964:UOL262187 UYH261964:UYH262187 VID261964:VID262187 VRZ261964:VRZ262187 WBV261964:WBV262187 WLR261964:WLR262187 WVN261964:WVN262187 F327505:F327728 JB327500:JB327723 SX327500:SX327723 ACT327500:ACT327723 AMP327500:AMP327723 AWL327500:AWL327723 BGH327500:BGH327723 BQD327500:BQD327723 BZZ327500:BZZ327723 CJV327500:CJV327723 CTR327500:CTR327723 DDN327500:DDN327723 DNJ327500:DNJ327723 DXF327500:DXF327723 EHB327500:EHB327723 EQX327500:EQX327723 FAT327500:FAT327723 FKP327500:FKP327723 FUL327500:FUL327723 GEH327500:GEH327723 GOD327500:GOD327723 GXZ327500:GXZ327723 HHV327500:HHV327723 HRR327500:HRR327723 IBN327500:IBN327723 ILJ327500:ILJ327723 IVF327500:IVF327723 JFB327500:JFB327723 JOX327500:JOX327723 JYT327500:JYT327723 KIP327500:KIP327723 KSL327500:KSL327723 LCH327500:LCH327723 LMD327500:LMD327723 LVZ327500:LVZ327723 MFV327500:MFV327723 MPR327500:MPR327723 MZN327500:MZN327723 NJJ327500:NJJ327723 NTF327500:NTF327723 ODB327500:ODB327723 OMX327500:OMX327723 OWT327500:OWT327723 PGP327500:PGP327723 PQL327500:PQL327723 QAH327500:QAH327723 QKD327500:QKD327723 QTZ327500:QTZ327723 RDV327500:RDV327723 RNR327500:RNR327723 RXN327500:RXN327723 SHJ327500:SHJ327723 SRF327500:SRF327723 TBB327500:TBB327723 TKX327500:TKX327723 TUT327500:TUT327723 UEP327500:UEP327723 UOL327500:UOL327723 UYH327500:UYH327723 VID327500:VID327723 VRZ327500:VRZ327723 WBV327500:WBV327723 WLR327500:WLR327723 WVN327500:WVN327723 F393041:F393264 JB393036:JB393259 SX393036:SX393259 ACT393036:ACT393259 AMP393036:AMP393259 AWL393036:AWL393259 BGH393036:BGH393259 BQD393036:BQD393259 BZZ393036:BZZ393259 CJV393036:CJV393259 CTR393036:CTR393259 DDN393036:DDN393259 DNJ393036:DNJ393259 DXF393036:DXF393259 EHB393036:EHB393259 EQX393036:EQX393259 FAT393036:FAT393259 FKP393036:FKP393259 FUL393036:FUL393259 GEH393036:GEH393259 GOD393036:GOD393259 GXZ393036:GXZ393259 HHV393036:HHV393259 HRR393036:HRR393259 IBN393036:IBN393259 ILJ393036:ILJ393259 IVF393036:IVF393259 JFB393036:JFB393259 JOX393036:JOX393259 JYT393036:JYT393259 KIP393036:KIP393259 KSL393036:KSL393259 LCH393036:LCH393259 LMD393036:LMD393259 LVZ393036:LVZ393259 MFV393036:MFV393259 MPR393036:MPR393259 MZN393036:MZN393259 NJJ393036:NJJ393259 NTF393036:NTF393259 ODB393036:ODB393259 OMX393036:OMX393259 OWT393036:OWT393259 PGP393036:PGP393259 PQL393036:PQL393259 QAH393036:QAH393259 QKD393036:QKD393259 QTZ393036:QTZ393259 RDV393036:RDV393259 RNR393036:RNR393259 RXN393036:RXN393259 SHJ393036:SHJ393259 SRF393036:SRF393259 TBB393036:TBB393259 TKX393036:TKX393259 TUT393036:TUT393259 UEP393036:UEP393259 UOL393036:UOL393259 UYH393036:UYH393259 VID393036:VID393259 VRZ393036:VRZ393259 WBV393036:WBV393259 WLR393036:WLR393259 WVN393036:WVN393259 F458577:F458800 JB458572:JB458795 SX458572:SX458795 ACT458572:ACT458795 AMP458572:AMP458795 AWL458572:AWL458795 BGH458572:BGH458795 BQD458572:BQD458795 BZZ458572:BZZ458795 CJV458572:CJV458795 CTR458572:CTR458795 DDN458572:DDN458795 DNJ458572:DNJ458795 DXF458572:DXF458795 EHB458572:EHB458795 EQX458572:EQX458795 FAT458572:FAT458795 FKP458572:FKP458795 FUL458572:FUL458795 GEH458572:GEH458795 GOD458572:GOD458795 GXZ458572:GXZ458795 HHV458572:HHV458795 HRR458572:HRR458795 IBN458572:IBN458795 ILJ458572:ILJ458795 IVF458572:IVF458795 JFB458572:JFB458795 JOX458572:JOX458795 JYT458572:JYT458795 KIP458572:KIP458795 KSL458572:KSL458795 LCH458572:LCH458795 LMD458572:LMD458795 LVZ458572:LVZ458795 MFV458572:MFV458795 MPR458572:MPR458795 MZN458572:MZN458795 NJJ458572:NJJ458795 NTF458572:NTF458795 ODB458572:ODB458795 OMX458572:OMX458795 OWT458572:OWT458795 PGP458572:PGP458795 PQL458572:PQL458795 QAH458572:QAH458795 QKD458572:QKD458795 QTZ458572:QTZ458795 RDV458572:RDV458795 RNR458572:RNR458795 RXN458572:RXN458795 SHJ458572:SHJ458795 SRF458572:SRF458795 TBB458572:TBB458795 TKX458572:TKX458795 TUT458572:TUT458795 UEP458572:UEP458795 UOL458572:UOL458795 UYH458572:UYH458795 VID458572:VID458795 VRZ458572:VRZ458795 WBV458572:WBV458795 WLR458572:WLR458795 WVN458572:WVN458795 F524113:F524336 JB524108:JB524331 SX524108:SX524331 ACT524108:ACT524331 AMP524108:AMP524331 AWL524108:AWL524331 BGH524108:BGH524331 BQD524108:BQD524331 BZZ524108:BZZ524331 CJV524108:CJV524331 CTR524108:CTR524331 DDN524108:DDN524331 DNJ524108:DNJ524331 DXF524108:DXF524331 EHB524108:EHB524331 EQX524108:EQX524331 FAT524108:FAT524331 FKP524108:FKP524331 FUL524108:FUL524331 GEH524108:GEH524331 GOD524108:GOD524331 GXZ524108:GXZ524331 HHV524108:HHV524331 HRR524108:HRR524331 IBN524108:IBN524331 ILJ524108:ILJ524331 IVF524108:IVF524331 JFB524108:JFB524331 JOX524108:JOX524331 JYT524108:JYT524331 KIP524108:KIP524331 KSL524108:KSL524331 LCH524108:LCH524331 LMD524108:LMD524331 LVZ524108:LVZ524331 MFV524108:MFV524331 MPR524108:MPR524331 MZN524108:MZN524331 NJJ524108:NJJ524331 NTF524108:NTF524331 ODB524108:ODB524331 OMX524108:OMX524331 OWT524108:OWT524331 PGP524108:PGP524331 PQL524108:PQL524331 QAH524108:QAH524331 QKD524108:QKD524331 QTZ524108:QTZ524331 RDV524108:RDV524331 RNR524108:RNR524331 RXN524108:RXN524331 SHJ524108:SHJ524331 SRF524108:SRF524331 TBB524108:TBB524331 TKX524108:TKX524331 TUT524108:TUT524331 UEP524108:UEP524331 UOL524108:UOL524331 UYH524108:UYH524331 VID524108:VID524331 VRZ524108:VRZ524331 WBV524108:WBV524331 WLR524108:WLR524331 WVN524108:WVN524331 F589649:F589872 JB589644:JB589867 SX589644:SX589867 ACT589644:ACT589867 AMP589644:AMP589867 AWL589644:AWL589867 BGH589644:BGH589867 BQD589644:BQD589867 BZZ589644:BZZ589867 CJV589644:CJV589867 CTR589644:CTR589867 DDN589644:DDN589867 DNJ589644:DNJ589867 DXF589644:DXF589867 EHB589644:EHB589867 EQX589644:EQX589867 FAT589644:FAT589867 FKP589644:FKP589867 FUL589644:FUL589867 GEH589644:GEH589867 GOD589644:GOD589867 GXZ589644:GXZ589867 HHV589644:HHV589867 HRR589644:HRR589867 IBN589644:IBN589867 ILJ589644:ILJ589867 IVF589644:IVF589867 JFB589644:JFB589867 JOX589644:JOX589867 JYT589644:JYT589867 KIP589644:KIP589867 KSL589644:KSL589867 LCH589644:LCH589867 LMD589644:LMD589867 LVZ589644:LVZ589867 MFV589644:MFV589867 MPR589644:MPR589867 MZN589644:MZN589867 NJJ589644:NJJ589867 NTF589644:NTF589867 ODB589644:ODB589867 OMX589644:OMX589867 OWT589644:OWT589867 PGP589644:PGP589867 PQL589644:PQL589867 QAH589644:QAH589867 QKD589644:QKD589867 QTZ589644:QTZ589867 RDV589644:RDV589867 RNR589644:RNR589867 RXN589644:RXN589867 SHJ589644:SHJ589867 SRF589644:SRF589867 TBB589644:TBB589867 TKX589644:TKX589867 TUT589644:TUT589867 UEP589644:UEP589867 UOL589644:UOL589867 UYH589644:UYH589867 VID589644:VID589867 VRZ589644:VRZ589867 WBV589644:WBV589867 WLR589644:WLR589867 WVN589644:WVN589867 F655185:F655408 JB655180:JB655403 SX655180:SX655403 ACT655180:ACT655403 AMP655180:AMP655403 AWL655180:AWL655403 BGH655180:BGH655403 BQD655180:BQD655403 BZZ655180:BZZ655403 CJV655180:CJV655403 CTR655180:CTR655403 DDN655180:DDN655403 DNJ655180:DNJ655403 DXF655180:DXF655403 EHB655180:EHB655403 EQX655180:EQX655403 FAT655180:FAT655403 FKP655180:FKP655403 FUL655180:FUL655403 GEH655180:GEH655403 GOD655180:GOD655403 GXZ655180:GXZ655403 HHV655180:HHV655403 HRR655180:HRR655403 IBN655180:IBN655403 ILJ655180:ILJ655403 IVF655180:IVF655403 JFB655180:JFB655403 JOX655180:JOX655403 JYT655180:JYT655403 KIP655180:KIP655403 KSL655180:KSL655403 LCH655180:LCH655403 LMD655180:LMD655403 LVZ655180:LVZ655403 MFV655180:MFV655403 MPR655180:MPR655403 MZN655180:MZN655403 NJJ655180:NJJ655403 NTF655180:NTF655403 ODB655180:ODB655403 OMX655180:OMX655403 OWT655180:OWT655403 PGP655180:PGP655403 PQL655180:PQL655403 QAH655180:QAH655403 QKD655180:QKD655403 QTZ655180:QTZ655403 RDV655180:RDV655403 RNR655180:RNR655403 RXN655180:RXN655403 SHJ655180:SHJ655403 SRF655180:SRF655403 TBB655180:TBB655403 TKX655180:TKX655403 TUT655180:TUT655403 UEP655180:UEP655403 UOL655180:UOL655403 UYH655180:UYH655403 VID655180:VID655403 VRZ655180:VRZ655403 WBV655180:WBV655403 WLR655180:WLR655403 WVN655180:WVN655403 F720721:F720944 JB720716:JB720939 SX720716:SX720939 ACT720716:ACT720939 AMP720716:AMP720939 AWL720716:AWL720939 BGH720716:BGH720939 BQD720716:BQD720939 BZZ720716:BZZ720939 CJV720716:CJV720939 CTR720716:CTR720939 DDN720716:DDN720939 DNJ720716:DNJ720939 DXF720716:DXF720939 EHB720716:EHB720939 EQX720716:EQX720939 FAT720716:FAT720939 FKP720716:FKP720939 FUL720716:FUL720939 GEH720716:GEH720939 GOD720716:GOD720939 GXZ720716:GXZ720939 HHV720716:HHV720939 HRR720716:HRR720939 IBN720716:IBN720939 ILJ720716:ILJ720939 IVF720716:IVF720939 JFB720716:JFB720939 JOX720716:JOX720939 JYT720716:JYT720939 KIP720716:KIP720939 KSL720716:KSL720939 LCH720716:LCH720939 LMD720716:LMD720939 LVZ720716:LVZ720939 MFV720716:MFV720939 MPR720716:MPR720939 MZN720716:MZN720939 NJJ720716:NJJ720939 NTF720716:NTF720939 ODB720716:ODB720939 OMX720716:OMX720939 OWT720716:OWT720939 PGP720716:PGP720939 PQL720716:PQL720939 QAH720716:QAH720939 QKD720716:QKD720939 QTZ720716:QTZ720939 RDV720716:RDV720939 RNR720716:RNR720939 RXN720716:RXN720939 SHJ720716:SHJ720939 SRF720716:SRF720939 TBB720716:TBB720939 TKX720716:TKX720939 TUT720716:TUT720939 UEP720716:UEP720939 UOL720716:UOL720939 UYH720716:UYH720939 VID720716:VID720939 VRZ720716:VRZ720939 WBV720716:WBV720939 WLR720716:WLR720939 WVN720716:WVN720939 F786257:F786480 JB786252:JB786475 SX786252:SX786475 ACT786252:ACT786475 AMP786252:AMP786475 AWL786252:AWL786475 BGH786252:BGH786475 BQD786252:BQD786475 BZZ786252:BZZ786475 CJV786252:CJV786475 CTR786252:CTR786475 DDN786252:DDN786475 DNJ786252:DNJ786475 DXF786252:DXF786475 EHB786252:EHB786475 EQX786252:EQX786475 FAT786252:FAT786475 FKP786252:FKP786475 FUL786252:FUL786475 GEH786252:GEH786475 GOD786252:GOD786475 GXZ786252:GXZ786475 HHV786252:HHV786475 HRR786252:HRR786475 IBN786252:IBN786475 ILJ786252:ILJ786475 IVF786252:IVF786475 JFB786252:JFB786475 JOX786252:JOX786475 JYT786252:JYT786475 KIP786252:KIP786475 KSL786252:KSL786475 LCH786252:LCH786475 LMD786252:LMD786475 LVZ786252:LVZ786475 MFV786252:MFV786475 MPR786252:MPR786475 MZN786252:MZN786475 NJJ786252:NJJ786475 NTF786252:NTF786475 ODB786252:ODB786475 OMX786252:OMX786475 OWT786252:OWT786475 PGP786252:PGP786475 PQL786252:PQL786475 QAH786252:QAH786475 QKD786252:QKD786475 QTZ786252:QTZ786475 RDV786252:RDV786475 RNR786252:RNR786475 RXN786252:RXN786475 SHJ786252:SHJ786475 SRF786252:SRF786475 TBB786252:TBB786475 TKX786252:TKX786475 TUT786252:TUT786475 UEP786252:UEP786475 UOL786252:UOL786475 UYH786252:UYH786475 VID786252:VID786475 VRZ786252:VRZ786475 WBV786252:WBV786475 WLR786252:WLR786475 WVN786252:WVN786475 F851793:F852016 JB851788:JB852011 SX851788:SX852011 ACT851788:ACT852011 AMP851788:AMP852011 AWL851788:AWL852011 BGH851788:BGH852011 BQD851788:BQD852011 BZZ851788:BZZ852011 CJV851788:CJV852011 CTR851788:CTR852011 DDN851788:DDN852011 DNJ851788:DNJ852011 DXF851788:DXF852011 EHB851788:EHB852011 EQX851788:EQX852011 FAT851788:FAT852011 FKP851788:FKP852011 FUL851788:FUL852011 GEH851788:GEH852011 GOD851788:GOD852011 GXZ851788:GXZ852011 HHV851788:HHV852011 HRR851788:HRR852011 IBN851788:IBN852011 ILJ851788:ILJ852011 IVF851788:IVF852011 JFB851788:JFB852011 JOX851788:JOX852011 JYT851788:JYT852011 KIP851788:KIP852011 KSL851788:KSL852011 LCH851788:LCH852011 LMD851788:LMD852011 LVZ851788:LVZ852011 MFV851788:MFV852011 MPR851788:MPR852011 MZN851788:MZN852011 NJJ851788:NJJ852011 NTF851788:NTF852011 ODB851788:ODB852011 OMX851788:OMX852011 OWT851788:OWT852011 PGP851788:PGP852011 PQL851788:PQL852011 QAH851788:QAH852011 QKD851788:QKD852011 QTZ851788:QTZ852011 RDV851788:RDV852011 RNR851788:RNR852011 RXN851788:RXN852011 SHJ851788:SHJ852011 SRF851788:SRF852011 TBB851788:TBB852011 TKX851788:TKX852011 TUT851788:TUT852011 UEP851788:UEP852011 UOL851788:UOL852011 UYH851788:UYH852011 VID851788:VID852011 VRZ851788:VRZ852011 WBV851788:WBV852011 WLR851788:WLR852011 WVN851788:WVN852011 F917329:F917552 JB917324:JB917547 SX917324:SX917547 ACT917324:ACT917547 AMP917324:AMP917547 AWL917324:AWL917547 BGH917324:BGH917547 BQD917324:BQD917547 BZZ917324:BZZ917547 CJV917324:CJV917547 CTR917324:CTR917547 DDN917324:DDN917547 DNJ917324:DNJ917547 DXF917324:DXF917547 EHB917324:EHB917547 EQX917324:EQX917547 FAT917324:FAT917547 FKP917324:FKP917547 FUL917324:FUL917547 GEH917324:GEH917547 GOD917324:GOD917547 GXZ917324:GXZ917547 HHV917324:HHV917547 HRR917324:HRR917547 IBN917324:IBN917547 ILJ917324:ILJ917547 IVF917324:IVF917547 JFB917324:JFB917547 JOX917324:JOX917547 JYT917324:JYT917547 KIP917324:KIP917547 KSL917324:KSL917547 LCH917324:LCH917547 LMD917324:LMD917547 LVZ917324:LVZ917547 MFV917324:MFV917547 MPR917324:MPR917547 MZN917324:MZN917547 NJJ917324:NJJ917547 NTF917324:NTF917547 ODB917324:ODB917547 OMX917324:OMX917547 OWT917324:OWT917547 PGP917324:PGP917547 PQL917324:PQL917547 QAH917324:QAH917547 QKD917324:QKD917547 QTZ917324:QTZ917547 RDV917324:RDV917547 RNR917324:RNR917547 RXN917324:RXN917547 SHJ917324:SHJ917547 SRF917324:SRF917547 TBB917324:TBB917547 TKX917324:TKX917547 TUT917324:TUT917547 UEP917324:UEP917547 UOL917324:UOL917547 UYH917324:UYH917547 VID917324:VID917547 VRZ917324:VRZ917547 WBV917324:WBV917547 WLR917324:WLR917547 WVN917324:WVN917547 F982865:F983088 JB982860:JB983083 SX982860:SX983083 ACT982860:ACT983083 AMP982860:AMP983083 AWL982860:AWL983083 BGH982860:BGH983083 BQD982860:BQD983083 BZZ982860:BZZ983083 CJV982860:CJV983083 CTR982860:CTR983083 DDN982860:DDN983083 DNJ982860:DNJ983083 DXF982860:DXF983083 EHB982860:EHB983083 EQX982860:EQX983083 FAT982860:FAT983083 FKP982860:FKP983083 FUL982860:FUL983083 GEH982860:GEH983083 GOD982860:GOD983083 GXZ982860:GXZ983083 HHV982860:HHV983083 HRR982860:HRR983083 IBN982860:IBN983083 ILJ982860:ILJ983083 IVF982860:IVF983083 JFB982860:JFB983083 JOX982860:JOX983083 JYT982860:JYT983083 KIP982860:KIP983083 KSL982860:KSL983083 LCH982860:LCH983083 LMD982860:LMD983083 LVZ982860:LVZ983083 MFV982860:MFV983083 MPR982860:MPR983083 MZN982860:MZN983083 NJJ982860:NJJ983083 NTF982860:NTF983083 ODB982860:ODB983083 OMX982860:OMX983083 OWT982860:OWT983083 PGP982860:PGP983083 PQL982860:PQL983083 QAH982860:QAH983083 QKD982860:QKD983083 QTZ982860:QTZ983083 RDV982860:RDV983083 RNR982860:RNR983083 RXN982860:RXN983083 SHJ982860:SHJ983083 SRF982860:SRF983083 TBB982860:TBB983083 TKX982860:TKX983083 TUT982860:TUT983083 UEP982860:UEP983083 UOL982860:UOL983083 UYH982860:UYH983083 VID982860:VID983083 VRZ982860:VRZ983083 WBV982860:WBV983083 WLR982860:WLR983083 JB11:JB43 SX11:SX43 ACT11:ACT43 AMP11:AMP43 AWL11:AWL43 BGH11:BGH43 BQD11:BQD43 BZZ11:BZZ43 CJV11:CJV43 CTR11:CTR43 DDN11:DDN43 DNJ11:DNJ43 DXF11:DXF43 EHB11:EHB43 EQX11:EQX43 FAT11:FAT43 FKP11:FKP43 FUL11:FUL43 GEH11:GEH43 GOD11:GOD43 GXZ11:GXZ43 HHV11:HHV43 HRR11:HRR43 IBN11:IBN43 ILJ11:ILJ43 IVF11:IVF43 JFB11:JFB43 JOX11:JOX43 JYT11:JYT43 KIP11:KIP43 KSL11:KSL43 LCH11:LCH43 LMD11:LMD43 LVZ11:LVZ43 MFV11:MFV43 MPR11:MPR43 MZN11:MZN43 NJJ11:NJJ43 NTF11:NTF43 ODB11:ODB43 OMX11:OMX43 OWT11:OWT43 PGP11:PGP43 PQL11:PQL43 QAH11:QAH43 QKD11:QKD43 QTZ11:QTZ43 RDV11:RDV43 RNR11:RNR43 RXN11:RXN43 SHJ11:SHJ43 SRF11:SRF43 TBB11:TBB43 TKX11:TKX43 TUT11:TUT43 UEP11:UEP43 UOL11:UOL43 UYH11:UYH43 VID11:VID43 VRZ11:VRZ43 WBV11:WBV43 WLR11:WLR43 WVN11:WVN43">
      <formula1>облік</formula1>
    </dataValidation>
    <dataValidation type="list" allowBlank="1" showInputMessage="1" showErrorMessage="1" sqref="WVO982860:WVO983083 G65361:G65584 JC65356:JC65579 SY65356:SY65579 ACU65356:ACU65579 AMQ65356:AMQ65579 AWM65356:AWM65579 BGI65356:BGI65579 BQE65356:BQE65579 CAA65356:CAA65579 CJW65356:CJW65579 CTS65356:CTS65579 DDO65356:DDO65579 DNK65356:DNK65579 DXG65356:DXG65579 EHC65356:EHC65579 EQY65356:EQY65579 FAU65356:FAU65579 FKQ65356:FKQ65579 FUM65356:FUM65579 GEI65356:GEI65579 GOE65356:GOE65579 GYA65356:GYA65579 HHW65356:HHW65579 HRS65356:HRS65579 IBO65356:IBO65579 ILK65356:ILK65579 IVG65356:IVG65579 JFC65356:JFC65579 JOY65356:JOY65579 JYU65356:JYU65579 KIQ65356:KIQ65579 KSM65356:KSM65579 LCI65356:LCI65579 LME65356:LME65579 LWA65356:LWA65579 MFW65356:MFW65579 MPS65356:MPS65579 MZO65356:MZO65579 NJK65356:NJK65579 NTG65356:NTG65579 ODC65356:ODC65579 OMY65356:OMY65579 OWU65356:OWU65579 PGQ65356:PGQ65579 PQM65356:PQM65579 QAI65356:QAI65579 QKE65356:QKE65579 QUA65356:QUA65579 RDW65356:RDW65579 RNS65356:RNS65579 RXO65356:RXO65579 SHK65356:SHK65579 SRG65356:SRG65579 TBC65356:TBC65579 TKY65356:TKY65579 TUU65356:TUU65579 UEQ65356:UEQ65579 UOM65356:UOM65579 UYI65356:UYI65579 VIE65356:VIE65579 VSA65356:VSA65579 WBW65356:WBW65579 WLS65356:WLS65579 WVO65356:WVO65579 G130897:G131120 JC130892:JC131115 SY130892:SY131115 ACU130892:ACU131115 AMQ130892:AMQ131115 AWM130892:AWM131115 BGI130892:BGI131115 BQE130892:BQE131115 CAA130892:CAA131115 CJW130892:CJW131115 CTS130892:CTS131115 DDO130892:DDO131115 DNK130892:DNK131115 DXG130892:DXG131115 EHC130892:EHC131115 EQY130892:EQY131115 FAU130892:FAU131115 FKQ130892:FKQ131115 FUM130892:FUM131115 GEI130892:GEI131115 GOE130892:GOE131115 GYA130892:GYA131115 HHW130892:HHW131115 HRS130892:HRS131115 IBO130892:IBO131115 ILK130892:ILK131115 IVG130892:IVG131115 JFC130892:JFC131115 JOY130892:JOY131115 JYU130892:JYU131115 KIQ130892:KIQ131115 KSM130892:KSM131115 LCI130892:LCI131115 LME130892:LME131115 LWA130892:LWA131115 MFW130892:MFW131115 MPS130892:MPS131115 MZO130892:MZO131115 NJK130892:NJK131115 NTG130892:NTG131115 ODC130892:ODC131115 OMY130892:OMY131115 OWU130892:OWU131115 PGQ130892:PGQ131115 PQM130892:PQM131115 QAI130892:QAI131115 QKE130892:QKE131115 QUA130892:QUA131115 RDW130892:RDW131115 RNS130892:RNS131115 RXO130892:RXO131115 SHK130892:SHK131115 SRG130892:SRG131115 TBC130892:TBC131115 TKY130892:TKY131115 TUU130892:TUU131115 UEQ130892:UEQ131115 UOM130892:UOM131115 UYI130892:UYI131115 VIE130892:VIE131115 VSA130892:VSA131115 WBW130892:WBW131115 WLS130892:WLS131115 WVO130892:WVO131115 G196433:G196656 JC196428:JC196651 SY196428:SY196651 ACU196428:ACU196651 AMQ196428:AMQ196651 AWM196428:AWM196651 BGI196428:BGI196651 BQE196428:BQE196651 CAA196428:CAA196651 CJW196428:CJW196651 CTS196428:CTS196651 DDO196428:DDO196651 DNK196428:DNK196651 DXG196428:DXG196651 EHC196428:EHC196651 EQY196428:EQY196651 FAU196428:FAU196651 FKQ196428:FKQ196651 FUM196428:FUM196651 GEI196428:GEI196651 GOE196428:GOE196651 GYA196428:GYA196651 HHW196428:HHW196651 HRS196428:HRS196651 IBO196428:IBO196651 ILK196428:ILK196651 IVG196428:IVG196651 JFC196428:JFC196651 JOY196428:JOY196651 JYU196428:JYU196651 KIQ196428:KIQ196651 KSM196428:KSM196651 LCI196428:LCI196651 LME196428:LME196651 LWA196428:LWA196651 MFW196428:MFW196651 MPS196428:MPS196651 MZO196428:MZO196651 NJK196428:NJK196651 NTG196428:NTG196651 ODC196428:ODC196651 OMY196428:OMY196651 OWU196428:OWU196651 PGQ196428:PGQ196651 PQM196428:PQM196651 QAI196428:QAI196651 QKE196428:QKE196651 QUA196428:QUA196651 RDW196428:RDW196651 RNS196428:RNS196651 RXO196428:RXO196651 SHK196428:SHK196651 SRG196428:SRG196651 TBC196428:TBC196651 TKY196428:TKY196651 TUU196428:TUU196651 UEQ196428:UEQ196651 UOM196428:UOM196651 UYI196428:UYI196651 VIE196428:VIE196651 VSA196428:VSA196651 WBW196428:WBW196651 WLS196428:WLS196651 WVO196428:WVO196651 G261969:G262192 JC261964:JC262187 SY261964:SY262187 ACU261964:ACU262187 AMQ261964:AMQ262187 AWM261964:AWM262187 BGI261964:BGI262187 BQE261964:BQE262187 CAA261964:CAA262187 CJW261964:CJW262187 CTS261964:CTS262187 DDO261964:DDO262187 DNK261964:DNK262187 DXG261964:DXG262187 EHC261964:EHC262187 EQY261964:EQY262187 FAU261964:FAU262187 FKQ261964:FKQ262187 FUM261964:FUM262187 GEI261964:GEI262187 GOE261964:GOE262187 GYA261964:GYA262187 HHW261964:HHW262187 HRS261964:HRS262187 IBO261964:IBO262187 ILK261964:ILK262187 IVG261964:IVG262187 JFC261964:JFC262187 JOY261964:JOY262187 JYU261964:JYU262187 KIQ261964:KIQ262187 KSM261964:KSM262187 LCI261964:LCI262187 LME261964:LME262187 LWA261964:LWA262187 MFW261964:MFW262187 MPS261964:MPS262187 MZO261964:MZO262187 NJK261964:NJK262187 NTG261964:NTG262187 ODC261964:ODC262187 OMY261964:OMY262187 OWU261964:OWU262187 PGQ261964:PGQ262187 PQM261964:PQM262187 QAI261964:QAI262187 QKE261964:QKE262187 QUA261964:QUA262187 RDW261964:RDW262187 RNS261964:RNS262187 RXO261964:RXO262187 SHK261964:SHK262187 SRG261964:SRG262187 TBC261964:TBC262187 TKY261964:TKY262187 TUU261964:TUU262187 UEQ261964:UEQ262187 UOM261964:UOM262187 UYI261964:UYI262187 VIE261964:VIE262187 VSA261964:VSA262187 WBW261964:WBW262187 WLS261964:WLS262187 WVO261964:WVO262187 G327505:G327728 JC327500:JC327723 SY327500:SY327723 ACU327500:ACU327723 AMQ327500:AMQ327723 AWM327500:AWM327723 BGI327500:BGI327723 BQE327500:BQE327723 CAA327500:CAA327723 CJW327500:CJW327723 CTS327500:CTS327723 DDO327500:DDO327723 DNK327500:DNK327723 DXG327500:DXG327723 EHC327500:EHC327723 EQY327500:EQY327723 FAU327500:FAU327723 FKQ327500:FKQ327723 FUM327500:FUM327723 GEI327500:GEI327723 GOE327500:GOE327723 GYA327500:GYA327723 HHW327500:HHW327723 HRS327500:HRS327723 IBO327500:IBO327723 ILK327500:ILK327723 IVG327500:IVG327723 JFC327500:JFC327723 JOY327500:JOY327723 JYU327500:JYU327723 KIQ327500:KIQ327723 KSM327500:KSM327723 LCI327500:LCI327723 LME327500:LME327723 LWA327500:LWA327723 MFW327500:MFW327723 MPS327500:MPS327723 MZO327500:MZO327723 NJK327500:NJK327723 NTG327500:NTG327723 ODC327500:ODC327723 OMY327500:OMY327723 OWU327500:OWU327723 PGQ327500:PGQ327723 PQM327500:PQM327723 QAI327500:QAI327723 QKE327500:QKE327723 QUA327500:QUA327723 RDW327500:RDW327723 RNS327500:RNS327723 RXO327500:RXO327723 SHK327500:SHK327723 SRG327500:SRG327723 TBC327500:TBC327723 TKY327500:TKY327723 TUU327500:TUU327723 UEQ327500:UEQ327723 UOM327500:UOM327723 UYI327500:UYI327723 VIE327500:VIE327723 VSA327500:VSA327723 WBW327500:WBW327723 WLS327500:WLS327723 WVO327500:WVO327723 G393041:G393264 JC393036:JC393259 SY393036:SY393259 ACU393036:ACU393259 AMQ393036:AMQ393259 AWM393036:AWM393259 BGI393036:BGI393259 BQE393036:BQE393259 CAA393036:CAA393259 CJW393036:CJW393259 CTS393036:CTS393259 DDO393036:DDO393259 DNK393036:DNK393259 DXG393036:DXG393259 EHC393036:EHC393259 EQY393036:EQY393259 FAU393036:FAU393259 FKQ393036:FKQ393259 FUM393036:FUM393259 GEI393036:GEI393259 GOE393036:GOE393259 GYA393036:GYA393259 HHW393036:HHW393259 HRS393036:HRS393259 IBO393036:IBO393259 ILK393036:ILK393259 IVG393036:IVG393259 JFC393036:JFC393259 JOY393036:JOY393259 JYU393036:JYU393259 KIQ393036:KIQ393259 KSM393036:KSM393259 LCI393036:LCI393259 LME393036:LME393259 LWA393036:LWA393259 MFW393036:MFW393259 MPS393036:MPS393259 MZO393036:MZO393259 NJK393036:NJK393259 NTG393036:NTG393259 ODC393036:ODC393259 OMY393036:OMY393259 OWU393036:OWU393259 PGQ393036:PGQ393259 PQM393036:PQM393259 QAI393036:QAI393259 QKE393036:QKE393259 QUA393036:QUA393259 RDW393036:RDW393259 RNS393036:RNS393259 RXO393036:RXO393259 SHK393036:SHK393259 SRG393036:SRG393259 TBC393036:TBC393259 TKY393036:TKY393259 TUU393036:TUU393259 UEQ393036:UEQ393259 UOM393036:UOM393259 UYI393036:UYI393259 VIE393036:VIE393259 VSA393036:VSA393259 WBW393036:WBW393259 WLS393036:WLS393259 WVO393036:WVO393259 G458577:G458800 JC458572:JC458795 SY458572:SY458795 ACU458572:ACU458795 AMQ458572:AMQ458795 AWM458572:AWM458795 BGI458572:BGI458795 BQE458572:BQE458795 CAA458572:CAA458795 CJW458572:CJW458795 CTS458572:CTS458795 DDO458572:DDO458795 DNK458572:DNK458795 DXG458572:DXG458795 EHC458572:EHC458795 EQY458572:EQY458795 FAU458572:FAU458795 FKQ458572:FKQ458795 FUM458572:FUM458795 GEI458572:GEI458795 GOE458572:GOE458795 GYA458572:GYA458795 HHW458572:HHW458795 HRS458572:HRS458795 IBO458572:IBO458795 ILK458572:ILK458795 IVG458572:IVG458795 JFC458572:JFC458795 JOY458572:JOY458795 JYU458572:JYU458795 KIQ458572:KIQ458795 KSM458572:KSM458795 LCI458572:LCI458795 LME458572:LME458795 LWA458572:LWA458795 MFW458572:MFW458795 MPS458572:MPS458795 MZO458572:MZO458795 NJK458572:NJK458795 NTG458572:NTG458795 ODC458572:ODC458795 OMY458572:OMY458795 OWU458572:OWU458795 PGQ458572:PGQ458795 PQM458572:PQM458795 QAI458572:QAI458795 QKE458572:QKE458795 QUA458572:QUA458795 RDW458572:RDW458795 RNS458572:RNS458795 RXO458572:RXO458795 SHK458572:SHK458795 SRG458572:SRG458795 TBC458572:TBC458795 TKY458572:TKY458795 TUU458572:TUU458795 UEQ458572:UEQ458795 UOM458572:UOM458795 UYI458572:UYI458795 VIE458572:VIE458795 VSA458572:VSA458795 WBW458572:WBW458795 WLS458572:WLS458795 WVO458572:WVO458795 G524113:G524336 JC524108:JC524331 SY524108:SY524331 ACU524108:ACU524331 AMQ524108:AMQ524331 AWM524108:AWM524331 BGI524108:BGI524331 BQE524108:BQE524331 CAA524108:CAA524331 CJW524108:CJW524331 CTS524108:CTS524331 DDO524108:DDO524331 DNK524108:DNK524331 DXG524108:DXG524331 EHC524108:EHC524331 EQY524108:EQY524331 FAU524108:FAU524331 FKQ524108:FKQ524331 FUM524108:FUM524331 GEI524108:GEI524331 GOE524108:GOE524331 GYA524108:GYA524331 HHW524108:HHW524331 HRS524108:HRS524331 IBO524108:IBO524331 ILK524108:ILK524331 IVG524108:IVG524331 JFC524108:JFC524331 JOY524108:JOY524331 JYU524108:JYU524331 KIQ524108:KIQ524331 KSM524108:KSM524331 LCI524108:LCI524331 LME524108:LME524331 LWA524108:LWA524331 MFW524108:MFW524331 MPS524108:MPS524331 MZO524108:MZO524331 NJK524108:NJK524331 NTG524108:NTG524331 ODC524108:ODC524331 OMY524108:OMY524331 OWU524108:OWU524331 PGQ524108:PGQ524331 PQM524108:PQM524331 QAI524108:QAI524331 QKE524108:QKE524331 QUA524108:QUA524331 RDW524108:RDW524331 RNS524108:RNS524331 RXO524108:RXO524331 SHK524108:SHK524331 SRG524108:SRG524331 TBC524108:TBC524331 TKY524108:TKY524331 TUU524108:TUU524331 UEQ524108:UEQ524331 UOM524108:UOM524331 UYI524108:UYI524331 VIE524108:VIE524331 VSA524108:VSA524331 WBW524108:WBW524331 WLS524108:WLS524331 WVO524108:WVO524331 G589649:G589872 JC589644:JC589867 SY589644:SY589867 ACU589644:ACU589867 AMQ589644:AMQ589867 AWM589644:AWM589867 BGI589644:BGI589867 BQE589644:BQE589867 CAA589644:CAA589867 CJW589644:CJW589867 CTS589644:CTS589867 DDO589644:DDO589867 DNK589644:DNK589867 DXG589644:DXG589867 EHC589644:EHC589867 EQY589644:EQY589867 FAU589644:FAU589867 FKQ589644:FKQ589867 FUM589644:FUM589867 GEI589644:GEI589867 GOE589644:GOE589867 GYA589644:GYA589867 HHW589644:HHW589867 HRS589644:HRS589867 IBO589644:IBO589867 ILK589644:ILK589867 IVG589644:IVG589867 JFC589644:JFC589867 JOY589644:JOY589867 JYU589644:JYU589867 KIQ589644:KIQ589867 KSM589644:KSM589867 LCI589644:LCI589867 LME589644:LME589867 LWA589644:LWA589867 MFW589644:MFW589867 MPS589644:MPS589867 MZO589644:MZO589867 NJK589644:NJK589867 NTG589644:NTG589867 ODC589644:ODC589867 OMY589644:OMY589867 OWU589644:OWU589867 PGQ589644:PGQ589867 PQM589644:PQM589867 QAI589644:QAI589867 QKE589644:QKE589867 QUA589644:QUA589867 RDW589644:RDW589867 RNS589644:RNS589867 RXO589644:RXO589867 SHK589644:SHK589867 SRG589644:SRG589867 TBC589644:TBC589867 TKY589644:TKY589867 TUU589644:TUU589867 UEQ589644:UEQ589867 UOM589644:UOM589867 UYI589644:UYI589867 VIE589644:VIE589867 VSA589644:VSA589867 WBW589644:WBW589867 WLS589644:WLS589867 WVO589644:WVO589867 G655185:G655408 JC655180:JC655403 SY655180:SY655403 ACU655180:ACU655403 AMQ655180:AMQ655403 AWM655180:AWM655403 BGI655180:BGI655403 BQE655180:BQE655403 CAA655180:CAA655403 CJW655180:CJW655403 CTS655180:CTS655403 DDO655180:DDO655403 DNK655180:DNK655403 DXG655180:DXG655403 EHC655180:EHC655403 EQY655180:EQY655403 FAU655180:FAU655403 FKQ655180:FKQ655403 FUM655180:FUM655403 GEI655180:GEI655403 GOE655180:GOE655403 GYA655180:GYA655403 HHW655180:HHW655403 HRS655180:HRS655403 IBO655180:IBO655403 ILK655180:ILK655403 IVG655180:IVG655403 JFC655180:JFC655403 JOY655180:JOY655403 JYU655180:JYU655403 KIQ655180:KIQ655403 KSM655180:KSM655403 LCI655180:LCI655403 LME655180:LME655403 LWA655180:LWA655403 MFW655180:MFW655403 MPS655180:MPS655403 MZO655180:MZO655403 NJK655180:NJK655403 NTG655180:NTG655403 ODC655180:ODC655403 OMY655180:OMY655403 OWU655180:OWU655403 PGQ655180:PGQ655403 PQM655180:PQM655403 QAI655180:QAI655403 QKE655180:QKE655403 QUA655180:QUA655403 RDW655180:RDW655403 RNS655180:RNS655403 RXO655180:RXO655403 SHK655180:SHK655403 SRG655180:SRG655403 TBC655180:TBC655403 TKY655180:TKY655403 TUU655180:TUU655403 UEQ655180:UEQ655403 UOM655180:UOM655403 UYI655180:UYI655403 VIE655180:VIE655403 VSA655180:VSA655403 WBW655180:WBW655403 WLS655180:WLS655403 WVO655180:WVO655403 G720721:G720944 JC720716:JC720939 SY720716:SY720939 ACU720716:ACU720939 AMQ720716:AMQ720939 AWM720716:AWM720939 BGI720716:BGI720939 BQE720716:BQE720939 CAA720716:CAA720939 CJW720716:CJW720939 CTS720716:CTS720939 DDO720716:DDO720939 DNK720716:DNK720939 DXG720716:DXG720939 EHC720716:EHC720939 EQY720716:EQY720939 FAU720716:FAU720939 FKQ720716:FKQ720939 FUM720716:FUM720939 GEI720716:GEI720939 GOE720716:GOE720939 GYA720716:GYA720939 HHW720716:HHW720939 HRS720716:HRS720939 IBO720716:IBO720939 ILK720716:ILK720939 IVG720716:IVG720939 JFC720716:JFC720939 JOY720716:JOY720939 JYU720716:JYU720939 KIQ720716:KIQ720939 KSM720716:KSM720939 LCI720716:LCI720939 LME720716:LME720939 LWA720716:LWA720939 MFW720716:MFW720939 MPS720716:MPS720939 MZO720716:MZO720939 NJK720716:NJK720939 NTG720716:NTG720939 ODC720716:ODC720939 OMY720716:OMY720939 OWU720716:OWU720939 PGQ720716:PGQ720939 PQM720716:PQM720939 QAI720716:QAI720939 QKE720716:QKE720939 QUA720716:QUA720939 RDW720716:RDW720939 RNS720716:RNS720939 RXO720716:RXO720939 SHK720716:SHK720939 SRG720716:SRG720939 TBC720716:TBC720939 TKY720716:TKY720939 TUU720716:TUU720939 UEQ720716:UEQ720939 UOM720716:UOM720939 UYI720716:UYI720939 VIE720716:VIE720939 VSA720716:VSA720939 WBW720716:WBW720939 WLS720716:WLS720939 WVO720716:WVO720939 G786257:G786480 JC786252:JC786475 SY786252:SY786475 ACU786252:ACU786475 AMQ786252:AMQ786475 AWM786252:AWM786475 BGI786252:BGI786475 BQE786252:BQE786475 CAA786252:CAA786475 CJW786252:CJW786475 CTS786252:CTS786475 DDO786252:DDO786475 DNK786252:DNK786475 DXG786252:DXG786475 EHC786252:EHC786475 EQY786252:EQY786475 FAU786252:FAU786475 FKQ786252:FKQ786475 FUM786252:FUM786475 GEI786252:GEI786475 GOE786252:GOE786475 GYA786252:GYA786475 HHW786252:HHW786475 HRS786252:HRS786475 IBO786252:IBO786475 ILK786252:ILK786475 IVG786252:IVG786475 JFC786252:JFC786475 JOY786252:JOY786475 JYU786252:JYU786475 KIQ786252:KIQ786475 KSM786252:KSM786475 LCI786252:LCI786475 LME786252:LME786475 LWA786252:LWA786475 MFW786252:MFW786475 MPS786252:MPS786475 MZO786252:MZO786475 NJK786252:NJK786475 NTG786252:NTG786475 ODC786252:ODC786475 OMY786252:OMY786475 OWU786252:OWU786475 PGQ786252:PGQ786475 PQM786252:PQM786475 QAI786252:QAI786475 QKE786252:QKE786475 QUA786252:QUA786475 RDW786252:RDW786475 RNS786252:RNS786475 RXO786252:RXO786475 SHK786252:SHK786475 SRG786252:SRG786475 TBC786252:TBC786475 TKY786252:TKY786475 TUU786252:TUU786475 UEQ786252:UEQ786475 UOM786252:UOM786475 UYI786252:UYI786475 VIE786252:VIE786475 VSA786252:VSA786475 WBW786252:WBW786475 WLS786252:WLS786475 WVO786252:WVO786475 G851793:G852016 JC851788:JC852011 SY851788:SY852011 ACU851788:ACU852011 AMQ851788:AMQ852011 AWM851788:AWM852011 BGI851788:BGI852011 BQE851788:BQE852011 CAA851788:CAA852011 CJW851788:CJW852011 CTS851788:CTS852011 DDO851788:DDO852011 DNK851788:DNK852011 DXG851788:DXG852011 EHC851788:EHC852011 EQY851788:EQY852011 FAU851788:FAU852011 FKQ851788:FKQ852011 FUM851788:FUM852011 GEI851788:GEI852011 GOE851788:GOE852011 GYA851788:GYA852011 HHW851788:HHW852011 HRS851788:HRS852011 IBO851788:IBO852011 ILK851788:ILK852011 IVG851788:IVG852011 JFC851788:JFC852011 JOY851788:JOY852011 JYU851788:JYU852011 KIQ851788:KIQ852011 KSM851788:KSM852011 LCI851788:LCI852011 LME851788:LME852011 LWA851788:LWA852011 MFW851788:MFW852011 MPS851788:MPS852011 MZO851788:MZO852011 NJK851788:NJK852011 NTG851788:NTG852011 ODC851788:ODC852011 OMY851788:OMY852011 OWU851788:OWU852011 PGQ851788:PGQ852011 PQM851788:PQM852011 QAI851788:QAI852011 QKE851788:QKE852011 QUA851788:QUA852011 RDW851788:RDW852011 RNS851788:RNS852011 RXO851788:RXO852011 SHK851788:SHK852011 SRG851788:SRG852011 TBC851788:TBC852011 TKY851788:TKY852011 TUU851788:TUU852011 UEQ851788:UEQ852011 UOM851788:UOM852011 UYI851788:UYI852011 VIE851788:VIE852011 VSA851788:VSA852011 WBW851788:WBW852011 WLS851788:WLS852011 WVO851788:WVO852011 G917329:G917552 JC917324:JC917547 SY917324:SY917547 ACU917324:ACU917547 AMQ917324:AMQ917547 AWM917324:AWM917547 BGI917324:BGI917547 BQE917324:BQE917547 CAA917324:CAA917547 CJW917324:CJW917547 CTS917324:CTS917547 DDO917324:DDO917547 DNK917324:DNK917547 DXG917324:DXG917547 EHC917324:EHC917547 EQY917324:EQY917547 FAU917324:FAU917547 FKQ917324:FKQ917547 FUM917324:FUM917547 GEI917324:GEI917547 GOE917324:GOE917547 GYA917324:GYA917547 HHW917324:HHW917547 HRS917324:HRS917547 IBO917324:IBO917547 ILK917324:ILK917547 IVG917324:IVG917547 JFC917324:JFC917547 JOY917324:JOY917547 JYU917324:JYU917547 KIQ917324:KIQ917547 KSM917324:KSM917547 LCI917324:LCI917547 LME917324:LME917547 LWA917324:LWA917547 MFW917324:MFW917547 MPS917324:MPS917547 MZO917324:MZO917547 NJK917324:NJK917547 NTG917324:NTG917547 ODC917324:ODC917547 OMY917324:OMY917547 OWU917324:OWU917547 PGQ917324:PGQ917547 PQM917324:PQM917547 QAI917324:QAI917547 QKE917324:QKE917547 QUA917324:QUA917547 RDW917324:RDW917547 RNS917324:RNS917547 RXO917324:RXO917547 SHK917324:SHK917547 SRG917324:SRG917547 TBC917324:TBC917547 TKY917324:TKY917547 TUU917324:TUU917547 UEQ917324:UEQ917547 UOM917324:UOM917547 UYI917324:UYI917547 VIE917324:VIE917547 VSA917324:VSA917547 WBW917324:WBW917547 WLS917324:WLS917547 WVO917324:WVO917547 G982865:G983088 JC982860:JC983083 SY982860:SY983083 ACU982860:ACU983083 AMQ982860:AMQ983083 AWM982860:AWM983083 BGI982860:BGI983083 BQE982860:BQE983083 CAA982860:CAA983083 CJW982860:CJW983083 CTS982860:CTS983083 DDO982860:DDO983083 DNK982860:DNK983083 DXG982860:DXG983083 EHC982860:EHC983083 EQY982860:EQY983083 FAU982860:FAU983083 FKQ982860:FKQ983083 FUM982860:FUM983083 GEI982860:GEI983083 GOE982860:GOE983083 GYA982860:GYA983083 HHW982860:HHW983083 HRS982860:HRS983083 IBO982860:IBO983083 ILK982860:ILK983083 IVG982860:IVG983083 JFC982860:JFC983083 JOY982860:JOY983083 JYU982860:JYU983083 KIQ982860:KIQ983083 KSM982860:KSM983083 LCI982860:LCI983083 LME982860:LME983083 LWA982860:LWA983083 MFW982860:MFW983083 MPS982860:MPS983083 MZO982860:MZO983083 NJK982860:NJK983083 NTG982860:NTG983083 ODC982860:ODC983083 OMY982860:OMY983083 OWU982860:OWU983083 PGQ982860:PGQ983083 PQM982860:PQM983083 QAI982860:QAI983083 QKE982860:QKE983083 QUA982860:QUA983083 RDW982860:RDW983083 RNS982860:RNS983083 RXO982860:RXO983083 SHK982860:SHK983083 SRG982860:SRG983083 TBC982860:TBC983083 TKY982860:TKY983083 TUU982860:TUU983083 UEQ982860:UEQ983083 UOM982860:UOM983083 UYI982860:UYI983083 VIE982860:VIE983083 VSA982860:VSA983083 WBW982860:WBW983083 WLS982860:WLS983083 G44:G48 SY11:SY43 ACU11:ACU43 AMQ11:AMQ43 AWM11:AWM43 BGI11:BGI43 BQE11:BQE43 CAA11:CAA43 CJW11:CJW43 CTS11:CTS43 DDO11:DDO43 DNK11:DNK43 DXG11:DXG43 EHC11:EHC43 EQY11:EQY43 FAU11:FAU43 FKQ11:FKQ43 FUM11:FUM43 GEI11:GEI43 GOE11:GOE43 GYA11:GYA43 HHW11:HHW43 HRS11:HRS43 IBO11:IBO43 ILK11:ILK43 IVG11:IVG43 JFC11:JFC43 JOY11:JOY43 JYU11:JYU43 KIQ11:KIQ43 KSM11:KSM43 LCI11:LCI43 LME11:LME43 LWA11:LWA43 MFW11:MFW43 MPS11:MPS43 MZO11:MZO43 NJK11:NJK43 NTG11:NTG43 ODC11:ODC43 OMY11:OMY43 OWU11:OWU43 PGQ11:PGQ43 PQM11:PQM43 QAI11:QAI43 QKE11:QKE43 QUA11:QUA43 RDW11:RDW43 RNS11:RNS43 RXO11:RXO43 SHK11:SHK43 SRG11:SRG43 TBC11:TBC43 TKY11:TKY43 TUU11:TUU43 UEQ11:UEQ43 UOM11:UOM43 UYI11:UYI43 VIE11:VIE43 VSA11:VSA43 WBW11:WBW43 WLS11:WLS43 WVO11:WVO43 JC11:JC43">
      <formula1>облікГВП</formula1>
    </dataValidation>
  </dataValidations>
  <pageMargins left="0.7" right="0.7" top="0.75" bottom="0.75" header="0.3" footer="0.3"/>
  <pageSetup paperSize="8" scale="41" fitToHeight="0" orientation="portrait" r:id="rId1"/>
  <rowBreaks count="1" manualBreakCount="1">
    <brk id="57" max="16383" man="1"/>
  </rowBreaks>
  <tableParts count="1">
    <tablePart r:id="rId2"/>
  </tableParts>
</worksheet>
</file>

<file path=xl/worksheets/sheet9.xml><?xml version="1.0" encoding="utf-8"?>
<worksheet xmlns="http://schemas.openxmlformats.org/spreadsheetml/2006/main" xmlns:r="http://schemas.openxmlformats.org/officeDocument/2006/relationships">
  <sheetPr>
    <tabColor rgb="FFC00000"/>
    <pageSetUpPr fitToPage="1"/>
  </sheetPr>
  <dimension ref="A1:KFI45"/>
  <sheetViews>
    <sheetView zoomScale="85" zoomScaleNormal="85" zoomScaleSheetLayoutView="85" workbookViewId="0">
      <selection activeCell="H20" sqref="H20"/>
    </sheetView>
  </sheetViews>
  <sheetFormatPr defaultRowHeight="15"/>
  <cols>
    <col min="1" max="1" width="5.5703125" style="39" customWidth="1"/>
    <col min="2" max="2" width="67.28515625" customWidth="1"/>
    <col min="3" max="3" width="28.85546875" customWidth="1"/>
  </cols>
  <sheetData>
    <row r="1" spans="1:7601" s="10" customFormat="1" ht="28.5">
      <c r="A1" s="44"/>
      <c r="B1" s="45"/>
      <c r="C1" s="50" t="s">
        <v>384</v>
      </c>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row>
    <row r="2" spans="1:7601" s="10" customFormat="1">
      <c r="A2" s="44"/>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row>
    <row r="3" spans="1:7601" s="10" customFormat="1">
      <c r="A3" s="678" t="s">
        <v>349</v>
      </c>
      <c r="B3" s="679"/>
      <c r="C3" s="679"/>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row>
    <row r="4" spans="1:7601" s="17" customFormat="1">
      <c r="A4" s="678" t="s">
        <v>385</v>
      </c>
      <c r="B4" s="679"/>
      <c r="C4" s="679"/>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row>
    <row r="5" spans="1:7601" s="17" customFormat="1">
      <c r="A5" s="678" t="s">
        <v>386</v>
      </c>
      <c r="B5" s="679"/>
      <c r="C5" s="679"/>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row>
    <row r="6" spans="1:7601" s="35" customFormat="1">
      <c r="A6" s="678" t="e">
        <f>#REF!</f>
        <v>#REF!</v>
      </c>
      <c r="B6" s="679"/>
      <c r="C6" s="679"/>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row>
    <row r="7" spans="1:7601" s="10" customFormat="1">
      <c r="A7" s="676"/>
      <c r="B7" s="677"/>
      <c r="C7" s="67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row>
    <row r="8" spans="1:7601" s="28" customFormat="1" ht="31.5">
      <c r="A8" s="40" t="s">
        <v>4</v>
      </c>
      <c r="B8" s="36" t="s">
        <v>315</v>
      </c>
      <c r="C8" s="36" t="s">
        <v>316</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row>
    <row r="9" spans="1:7601" s="28" customFormat="1" ht="15.75">
      <c r="A9" s="40">
        <v>1</v>
      </c>
      <c r="B9" s="37" t="s">
        <v>317</v>
      </c>
      <c r="C9" s="37" t="s">
        <v>318</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row>
    <row r="10" spans="1:7601" s="28" customFormat="1" ht="31.5">
      <c r="A10" s="40">
        <v>2</v>
      </c>
      <c r="B10" s="37" t="s">
        <v>319</v>
      </c>
      <c r="C10" s="37" t="s">
        <v>318</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row>
    <row r="11" spans="1:7601" s="28" customFormat="1" ht="15.75">
      <c r="A11" s="40">
        <v>3</v>
      </c>
      <c r="B11" s="37" t="s">
        <v>320</v>
      </c>
      <c r="C11" s="37" t="s">
        <v>318</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row>
    <row r="12" spans="1:7601" s="28" customFormat="1" ht="31.5">
      <c r="A12" s="40">
        <v>4</v>
      </c>
      <c r="B12" s="37" t="s">
        <v>321</v>
      </c>
      <c r="C12" s="37" t="s">
        <v>318</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row>
    <row r="13" spans="1:7601" s="28" customFormat="1" ht="15.75">
      <c r="A13" s="40">
        <v>5</v>
      </c>
      <c r="B13" s="37" t="s">
        <v>322</v>
      </c>
      <c r="C13" s="37" t="s">
        <v>318</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row>
    <row r="14" spans="1:7601" s="28" customFormat="1" ht="31.5">
      <c r="A14" s="40">
        <v>6</v>
      </c>
      <c r="B14" s="37" t="s">
        <v>323</v>
      </c>
      <c r="C14" s="37" t="s">
        <v>318</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row>
    <row r="15" spans="1:7601" s="28" customFormat="1" ht="15.75">
      <c r="A15" s="40">
        <v>7</v>
      </c>
      <c r="B15" s="37" t="s">
        <v>324</v>
      </c>
      <c r="C15" s="37" t="s">
        <v>318</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row>
    <row r="16" spans="1:7601" s="28" customFormat="1" ht="47.25">
      <c r="A16" s="40">
        <v>8</v>
      </c>
      <c r="B16" s="38" t="s">
        <v>325</v>
      </c>
      <c r="C16" s="37" t="s">
        <v>318</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row>
    <row r="17" spans="1:7601" s="28" customFormat="1" ht="31.5">
      <c r="A17" s="40">
        <v>9</v>
      </c>
      <c r="B17" s="38" t="s">
        <v>326</v>
      </c>
      <c r="C17" s="37" t="s">
        <v>318</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row>
    <row r="18" spans="1:7601" s="28" customFormat="1" ht="63">
      <c r="A18" s="40">
        <v>10</v>
      </c>
      <c r="B18" s="38" t="s">
        <v>327</v>
      </c>
      <c r="C18" s="37" t="s">
        <v>318</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row>
    <row r="19" spans="1:7601" s="28" customFormat="1" ht="31.5">
      <c r="A19" s="40">
        <v>11</v>
      </c>
      <c r="B19" s="38" t="s">
        <v>328</v>
      </c>
      <c r="C19" s="37" t="s">
        <v>318</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row>
    <row r="20" spans="1:7601" s="28" customFormat="1" ht="31.5">
      <c r="A20" s="40">
        <v>12</v>
      </c>
      <c r="B20" s="38" t="s">
        <v>329</v>
      </c>
      <c r="C20" s="38" t="s">
        <v>318</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row>
    <row r="21" spans="1:7601" s="28" customFormat="1" ht="115.5" customHeight="1">
      <c r="A21" s="40">
        <v>13</v>
      </c>
      <c r="B21" s="38" t="s">
        <v>330</v>
      </c>
      <c r="C21" s="38" t="s">
        <v>318</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row>
    <row r="22" spans="1:7601" s="28" customFormat="1" ht="47.25">
      <c r="A22" s="40">
        <v>14</v>
      </c>
      <c r="B22" s="38" t="s">
        <v>331</v>
      </c>
      <c r="C22" s="37" t="s">
        <v>318</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row>
    <row r="23" spans="1:7601" s="28" customFormat="1" ht="31.5">
      <c r="A23" s="40">
        <v>15</v>
      </c>
      <c r="B23" s="38" t="s">
        <v>332</v>
      </c>
      <c r="C23" s="37" t="s">
        <v>318</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row>
    <row r="24" spans="1:7601" s="28" customFormat="1" ht="31.5">
      <c r="A24" s="40">
        <v>16</v>
      </c>
      <c r="B24" s="38" t="s">
        <v>333</v>
      </c>
      <c r="C24" s="37" t="s">
        <v>318</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row>
    <row r="25" spans="1:7601" s="28" customFormat="1" ht="47.25">
      <c r="A25" s="40">
        <v>17</v>
      </c>
      <c r="B25" s="38" t="s">
        <v>334</v>
      </c>
      <c r="C25" s="37" t="s">
        <v>318</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row>
    <row r="26" spans="1:7601" s="28" customFormat="1" ht="31.5">
      <c r="A26" s="40">
        <v>18</v>
      </c>
      <c r="B26" s="37" t="s">
        <v>335</v>
      </c>
      <c r="C26" s="37" t="s">
        <v>318</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row>
    <row r="27" spans="1:7601" s="28" customFormat="1" ht="31.5">
      <c r="A27" s="40">
        <v>19</v>
      </c>
      <c r="B27" s="38" t="s">
        <v>336</v>
      </c>
      <c r="C27" s="37" t="s">
        <v>318</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row>
    <row r="28" spans="1:7601" s="28" customFormat="1" ht="63">
      <c r="A28" s="40">
        <v>20</v>
      </c>
      <c r="B28" s="38" t="s">
        <v>337</v>
      </c>
      <c r="C28" s="37" t="s">
        <v>318</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row>
    <row r="29" spans="1:7601" s="28" customFormat="1" ht="47.25">
      <c r="A29" s="40">
        <v>21</v>
      </c>
      <c r="B29" s="38" t="s">
        <v>338</v>
      </c>
      <c r="C29" s="37" t="s">
        <v>318</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row>
    <row r="30" spans="1:7601" s="28" customFormat="1" ht="47.25">
      <c r="A30" s="40">
        <v>22</v>
      </c>
      <c r="B30" s="38" t="s">
        <v>339</v>
      </c>
      <c r="C30" s="37" t="s">
        <v>318</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row>
    <row r="31" spans="1:7601" s="28" customFormat="1" ht="31.5">
      <c r="A31" s="40">
        <v>23</v>
      </c>
      <c r="B31" s="38" t="s">
        <v>340</v>
      </c>
      <c r="C31" s="37" t="s">
        <v>318</v>
      </c>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row>
    <row r="32" spans="1:7601" s="28" customFormat="1" ht="31.5">
      <c r="A32" s="40">
        <v>24</v>
      </c>
      <c r="B32" s="38" t="s">
        <v>341</v>
      </c>
      <c r="C32" s="37" t="s">
        <v>318</v>
      </c>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row>
    <row r="33" spans="1:7601" s="28" customFormat="1" ht="63">
      <c r="A33" s="40">
        <v>25</v>
      </c>
      <c r="B33" s="38" t="s">
        <v>342</v>
      </c>
      <c r="C33" s="37" t="s">
        <v>318</v>
      </c>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row>
    <row r="34" spans="1:7601" s="28" customFormat="1" ht="15.75">
      <c r="A34" s="40">
        <v>26</v>
      </c>
      <c r="B34" s="38" t="s">
        <v>343</v>
      </c>
      <c r="C34" s="37" t="s">
        <v>318</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c r="EYW34"/>
      <c r="EYX34"/>
      <c r="EYY34"/>
      <c r="EYZ34"/>
      <c r="EZA34"/>
      <c r="EZB34"/>
      <c r="EZC34"/>
      <c r="EZD34"/>
      <c r="EZE34"/>
      <c r="EZF34"/>
      <c r="EZG34"/>
      <c r="EZH34"/>
      <c r="EZI34"/>
      <c r="EZJ34"/>
      <c r="EZK34"/>
      <c r="EZL34"/>
      <c r="EZM34"/>
      <c r="EZN34"/>
      <c r="EZO34"/>
      <c r="EZP34"/>
      <c r="EZQ34"/>
      <c r="EZR34"/>
      <c r="EZS34"/>
      <c r="EZT34"/>
      <c r="EZU34"/>
      <c r="EZV34"/>
      <c r="EZW34"/>
      <c r="EZX34"/>
      <c r="EZY34"/>
      <c r="EZZ34"/>
      <c r="FAA34"/>
      <c r="FAB34"/>
      <c r="FAC34"/>
      <c r="FAD34"/>
      <c r="FAE34"/>
      <c r="FAF34"/>
      <c r="FAG34"/>
      <c r="FAH34"/>
      <c r="FAI34"/>
      <c r="FAJ34"/>
      <c r="FAK34"/>
      <c r="FAL34"/>
      <c r="FAM34"/>
      <c r="FAN34"/>
      <c r="FAO34"/>
      <c r="FAP34"/>
      <c r="FAQ34"/>
      <c r="FAR34"/>
      <c r="FAS34"/>
      <c r="FAT34"/>
      <c r="FAU34"/>
      <c r="FAV34"/>
      <c r="FAW34"/>
      <c r="FAX34"/>
      <c r="FAY34"/>
      <c r="FAZ34"/>
      <c r="FBA34"/>
      <c r="FBB34"/>
      <c r="FBC34"/>
      <c r="FBD34"/>
      <c r="FBE34"/>
      <c r="FBF34"/>
      <c r="FBG34"/>
      <c r="FBH34"/>
      <c r="FBI34"/>
      <c r="FBJ34"/>
      <c r="FBK34"/>
      <c r="FBL34"/>
      <c r="FBM34"/>
      <c r="FBN34"/>
      <c r="FBO34"/>
      <c r="FBP34"/>
      <c r="FBQ34"/>
      <c r="FBR34"/>
      <c r="FBS34"/>
      <c r="FBT34"/>
      <c r="FBU34"/>
      <c r="FBV34"/>
      <c r="FBW34"/>
      <c r="FBX34"/>
      <c r="FBY34"/>
      <c r="FBZ34"/>
      <c r="FCA34"/>
      <c r="FCB34"/>
      <c r="FCC34"/>
      <c r="FCD34"/>
      <c r="FCE34"/>
      <c r="FCF34"/>
      <c r="FCG34"/>
      <c r="FCH34"/>
      <c r="FCI34"/>
      <c r="FCJ34"/>
      <c r="FCK34"/>
      <c r="FCL34"/>
      <c r="FCM34"/>
      <c r="FCN34"/>
      <c r="FCO34"/>
      <c r="FCP34"/>
      <c r="FCQ34"/>
      <c r="FCR34"/>
      <c r="FCS34"/>
      <c r="FCT34"/>
      <c r="FCU34"/>
      <c r="FCV34"/>
      <c r="FCW34"/>
      <c r="FCX34"/>
      <c r="FCY34"/>
      <c r="FCZ34"/>
      <c r="FDA34"/>
      <c r="FDB34"/>
      <c r="FDC34"/>
      <c r="FDD34"/>
      <c r="FDE34"/>
      <c r="FDF34"/>
      <c r="FDG34"/>
      <c r="FDH34"/>
      <c r="FDI34"/>
      <c r="FDJ34"/>
      <c r="FDK34"/>
      <c r="FDL34"/>
      <c r="FDM34"/>
      <c r="FDN34"/>
      <c r="FDO34"/>
      <c r="FDP34"/>
      <c r="FDQ34"/>
      <c r="FDR34"/>
      <c r="FDS34"/>
      <c r="FDT34"/>
      <c r="FDU34"/>
      <c r="FDV34"/>
      <c r="FDW34"/>
      <c r="FDX34"/>
      <c r="FDY34"/>
      <c r="FDZ34"/>
      <c r="FEA34"/>
      <c r="FEB34"/>
      <c r="FEC34"/>
      <c r="FED34"/>
      <c r="FEE34"/>
      <c r="FEF34"/>
      <c r="FEG34"/>
      <c r="FEH34"/>
      <c r="FEI34"/>
      <c r="FEJ34"/>
      <c r="FEK34"/>
      <c r="FEL34"/>
      <c r="FEM34"/>
      <c r="FEN34"/>
      <c r="FEO34"/>
      <c r="FEP34"/>
      <c r="FEQ34"/>
      <c r="FER34"/>
      <c r="FES34"/>
      <c r="FET34"/>
      <c r="FEU34"/>
      <c r="FEV34"/>
      <c r="FEW34"/>
      <c r="FEX34"/>
      <c r="FEY34"/>
      <c r="FEZ34"/>
      <c r="FFA34"/>
      <c r="FFB34"/>
      <c r="FFC34"/>
      <c r="FFD34"/>
      <c r="FFE34"/>
      <c r="FFF34"/>
      <c r="FFG34"/>
      <c r="FFH34"/>
      <c r="FFI34"/>
      <c r="FFJ34"/>
      <c r="FFK34"/>
      <c r="FFL34"/>
      <c r="FFM34"/>
      <c r="FFN34"/>
      <c r="FFO34"/>
      <c r="FFP34"/>
      <c r="FFQ34"/>
      <c r="FFR34"/>
      <c r="FFS34"/>
      <c r="FFT34"/>
      <c r="FFU34"/>
      <c r="FFV34"/>
      <c r="FFW34"/>
      <c r="FFX34"/>
      <c r="FFY34"/>
      <c r="FFZ34"/>
      <c r="FGA34"/>
      <c r="FGB34"/>
      <c r="FGC34"/>
      <c r="FGD34"/>
      <c r="FGE34"/>
      <c r="FGF34"/>
      <c r="FGG34"/>
      <c r="FGH34"/>
      <c r="FGI34"/>
      <c r="FGJ34"/>
      <c r="FGK34"/>
      <c r="FGL34"/>
      <c r="FGM34"/>
      <c r="FGN34"/>
      <c r="FGO34"/>
      <c r="FGP34"/>
      <c r="FGQ34"/>
      <c r="FGR34"/>
      <c r="FGS34"/>
      <c r="FGT34"/>
      <c r="FGU34"/>
      <c r="FGV34"/>
      <c r="FGW34"/>
      <c r="FGX34"/>
      <c r="FGY34"/>
      <c r="FGZ34"/>
      <c r="FHA34"/>
      <c r="FHB34"/>
      <c r="FHC34"/>
      <c r="FHD34"/>
      <c r="FHE34"/>
      <c r="FHF34"/>
      <c r="FHG34"/>
      <c r="FHH34"/>
      <c r="FHI34"/>
      <c r="FHJ34"/>
      <c r="FHK34"/>
      <c r="FHL34"/>
      <c r="FHM34"/>
      <c r="FHN34"/>
      <c r="FHO34"/>
      <c r="FHP34"/>
      <c r="FHQ34"/>
      <c r="FHR34"/>
      <c r="FHS34"/>
      <c r="FHT34"/>
      <c r="FHU34"/>
      <c r="FHV34"/>
      <c r="FHW34"/>
      <c r="FHX34"/>
      <c r="FHY34"/>
      <c r="FHZ34"/>
      <c r="FIA34"/>
      <c r="FIB34"/>
      <c r="FIC34"/>
      <c r="FID34"/>
      <c r="FIE34"/>
      <c r="FIF34"/>
      <c r="FIG34"/>
      <c r="FIH34"/>
      <c r="FII34"/>
      <c r="FIJ34"/>
      <c r="FIK34"/>
      <c r="FIL34"/>
      <c r="FIM34"/>
      <c r="FIN34"/>
      <c r="FIO34"/>
      <c r="FIP34"/>
      <c r="FIQ34"/>
      <c r="FIR34"/>
      <c r="FIS34"/>
      <c r="FIT34"/>
      <c r="FIU34"/>
      <c r="FIV34"/>
      <c r="FIW34"/>
      <c r="FIX34"/>
      <c r="FIY34"/>
      <c r="FIZ34"/>
      <c r="FJA34"/>
      <c r="FJB34"/>
      <c r="FJC34"/>
      <c r="FJD34"/>
      <c r="FJE34"/>
      <c r="FJF34"/>
      <c r="FJG34"/>
      <c r="FJH34"/>
      <c r="FJI34"/>
      <c r="FJJ34"/>
      <c r="FJK34"/>
      <c r="FJL34"/>
      <c r="FJM34"/>
      <c r="FJN34"/>
      <c r="FJO34"/>
      <c r="FJP34"/>
      <c r="FJQ34"/>
      <c r="FJR34"/>
      <c r="FJS34"/>
      <c r="FJT34"/>
      <c r="FJU34"/>
      <c r="FJV34"/>
      <c r="FJW34"/>
      <c r="FJX34"/>
      <c r="FJY34"/>
      <c r="FJZ34"/>
      <c r="FKA34"/>
      <c r="FKB34"/>
      <c r="FKC34"/>
      <c r="FKD34"/>
      <c r="FKE34"/>
      <c r="FKF34"/>
      <c r="FKG34"/>
      <c r="FKH34"/>
      <c r="FKI34"/>
      <c r="FKJ34"/>
      <c r="FKK34"/>
      <c r="FKL34"/>
      <c r="FKM34"/>
      <c r="FKN34"/>
      <c r="FKO34"/>
      <c r="FKP34"/>
      <c r="FKQ34"/>
      <c r="FKR34"/>
      <c r="FKS34"/>
      <c r="FKT34"/>
      <c r="FKU34"/>
      <c r="FKV34"/>
      <c r="FKW34"/>
      <c r="FKX34"/>
      <c r="FKY34"/>
      <c r="FKZ34"/>
      <c r="FLA34"/>
      <c r="FLB34"/>
      <c r="FLC34"/>
      <c r="FLD34"/>
      <c r="FLE34"/>
      <c r="FLF34"/>
      <c r="FLG34"/>
      <c r="FLH34"/>
      <c r="FLI34"/>
      <c r="FLJ34"/>
      <c r="FLK34"/>
      <c r="FLL34"/>
      <c r="FLM34"/>
      <c r="FLN34"/>
      <c r="FLO34"/>
      <c r="FLP34"/>
      <c r="FLQ34"/>
      <c r="FLR34"/>
      <c r="FLS34"/>
      <c r="FLT34"/>
      <c r="FLU34"/>
      <c r="FLV34"/>
      <c r="FLW34"/>
      <c r="FLX34"/>
      <c r="FLY34"/>
      <c r="FLZ34"/>
      <c r="FMA34"/>
      <c r="FMB34"/>
      <c r="FMC34"/>
      <c r="FMD34"/>
      <c r="FME34"/>
      <c r="FMF34"/>
      <c r="FMG34"/>
      <c r="FMH34"/>
      <c r="FMI34"/>
      <c r="FMJ34"/>
      <c r="FMK34"/>
      <c r="FML34"/>
      <c r="FMM34"/>
      <c r="FMN34"/>
      <c r="FMO34"/>
      <c r="FMP34"/>
      <c r="FMQ34"/>
      <c r="FMR34"/>
      <c r="FMS34"/>
      <c r="FMT34"/>
      <c r="FMU34"/>
      <c r="FMV34"/>
      <c r="FMW34"/>
      <c r="FMX34"/>
      <c r="FMY34"/>
      <c r="FMZ34"/>
      <c r="FNA34"/>
      <c r="FNB34"/>
      <c r="FNC34"/>
      <c r="FND34"/>
      <c r="FNE34"/>
      <c r="FNF34"/>
      <c r="FNG34"/>
      <c r="FNH34"/>
      <c r="FNI34"/>
      <c r="FNJ34"/>
      <c r="FNK34"/>
      <c r="FNL34"/>
      <c r="FNM34"/>
      <c r="FNN34"/>
      <c r="FNO34"/>
      <c r="FNP34"/>
      <c r="FNQ34"/>
      <c r="FNR34"/>
      <c r="FNS34"/>
      <c r="FNT34"/>
      <c r="FNU34"/>
      <c r="FNV34"/>
      <c r="FNW34"/>
      <c r="FNX34"/>
      <c r="FNY34"/>
      <c r="FNZ34"/>
      <c r="FOA34"/>
      <c r="FOB34"/>
      <c r="FOC34"/>
      <c r="FOD34"/>
      <c r="FOE34"/>
      <c r="FOF34"/>
      <c r="FOG34"/>
      <c r="FOH34"/>
      <c r="FOI34"/>
      <c r="FOJ34"/>
      <c r="FOK34"/>
      <c r="FOL34"/>
      <c r="FOM34"/>
      <c r="FON34"/>
      <c r="FOO34"/>
      <c r="FOP34"/>
      <c r="FOQ34"/>
      <c r="FOR34"/>
      <c r="FOS34"/>
      <c r="FOT34"/>
      <c r="FOU34"/>
      <c r="FOV34"/>
      <c r="FOW34"/>
      <c r="FOX34"/>
      <c r="FOY34"/>
      <c r="FOZ34"/>
      <c r="FPA34"/>
      <c r="FPB34"/>
      <c r="FPC34"/>
      <c r="FPD34"/>
      <c r="FPE34"/>
      <c r="FPF34"/>
      <c r="FPG34"/>
      <c r="FPH34"/>
      <c r="FPI34"/>
      <c r="FPJ34"/>
      <c r="FPK34"/>
      <c r="FPL34"/>
      <c r="FPM34"/>
      <c r="FPN34"/>
      <c r="FPO34"/>
      <c r="FPP34"/>
      <c r="FPQ34"/>
      <c r="FPR34"/>
      <c r="FPS34"/>
      <c r="FPT34"/>
      <c r="FPU34"/>
      <c r="FPV34"/>
      <c r="FPW34"/>
      <c r="FPX34"/>
      <c r="FPY34"/>
      <c r="FPZ34"/>
      <c r="FQA34"/>
      <c r="FQB34"/>
      <c r="FQC34"/>
      <c r="FQD34"/>
      <c r="FQE34"/>
      <c r="FQF34"/>
      <c r="FQG34"/>
      <c r="FQH34"/>
      <c r="FQI34"/>
      <c r="FQJ34"/>
      <c r="FQK34"/>
      <c r="FQL34"/>
      <c r="FQM34"/>
      <c r="FQN34"/>
      <c r="FQO34"/>
      <c r="FQP34"/>
      <c r="FQQ34"/>
      <c r="FQR34"/>
      <c r="FQS34"/>
      <c r="FQT34"/>
      <c r="FQU34"/>
      <c r="FQV34"/>
      <c r="FQW34"/>
      <c r="FQX34"/>
      <c r="FQY34"/>
      <c r="FQZ34"/>
      <c r="FRA34"/>
      <c r="FRB34"/>
      <c r="FRC34"/>
      <c r="FRD34"/>
      <c r="FRE34"/>
      <c r="FRF34"/>
      <c r="FRG34"/>
      <c r="FRH34"/>
      <c r="FRI34"/>
      <c r="FRJ34"/>
      <c r="FRK34"/>
      <c r="FRL34"/>
      <c r="FRM34"/>
      <c r="FRN34"/>
      <c r="FRO34"/>
      <c r="FRP34"/>
      <c r="FRQ34"/>
      <c r="FRR34"/>
      <c r="FRS34"/>
      <c r="FRT34"/>
      <c r="FRU34"/>
      <c r="FRV34"/>
      <c r="FRW34"/>
      <c r="FRX34"/>
      <c r="FRY34"/>
      <c r="FRZ34"/>
      <c r="FSA34"/>
      <c r="FSB34"/>
      <c r="FSC34"/>
      <c r="FSD34"/>
      <c r="FSE34"/>
      <c r="FSF34"/>
      <c r="FSG34"/>
      <c r="FSH34"/>
      <c r="FSI34"/>
      <c r="FSJ34"/>
      <c r="FSK34"/>
      <c r="FSL34"/>
      <c r="FSM34"/>
      <c r="FSN34"/>
      <c r="FSO34"/>
      <c r="FSP34"/>
      <c r="FSQ34"/>
      <c r="FSR34"/>
      <c r="FSS34"/>
      <c r="FST34"/>
      <c r="FSU34"/>
      <c r="FSV34"/>
      <c r="FSW34"/>
      <c r="FSX34"/>
      <c r="FSY34"/>
      <c r="FSZ34"/>
      <c r="FTA34"/>
      <c r="FTB34"/>
      <c r="FTC34"/>
      <c r="FTD34"/>
      <c r="FTE34"/>
      <c r="FTF34"/>
      <c r="FTG34"/>
      <c r="FTH34"/>
      <c r="FTI34"/>
      <c r="FTJ34"/>
      <c r="FTK34"/>
      <c r="FTL34"/>
      <c r="FTM34"/>
      <c r="FTN34"/>
      <c r="FTO34"/>
      <c r="FTP34"/>
      <c r="FTQ34"/>
      <c r="FTR34"/>
      <c r="FTS34"/>
      <c r="FTT34"/>
      <c r="FTU34"/>
      <c r="FTV34"/>
      <c r="FTW34"/>
      <c r="FTX34"/>
      <c r="FTY34"/>
      <c r="FTZ34"/>
      <c r="FUA34"/>
      <c r="FUB34"/>
      <c r="FUC34"/>
      <c r="FUD34"/>
      <c r="FUE34"/>
      <c r="FUF34"/>
      <c r="FUG34"/>
      <c r="FUH34"/>
      <c r="FUI34"/>
      <c r="FUJ34"/>
      <c r="FUK34"/>
      <c r="FUL34"/>
      <c r="FUM34"/>
      <c r="FUN34"/>
      <c r="FUO34"/>
      <c r="FUP34"/>
      <c r="FUQ34"/>
      <c r="FUR34"/>
      <c r="FUS34"/>
      <c r="FUT34"/>
      <c r="FUU34"/>
      <c r="FUV34"/>
      <c r="FUW34"/>
      <c r="FUX34"/>
      <c r="FUY34"/>
      <c r="FUZ34"/>
      <c r="FVA34"/>
      <c r="FVB34"/>
      <c r="FVC34"/>
      <c r="FVD34"/>
      <c r="FVE34"/>
      <c r="FVF34"/>
      <c r="FVG34"/>
      <c r="FVH34"/>
      <c r="FVI34"/>
      <c r="FVJ34"/>
      <c r="FVK34"/>
      <c r="FVL34"/>
      <c r="FVM34"/>
      <c r="FVN34"/>
      <c r="FVO34"/>
      <c r="FVP34"/>
      <c r="FVQ34"/>
      <c r="FVR34"/>
      <c r="FVS34"/>
      <c r="FVT34"/>
      <c r="FVU34"/>
      <c r="FVV34"/>
      <c r="FVW34"/>
      <c r="FVX34"/>
      <c r="FVY34"/>
      <c r="FVZ34"/>
      <c r="FWA34"/>
      <c r="FWB34"/>
      <c r="FWC34"/>
      <c r="FWD34"/>
      <c r="FWE34"/>
      <c r="FWF34"/>
      <c r="FWG34"/>
      <c r="FWH34"/>
      <c r="FWI34"/>
      <c r="FWJ34"/>
      <c r="FWK34"/>
      <c r="FWL34"/>
      <c r="FWM34"/>
      <c r="FWN34"/>
      <c r="FWO34"/>
      <c r="FWP34"/>
      <c r="FWQ34"/>
      <c r="FWR34"/>
      <c r="FWS34"/>
      <c r="FWT34"/>
      <c r="FWU34"/>
      <c r="FWV34"/>
      <c r="FWW34"/>
      <c r="FWX34"/>
      <c r="FWY34"/>
      <c r="FWZ34"/>
      <c r="FXA34"/>
      <c r="FXB34"/>
      <c r="FXC34"/>
      <c r="FXD34"/>
      <c r="FXE34"/>
      <c r="FXF34"/>
      <c r="FXG34"/>
      <c r="FXH34"/>
      <c r="FXI34"/>
      <c r="FXJ34"/>
      <c r="FXK34"/>
      <c r="FXL34"/>
      <c r="FXM34"/>
      <c r="FXN34"/>
      <c r="FXO34"/>
      <c r="FXP34"/>
      <c r="FXQ34"/>
      <c r="FXR34"/>
      <c r="FXS34"/>
      <c r="FXT34"/>
      <c r="FXU34"/>
      <c r="FXV34"/>
      <c r="FXW34"/>
      <c r="FXX34"/>
      <c r="FXY34"/>
      <c r="FXZ34"/>
      <c r="FYA34"/>
      <c r="FYB34"/>
      <c r="FYC34"/>
      <c r="FYD34"/>
      <c r="FYE34"/>
      <c r="FYF34"/>
      <c r="FYG34"/>
      <c r="FYH34"/>
      <c r="FYI34"/>
      <c r="FYJ34"/>
      <c r="FYK34"/>
      <c r="FYL34"/>
      <c r="FYM34"/>
      <c r="FYN34"/>
      <c r="FYO34"/>
      <c r="FYP34"/>
      <c r="FYQ34"/>
      <c r="FYR34"/>
      <c r="FYS34"/>
      <c r="FYT34"/>
      <c r="FYU34"/>
      <c r="FYV34"/>
      <c r="FYW34"/>
      <c r="FYX34"/>
      <c r="FYY34"/>
      <c r="FYZ34"/>
      <c r="FZA34"/>
      <c r="FZB34"/>
      <c r="FZC34"/>
      <c r="FZD34"/>
      <c r="FZE34"/>
      <c r="FZF34"/>
      <c r="FZG34"/>
      <c r="FZH34"/>
      <c r="FZI34"/>
      <c r="FZJ34"/>
      <c r="FZK34"/>
      <c r="FZL34"/>
      <c r="FZM34"/>
      <c r="FZN34"/>
      <c r="FZO34"/>
      <c r="FZP34"/>
      <c r="FZQ34"/>
      <c r="FZR34"/>
      <c r="FZS34"/>
      <c r="FZT34"/>
      <c r="FZU34"/>
      <c r="FZV34"/>
      <c r="FZW34"/>
      <c r="FZX34"/>
      <c r="FZY34"/>
      <c r="FZZ34"/>
      <c r="GAA34"/>
      <c r="GAB34"/>
      <c r="GAC34"/>
      <c r="GAD34"/>
      <c r="GAE34"/>
      <c r="GAF34"/>
      <c r="GAG34"/>
      <c r="GAH34"/>
      <c r="GAI34"/>
      <c r="GAJ34"/>
      <c r="GAK34"/>
      <c r="GAL34"/>
      <c r="GAM34"/>
      <c r="GAN34"/>
      <c r="GAO34"/>
      <c r="GAP34"/>
      <c r="GAQ34"/>
      <c r="GAR34"/>
      <c r="GAS34"/>
      <c r="GAT34"/>
      <c r="GAU34"/>
      <c r="GAV34"/>
      <c r="GAW34"/>
      <c r="GAX34"/>
      <c r="GAY34"/>
      <c r="GAZ34"/>
      <c r="GBA34"/>
      <c r="GBB34"/>
      <c r="GBC34"/>
      <c r="GBD34"/>
      <c r="GBE34"/>
      <c r="GBF34"/>
      <c r="GBG34"/>
      <c r="GBH34"/>
      <c r="GBI34"/>
      <c r="GBJ34"/>
      <c r="GBK34"/>
      <c r="GBL34"/>
      <c r="GBM34"/>
      <c r="GBN34"/>
      <c r="GBO34"/>
      <c r="GBP34"/>
      <c r="GBQ34"/>
      <c r="GBR34"/>
      <c r="GBS34"/>
      <c r="GBT34"/>
      <c r="GBU34"/>
      <c r="GBV34"/>
      <c r="GBW34"/>
      <c r="GBX34"/>
      <c r="GBY34"/>
      <c r="GBZ34"/>
      <c r="GCA34"/>
      <c r="GCB34"/>
      <c r="GCC34"/>
      <c r="GCD34"/>
      <c r="GCE34"/>
      <c r="GCF34"/>
      <c r="GCG34"/>
      <c r="GCH34"/>
      <c r="GCI34"/>
      <c r="GCJ34"/>
      <c r="GCK34"/>
      <c r="GCL34"/>
      <c r="GCM34"/>
      <c r="GCN34"/>
      <c r="GCO34"/>
      <c r="GCP34"/>
      <c r="GCQ34"/>
      <c r="GCR34"/>
      <c r="GCS34"/>
      <c r="GCT34"/>
      <c r="GCU34"/>
      <c r="GCV34"/>
      <c r="GCW34"/>
      <c r="GCX34"/>
      <c r="GCY34"/>
      <c r="GCZ34"/>
      <c r="GDA34"/>
      <c r="GDB34"/>
      <c r="GDC34"/>
      <c r="GDD34"/>
      <c r="GDE34"/>
      <c r="GDF34"/>
      <c r="GDG34"/>
      <c r="GDH34"/>
      <c r="GDI34"/>
      <c r="GDJ34"/>
      <c r="GDK34"/>
      <c r="GDL34"/>
      <c r="GDM34"/>
      <c r="GDN34"/>
      <c r="GDO34"/>
      <c r="GDP34"/>
      <c r="GDQ34"/>
      <c r="GDR34"/>
      <c r="GDS34"/>
      <c r="GDT34"/>
      <c r="GDU34"/>
      <c r="GDV34"/>
      <c r="GDW34"/>
      <c r="GDX34"/>
      <c r="GDY34"/>
      <c r="GDZ34"/>
      <c r="GEA34"/>
      <c r="GEB34"/>
      <c r="GEC34"/>
      <c r="GED34"/>
      <c r="GEE34"/>
      <c r="GEF34"/>
      <c r="GEG34"/>
      <c r="GEH34"/>
      <c r="GEI34"/>
      <c r="GEJ34"/>
      <c r="GEK34"/>
      <c r="GEL34"/>
      <c r="GEM34"/>
      <c r="GEN34"/>
      <c r="GEO34"/>
      <c r="GEP34"/>
      <c r="GEQ34"/>
      <c r="GER34"/>
      <c r="GES34"/>
      <c r="GET34"/>
      <c r="GEU34"/>
      <c r="GEV34"/>
      <c r="GEW34"/>
      <c r="GEX34"/>
      <c r="GEY34"/>
      <c r="GEZ34"/>
      <c r="GFA34"/>
      <c r="GFB34"/>
      <c r="GFC34"/>
      <c r="GFD34"/>
      <c r="GFE34"/>
      <c r="GFF34"/>
      <c r="GFG34"/>
      <c r="GFH34"/>
      <c r="GFI34"/>
      <c r="GFJ34"/>
      <c r="GFK34"/>
      <c r="GFL34"/>
      <c r="GFM34"/>
      <c r="GFN34"/>
      <c r="GFO34"/>
      <c r="GFP34"/>
      <c r="GFQ34"/>
      <c r="GFR34"/>
      <c r="GFS34"/>
      <c r="GFT34"/>
      <c r="GFU34"/>
      <c r="GFV34"/>
      <c r="GFW34"/>
      <c r="GFX34"/>
      <c r="GFY34"/>
      <c r="GFZ34"/>
      <c r="GGA34"/>
      <c r="GGB34"/>
      <c r="GGC34"/>
      <c r="GGD34"/>
      <c r="GGE34"/>
      <c r="GGF34"/>
      <c r="GGG34"/>
      <c r="GGH34"/>
      <c r="GGI34"/>
      <c r="GGJ34"/>
      <c r="GGK34"/>
      <c r="GGL34"/>
      <c r="GGM34"/>
      <c r="GGN34"/>
      <c r="GGO34"/>
      <c r="GGP34"/>
      <c r="GGQ34"/>
      <c r="GGR34"/>
      <c r="GGS34"/>
      <c r="GGT34"/>
      <c r="GGU34"/>
      <c r="GGV34"/>
      <c r="GGW34"/>
      <c r="GGX34"/>
      <c r="GGY34"/>
      <c r="GGZ34"/>
      <c r="GHA34"/>
      <c r="GHB34"/>
      <c r="GHC34"/>
      <c r="GHD34"/>
      <c r="GHE34"/>
      <c r="GHF34"/>
      <c r="GHG34"/>
      <c r="GHH34"/>
      <c r="GHI34"/>
      <c r="GHJ34"/>
      <c r="GHK34"/>
      <c r="GHL34"/>
      <c r="GHM34"/>
      <c r="GHN34"/>
      <c r="GHO34"/>
      <c r="GHP34"/>
      <c r="GHQ34"/>
      <c r="GHR34"/>
      <c r="GHS34"/>
      <c r="GHT34"/>
      <c r="GHU34"/>
      <c r="GHV34"/>
      <c r="GHW34"/>
      <c r="GHX34"/>
      <c r="GHY34"/>
      <c r="GHZ34"/>
      <c r="GIA34"/>
      <c r="GIB34"/>
      <c r="GIC34"/>
      <c r="GID34"/>
      <c r="GIE34"/>
      <c r="GIF34"/>
      <c r="GIG34"/>
      <c r="GIH34"/>
      <c r="GII34"/>
      <c r="GIJ34"/>
      <c r="GIK34"/>
      <c r="GIL34"/>
      <c r="GIM34"/>
      <c r="GIN34"/>
      <c r="GIO34"/>
      <c r="GIP34"/>
      <c r="GIQ34"/>
      <c r="GIR34"/>
      <c r="GIS34"/>
      <c r="GIT34"/>
      <c r="GIU34"/>
      <c r="GIV34"/>
      <c r="GIW34"/>
      <c r="GIX34"/>
      <c r="GIY34"/>
      <c r="GIZ34"/>
      <c r="GJA34"/>
      <c r="GJB34"/>
      <c r="GJC34"/>
      <c r="GJD34"/>
      <c r="GJE34"/>
      <c r="GJF34"/>
      <c r="GJG34"/>
      <c r="GJH34"/>
      <c r="GJI34"/>
      <c r="GJJ34"/>
      <c r="GJK34"/>
      <c r="GJL34"/>
      <c r="GJM34"/>
      <c r="GJN34"/>
      <c r="GJO34"/>
      <c r="GJP34"/>
      <c r="GJQ34"/>
      <c r="GJR34"/>
      <c r="GJS34"/>
      <c r="GJT34"/>
      <c r="GJU34"/>
      <c r="GJV34"/>
      <c r="GJW34"/>
      <c r="GJX34"/>
      <c r="GJY34"/>
      <c r="GJZ34"/>
      <c r="GKA34"/>
      <c r="GKB34"/>
      <c r="GKC34"/>
      <c r="GKD34"/>
      <c r="GKE34"/>
      <c r="GKF34"/>
      <c r="GKG34"/>
      <c r="GKH34"/>
      <c r="GKI34"/>
      <c r="GKJ34"/>
      <c r="GKK34"/>
      <c r="GKL34"/>
      <c r="GKM34"/>
      <c r="GKN34"/>
      <c r="GKO34"/>
      <c r="GKP34"/>
      <c r="GKQ34"/>
      <c r="GKR34"/>
      <c r="GKS34"/>
      <c r="GKT34"/>
      <c r="GKU34"/>
      <c r="GKV34"/>
      <c r="GKW34"/>
      <c r="GKX34"/>
      <c r="GKY34"/>
      <c r="GKZ34"/>
      <c r="GLA34"/>
      <c r="GLB34"/>
      <c r="GLC34"/>
      <c r="GLD34"/>
      <c r="GLE34"/>
      <c r="GLF34"/>
      <c r="GLG34"/>
      <c r="GLH34"/>
      <c r="GLI34"/>
      <c r="GLJ34"/>
      <c r="GLK34"/>
      <c r="GLL34"/>
      <c r="GLM34"/>
      <c r="GLN34"/>
      <c r="GLO34"/>
      <c r="GLP34"/>
      <c r="GLQ34"/>
      <c r="GLR34"/>
      <c r="GLS34"/>
      <c r="GLT34"/>
      <c r="GLU34"/>
      <c r="GLV34"/>
      <c r="GLW34"/>
      <c r="GLX34"/>
      <c r="GLY34"/>
      <c r="GLZ34"/>
      <c r="GMA34"/>
      <c r="GMB34"/>
      <c r="GMC34"/>
      <c r="GMD34"/>
      <c r="GME34"/>
      <c r="GMF34"/>
      <c r="GMG34"/>
      <c r="GMH34"/>
      <c r="GMI34"/>
      <c r="GMJ34"/>
      <c r="GMK34"/>
      <c r="GML34"/>
      <c r="GMM34"/>
      <c r="GMN34"/>
      <c r="GMO34"/>
      <c r="GMP34"/>
      <c r="GMQ34"/>
      <c r="GMR34"/>
      <c r="GMS34"/>
      <c r="GMT34"/>
      <c r="GMU34"/>
      <c r="GMV34"/>
      <c r="GMW34"/>
      <c r="GMX34"/>
      <c r="GMY34"/>
      <c r="GMZ34"/>
      <c r="GNA34"/>
      <c r="GNB34"/>
      <c r="GNC34"/>
      <c r="GND34"/>
      <c r="GNE34"/>
      <c r="GNF34"/>
      <c r="GNG34"/>
      <c r="GNH34"/>
      <c r="GNI34"/>
      <c r="GNJ34"/>
      <c r="GNK34"/>
      <c r="GNL34"/>
      <c r="GNM34"/>
      <c r="GNN34"/>
      <c r="GNO34"/>
      <c r="GNP34"/>
      <c r="GNQ34"/>
      <c r="GNR34"/>
      <c r="GNS34"/>
      <c r="GNT34"/>
      <c r="GNU34"/>
      <c r="GNV34"/>
      <c r="GNW34"/>
      <c r="GNX34"/>
      <c r="GNY34"/>
      <c r="GNZ34"/>
      <c r="GOA34"/>
      <c r="GOB34"/>
      <c r="GOC34"/>
      <c r="GOD34"/>
      <c r="GOE34"/>
      <c r="GOF34"/>
      <c r="GOG34"/>
      <c r="GOH34"/>
      <c r="GOI34"/>
      <c r="GOJ34"/>
      <c r="GOK34"/>
      <c r="GOL34"/>
      <c r="GOM34"/>
      <c r="GON34"/>
      <c r="GOO34"/>
      <c r="GOP34"/>
      <c r="GOQ34"/>
      <c r="GOR34"/>
      <c r="GOS34"/>
      <c r="GOT34"/>
      <c r="GOU34"/>
      <c r="GOV34"/>
      <c r="GOW34"/>
      <c r="GOX34"/>
      <c r="GOY34"/>
      <c r="GOZ34"/>
      <c r="GPA34"/>
      <c r="GPB34"/>
      <c r="GPC34"/>
      <c r="GPD34"/>
      <c r="GPE34"/>
      <c r="GPF34"/>
      <c r="GPG34"/>
      <c r="GPH34"/>
      <c r="GPI34"/>
      <c r="GPJ34"/>
      <c r="GPK34"/>
      <c r="GPL34"/>
      <c r="GPM34"/>
      <c r="GPN34"/>
      <c r="GPO34"/>
      <c r="GPP34"/>
      <c r="GPQ34"/>
      <c r="GPR34"/>
      <c r="GPS34"/>
      <c r="GPT34"/>
      <c r="GPU34"/>
      <c r="GPV34"/>
      <c r="GPW34"/>
      <c r="GPX34"/>
      <c r="GPY34"/>
      <c r="GPZ34"/>
      <c r="GQA34"/>
      <c r="GQB34"/>
      <c r="GQC34"/>
      <c r="GQD34"/>
      <c r="GQE34"/>
      <c r="GQF34"/>
      <c r="GQG34"/>
      <c r="GQH34"/>
      <c r="GQI34"/>
      <c r="GQJ34"/>
      <c r="GQK34"/>
      <c r="GQL34"/>
      <c r="GQM34"/>
      <c r="GQN34"/>
      <c r="GQO34"/>
      <c r="GQP34"/>
      <c r="GQQ34"/>
      <c r="GQR34"/>
      <c r="GQS34"/>
      <c r="GQT34"/>
      <c r="GQU34"/>
      <c r="GQV34"/>
      <c r="GQW34"/>
      <c r="GQX34"/>
      <c r="GQY34"/>
      <c r="GQZ34"/>
      <c r="GRA34"/>
      <c r="GRB34"/>
      <c r="GRC34"/>
      <c r="GRD34"/>
      <c r="GRE34"/>
      <c r="GRF34"/>
      <c r="GRG34"/>
      <c r="GRH34"/>
      <c r="GRI34"/>
      <c r="GRJ34"/>
      <c r="GRK34"/>
      <c r="GRL34"/>
      <c r="GRM34"/>
      <c r="GRN34"/>
      <c r="GRO34"/>
      <c r="GRP34"/>
      <c r="GRQ34"/>
      <c r="GRR34"/>
      <c r="GRS34"/>
      <c r="GRT34"/>
      <c r="GRU34"/>
      <c r="GRV34"/>
      <c r="GRW34"/>
      <c r="GRX34"/>
      <c r="GRY34"/>
      <c r="GRZ34"/>
      <c r="GSA34"/>
      <c r="GSB34"/>
      <c r="GSC34"/>
      <c r="GSD34"/>
      <c r="GSE34"/>
      <c r="GSF34"/>
      <c r="GSG34"/>
      <c r="GSH34"/>
      <c r="GSI34"/>
      <c r="GSJ34"/>
      <c r="GSK34"/>
      <c r="GSL34"/>
      <c r="GSM34"/>
      <c r="GSN34"/>
      <c r="GSO34"/>
      <c r="GSP34"/>
      <c r="GSQ34"/>
      <c r="GSR34"/>
      <c r="GSS34"/>
      <c r="GST34"/>
      <c r="GSU34"/>
      <c r="GSV34"/>
      <c r="GSW34"/>
      <c r="GSX34"/>
      <c r="GSY34"/>
      <c r="GSZ34"/>
      <c r="GTA34"/>
      <c r="GTB34"/>
      <c r="GTC34"/>
      <c r="GTD34"/>
      <c r="GTE34"/>
      <c r="GTF34"/>
      <c r="GTG34"/>
      <c r="GTH34"/>
      <c r="GTI34"/>
      <c r="GTJ34"/>
      <c r="GTK34"/>
      <c r="GTL34"/>
      <c r="GTM34"/>
      <c r="GTN34"/>
      <c r="GTO34"/>
      <c r="GTP34"/>
      <c r="GTQ34"/>
      <c r="GTR34"/>
      <c r="GTS34"/>
      <c r="GTT34"/>
      <c r="GTU34"/>
      <c r="GTV34"/>
      <c r="GTW34"/>
      <c r="GTX34"/>
      <c r="GTY34"/>
      <c r="GTZ34"/>
      <c r="GUA34"/>
      <c r="GUB34"/>
      <c r="GUC34"/>
      <c r="GUD34"/>
      <c r="GUE34"/>
      <c r="GUF34"/>
      <c r="GUG34"/>
      <c r="GUH34"/>
      <c r="GUI34"/>
      <c r="GUJ34"/>
      <c r="GUK34"/>
      <c r="GUL34"/>
      <c r="GUM34"/>
      <c r="GUN34"/>
      <c r="GUO34"/>
      <c r="GUP34"/>
      <c r="GUQ34"/>
      <c r="GUR34"/>
      <c r="GUS34"/>
      <c r="GUT34"/>
      <c r="GUU34"/>
      <c r="GUV34"/>
      <c r="GUW34"/>
      <c r="GUX34"/>
      <c r="GUY34"/>
      <c r="GUZ34"/>
      <c r="GVA34"/>
      <c r="GVB34"/>
      <c r="GVC34"/>
      <c r="GVD34"/>
      <c r="GVE34"/>
      <c r="GVF34"/>
      <c r="GVG34"/>
      <c r="GVH34"/>
      <c r="GVI34"/>
      <c r="GVJ34"/>
      <c r="GVK34"/>
      <c r="GVL34"/>
      <c r="GVM34"/>
      <c r="GVN34"/>
      <c r="GVO34"/>
      <c r="GVP34"/>
      <c r="GVQ34"/>
      <c r="GVR34"/>
      <c r="GVS34"/>
      <c r="GVT34"/>
      <c r="GVU34"/>
      <c r="GVV34"/>
      <c r="GVW34"/>
      <c r="GVX34"/>
      <c r="GVY34"/>
      <c r="GVZ34"/>
      <c r="GWA34"/>
      <c r="GWB34"/>
      <c r="GWC34"/>
      <c r="GWD34"/>
      <c r="GWE34"/>
      <c r="GWF34"/>
      <c r="GWG34"/>
      <c r="GWH34"/>
      <c r="GWI34"/>
      <c r="GWJ34"/>
      <c r="GWK34"/>
      <c r="GWL34"/>
      <c r="GWM34"/>
      <c r="GWN34"/>
      <c r="GWO34"/>
      <c r="GWP34"/>
      <c r="GWQ34"/>
      <c r="GWR34"/>
      <c r="GWS34"/>
      <c r="GWT34"/>
      <c r="GWU34"/>
      <c r="GWV34"/>
      <c r="GWW34"/>
      <c r="GWX34"/>
      <c r="GWY34"/>
      <c r="GWZ34"/>
      <c r="GXA34"/>
      <c r="GXB34"/>
      <c r="GXC34"/>
      <c r="GXD34"/>
      <c r="GXE34"/>
      <c r="GXF34"/>
      <c r="GXG34"/>
      <c r="GXH34"/>
      <c r="GXI34"/>
      <c r="GXJ34"/>
      <c r="GXK34"/>
      <c r="GXL34"/>
      <c r="GXM34"/>
      <c r="GXN34"/>
      <c r="GXO34"/>
      <c r="GXP34"/>
      <c r="GXQ34"/>
      <c r="GXR34"/>
      <c r="GXS34"/>
      <c r="GXT34"/>
      <c r="GXU34"/>
      <c r="GXV34"/>
      <c r="GXW34"/>
      <c r="GXX34"/>
      <c r="GXY34"/>
      <c r="GXZ34"/>
      <c r="GYA34"/>
      <c r="GYB34"/>
      <c r="GYC34"/>
      <c r="GYD34"/>
      <c r="GYE34"/>
      <c r="GYF34"/>
      <c r="GYG34"/>
      <c r="GYH34"/>
      <c r="GYI34"/>
      <c r="GYJ34"/>
      <c r="GYK34"/>
      <c r="GYL34"/>
      <c r="GYM34"/>
      <c r="GYN34"/>
      <c r="GYO34"/>
      <c r="GYP34"/>
      <c r="GYQ34"/>
      <c r="GYR34"/>
      <c r="GYS34"/>
      <c r="GYT34"/>
      <c r="GYU34"/>
      <c r="GYV34"/>
      <c r="GYW34"/>
      <c r="GYX34"/>
      <c r="GYY34"/>
      <c r="GYZ34"/>
      <c r="GZA34"/>
      <c r="GZB34"/>
      <c r="GZC34"/>
      <c r="GZD34"/>
      <c r="GZE34"/>
      <c r="GZF34"/>
      <c r="GZG34"/>
      <c r="GZH34"/>
      <c r="GZI34"/>
      <c r="GZJ34"/>
      <c r="GZK34"/>
      <c r="GZL34"/>
      <c r="GZM34"/>
      <c r="GZN34"/>
      <c r="GZO34"/>
      <c r="GZP34"/>
      <c r="GZQ34"/>
      <c r="GZR34"/>
      <c r="GZS34"/>
      <c r="GZT34"/>
      <c r="GZU34"/>
      <c r="GZV34"/>
      <c r="GZW34"/>
      <c r="GZX34"/>
      <c r="GZY34"/>
      <c r="GZZ34"/>
      <c r="HAA34"/>
      <c r="HAB34"/>
      <c r="HAC34"/>
      <c r="HAD34"/>
      <c r="HAE34"/>
      <c r="HAF34"/>
      <c r="HAG34"/>
      <c r="HAH34"/>
      <c r="HAI34"/>
      <c r="HAJ34"/>
      <c r="HAK34"/>
      <c r="HAL34"/>
      <c r="HAM34"/>
      <c r="HAN34"/>
      <c r="HAO34"/>
      <c r="HAP34"/>
      <c r="HAQ34"/>
      <c r="HAR34"/>
      <c r="HAS34"/>
      <c r="HAT34"/>
      <c r="HAU34"/>
      <c r="HAV34"/>
      <c r="HAW34"/>
      <c r="HAX34"/>
      <c r="HAY34"/>
      <c r="HAZ34"/>
      <c r="HBA34"/>
      <c r="HBB34"/>
      <c r="HBC34"/>
      <c r="HBD34"/>
      <c r="HBE34"/>
      <c r="HBF34"/>
      <c r="HBG34"/>
      <c r="HBH34"/>
      <c r="HBI34"/>
      <c r="HBJ34"/>
      <c r="HBK34"/>
      <c r="HBL34"/>
      <c r="HBM34"/>
      <c r="HBN34"/>
      <c r="HBO34"/>
      <c r="HBP34"/>
      <c r="HBQ34"/>
      <c r="HBR34"/>
      <c r="HBS34"/>
      <c r="HBT34"/>
      <c r="HBU34"/>
      <c r="HBV34"/>
      <c r="HBW34"/>
      <c r="HBX34"/>
      <c r="HBY34"/>
      <c r="HBZ34"/>
      <c r="HCA34"/>
      <c r="HCB34"/>
      <c r="HCC34"/>
      <c r="HCD34"/>
      <c r="HCE34"/>
      <c r="HCF34"/>
      <c r="HCG34"/>
      <c r="HCH34"/>
      <c r="HCI34"/>
      <c r="HCJ34"/>
      <c r="HCK34"/>
      <c r="HCL34"/>
      <c r="HCM34"/>
      <c r="HCN34"/>
      <c r="HCO34"/>
      <c r="HCP34"/>
      <c r="HCQ34"/>
      <c r="HCR34"/>
      <c r="HCS34"/>
      <c r="HCT34"/>
      <c r="HCU34"/>
      <c r="HCV34"/>
      <c r="HCW34"/>
      <c r="HCX34"/>
      <c r="HCY34"/>
      <c r="HCZ34"/>
      <c r="HDA34"/>
      <c r="HDB34"/>
      <c r="HDC34"/>
      <c r="HDD34"/>
      <c r="HDE34"/>
      <c r="HDF34"/>
      <c r="HDG34"/>
      <c r="HDH34"/>
      <c r="HDI34"/>
      <c r="HDJ34"/>
      <c r="HDK34"/>
      <c r="HDL34"/>
      <c r="HDM34"/>
      <c r="HDN34"/>
      <c r="HDO34"/>
      <c r="HDP34"/>
      <c r="HDQ34"/>
      <c r="HDR34"/>
      <c r="HDS34"/>
      <c r="HDT34"/>
      <c r="HDU34"/>
      <c r="HDV34"/>
      <c r="HDW34"/>
      <c r="HDX34"/>
      <c r="HDY34"/>
      <c r="HDZ34"/>
      <c r="HEA34"/>
      <c r="HEB34"/>
      <c r="HEC34"/>
      <c r="HED34"/>
      <c r="HEE34"/>
      <c r="HEF34"/>
      <c r="HEG34"/>
      <c r="HEH34"/>
      <c r="HEI34"/>
      <c r="HEJ34"/>
      <c r="HEK34"/>
      <c r="HEL34"/>
      <c r="HEM34"/>
      <c r="HEN34"/>
      <c r="HEO34"/>
      <c r="HEP34"/>
      <c r="HEQ34"/>
      <c r="HER34"/>
      <c r="HES34"/>
      <c r="HET34"/>
      <c r="HEU34"/>
      <c r="HEV34"/>
      <c r="HEW34"/>
      <c r="HEX34"/>
      <c r="HEY34"/>
      <c r="HEZ34"/>
      <c r="HFA34"/>
      <c r="HFB34"/>
      <c r="HFC34"/>
      <c r="HFD34"/>
      <c r="HFE34"/>
      <c r="HFF34"/>
      <c r="HFG34"/>
      <c r="HFH34"/>
      <c r="HFI34"/>
      <c r="HFJ34"/>
      <c r="HFK34"/>
      <c r="HFL34"/>
      <c r="HFM34"/>
      <c r="HFN34"/>
      <c r="HFO34"/>
      <c r="HFP34"/>
      <c r="HFQ34"/>
      <c r="HFR34"/>
      <c r="HFS34"/>
      <c r="HFT34"/>
      <c r="HFU34"/>
      <c r="HFV34"/>
      <c r="HFW34"/>
      <c r="HFX34"/>
      <c r="HFY34"/>
      <c r="HFZ34"/>
      <c r="HGA34"/>
      <c r="HGB34"/>
      <c r="HGC34"/>
      <c r="HGD34"/>
      <c r="HGE34"/>
      <c r="HGF34"/>
      <c r="HGG34"/>
      <c r="HGH34"/>
      <c r="HGI34"/>
      <c r="HGJ34"/>
      <c r="HGK34"/>
      <c r="HGL34"/>
      <c r="HGM34"/>
      <c r="HGN34"/>
      <c r="HGO34"/>
      <c r="HGP34"/>
      <c r="HGQ34"/>
      <c r="HGR34"/>
      <c r="HGS34"/>
      <c r="HGT34"/>
      <c r="HGU34"/>
      <c r="HGV34"/>
      <c r="HGW34"/>
      <c r="HGX34"/>
      <c r="HGY34"/>
      <c r="HGZ34"/>
      <c r="HHA34"/>
      <c r="HHB34"/>
      <c r="HHC34"/>
      <c r="HHD34"/>
      <c r="HHE34"/>
      <c r="HHF34"/>
      <c r="HHG34"/>
      <c r="HHH34"/>
      <c r="HHI34"/>
      <c r="HHJ34"/>
      <c r="HHK34"/>
      <c r="HHL34"/>
      <c r="HHM34"/>
      <c r="HHN34"/>
      <c r="HHO34"/>
      <c r="HHP34"/>
      <c r="HHQ34"/>
      <c r="HHR34"/>
      <c r="HHS34"/>
      <c r="HHT34"/>
      <c r="HHU34"/>
      <c r="HHV34"/>
      <c r="HHW34"/>
      <c r="HHX34"/>
      <c r="HHY34"/>
      <c r="HHZ34"/>
      <c r="HIA34"/>
      <c r="HIB34"/>
      <c r="HIC34"/>
      <c r="HID34"/>
      <c r="HIE34"/>
      <c r="HIF34"/>
      <c r="HIG34"/>
      <c r="HIH34"/>
      <c r="HII34"/>
      <c r="HIJ34"/>
      <c r="HIK34"/>
      <c r="HIL34"/>
      <c r="HIM34"/>
      <c r="HIN34"/>
      <c r="HIO34"/>
      <c r="HIP34"/>
      <c r="HIQ34"/>
      <c r="HIR34"/>
      <c r="HIS34"/>
      <c r="HIT34"/>
      <c r="HIU34"/>
      <c r="HIV34"/>
      <c r="HIW34"/>
      <c r="HIX34"/>
      <c r="HIY34"/>
      <c r="HIZ34"/>
      <c r="HJA34"/>
      <c r="HJB34"/>
      <c r="HJC34"/>
      <c r="HJD34"/>
      <c r="HJE34"/>
      <c r="HJF34"/>
      <c r="HJG34"/>
      <c r="HJH34"/>
      <c r="HJI34"/>
      <c r="HJJ34"/>
      <c r="HJK34"/>
      <c r="HJL34"/>
      <c r="HJM34"/>
      <c r="HJN34"/>
      <c r="HJO34"/>
      <c r="HJP34"/>
      <c r="HJQ34"/>
      <c r="HJR34"/>
      <c r="HJS34"/>
      <c r="HJT34"/>
      <c r="HJU34"/>
      <c r="HJV34"/>
      <c r="HJW34"/>
      <c r="HJX34"/>
      <c r="HJY34"/>
      <c r="HJZ34"/>
      <c r="HKA34"/>
      <c r="HKB34"/>
      <c r="HKC34"/>
      <c r="HKD34"/>
      <c r="HKE34"/>
      <c r="HKF34"/>
      <c r="HKG34"/>
      <c r="HKH34"/>
      <c r="HKI34"/>
      <c r="HKJ34"/>
      <c r="HKK34"/>
      <c r="HKL34"/>
      <c r="HKM34"/>
      <c r="HKN34"/>
      <c r="HKO34"/>
      <c r="HKP34"/>
      <c r="HKQ34"/>
      <c r="HKR34"/>
      <c r="HKS34"/>
      <c r="HKT34"/>
      <c r="HKU34"/>
      <c r="HKV34"/>
      <c r="HKW34"/>
      <c r="HKX34"/>
      <c r="HKY34"/>
      <c r="HKZ34"/>
      <c r="HLA34"/>
      <c r="HLB34"/>
      <c r="HLC34"/>
      <c r="HLD34"/>
      <c r="HLE34"/>
      <c r="HLF34"/>
      <c r="HLG34"/>
      <c r="HLH34"/>
      <c r="HLI34"/>
      <c r="HLJ34"/>
      <c r="HLK34"/>
      <c r="HLL34"/>
      <c r="HLM34"/>
      <c r="HLN34"/>
      <c r="HLO34"/>
      <c r="HLP34"/>
      <c r="HLQ34"/>
      <c r="HLR34"/>
      <c r="HLS34"/>
      <c r="HLT34"/>
      <c r="HLU34"/>
      <c r="HLV34"/>
      <c r="HLW34"/>
      <c r="HLX34"/>
      <c r="HLY34"/>
      <c r="HLZ34"/>
      <c r="HMA34"/>
      <c r="HMB34"/>
      <c r="HMC34"/>
      <c r="HMD34"/>
      <c r="HME34"/>
      <c r="HMF34"/>
      <c r="HMG34"/>
      <c r="HMH34"/>
      <c r="HMI34"/>
      <c r="HMJ34"/>
      <c r="HMK34"/>
      <c r="HML34"/>
      <c r="HMM34"/>
      <c r="HMN34"/>
      <c r="HMO34"/>
      <c r="HMP34"/>
      <c r="HMQ34"/>
      <c r="HMR34"/>
      <c r="HMS34"/>
      <c r="HMT34"/>
      <c r="HMU34"/>
      <c r="HMV34"/>
      <c r="HMW34"/>
      <c r="HMX34"/>
      <c r="HMY34"/>
      <c r="HMZ34"/>
      <c r="HNA34"/>
      <c r="HNB34"/>
      <c r="HNC34"/>
      <c r="HND34"/>
      <c r="HNE34"/>
      <c r="HNF34"/>
      <c r="HNG34"/>
      <c r="HNH34"/>
      <c r="HNI34"/>
      <c r="HNJ34"/>
      <c r="HNK34"/>
      <c r="HNL34"/>
      <c r="HNM34"/>
      <c r="HNN34"/>
      <c r="HNO34"/>
      <c r="HNP34"/>
      <c r="HNQ34"/>
      <c r="HNR34"/>
      <c r="HNS34"/>
      <c r="HNT34"/>
      <c r="HNU34"/>
      <c r="HNV34"/>
      <c r="HNW34"/>
      <c r="HNX34"/>
      <c r="HNY34"/>
      <c r="HNZ34"/>
      <c r="HOA34"/>
      <c r="HOB34"/>
      <c r="HOC34"/>
      <c r="HOD34"/>
      <c r="HOE34"/>
      <c r="HOF34"/>
      <c r="HOG34"/>
      <c r="HOH34"/>
      <c r="HOI34"/>
      <c r="HOJ34"/>
      <c r="HOK34"/>
      <c r="HOL34"/>
      <c r="HOM34"/>
      <c r="HON34"/>
      <c r="HOO34"/>
      <c r="HOP34"/>
      <c r="HOQ34"/>
      <c r="HOR34"/>
      <c r="HOS34"/>
      <c r="HOT34"/>
      <c r="HOU34"/>
      <c r="HOV34"/>
      <c r="HOW34"/>
      <c r="HOX34"/>
      <c r="HOY34"/>
      <c r="HOZ34"/>
      <c r="HPA34"/>
      <c r="HPB34"/>
      <c r="HPC34"/>
      <c r="HPD34"/>
      <c r="HPE34"/>
      <c r="HPF34"/>
      <c r="HPG34"/>
      <c r="HPH34"/>
      <c r="HPI34"/>
      <c r="HPJ34"/>
      <c r="HPK34"/>
      <c r="HPL34"/>
      <c r="HPM34"/>
      <c r="HPN34"/>
      <c r="HPO34"/>
      <c r="HPP34"/>
      <c r="HPQ34"/>
      <c r="HPR34"/>
      <c r="HPS34"/>
      <c r="HPT34"/>
      <c r="HPU34"/>
      <c r="HPV34"/>
      <c r="HPW34"/>
      <c r="HPX34"/>
      <c r="HPY34"/>
      <c r="HPZ34"/>
      <c r="HQA34"/>
      <c r="HQB34"/>
      <c r="HQC34"/>
      <c r="HQD34"/>
      <c r="HQE34"/>
      <c r="HQF34"/>
      <c r="HQG34"/>
      <c r="HQH34"/>
      <c r="HQI34"/>
      <c r="HQJ34"/>
      <c r="HQK34"/>
      <c r="HQL34"/>
      <c r="HQM34"/>
      <c r="HQN34"/>
      <c r="HQO34"/>
      <c r="HQP34"/>
      <c r="HQQ34"/>
      <c r="HQR34"/>
      <c r="HQS34"/>
      <c r="HQT34"/>
      <c r="HQU34"/>
      <c r="HQV34"/>
      <c r="HQW34"/>
      <c r="HQX34"/>
      <c r="HQY34"/>
      <c r="HQZ34"/>
      <c r="HRA34"/>
      <c r="HRB34"/>
      <c r="HRC34"/>
      <c r="HRD34"/>
      <c r="HRE34"/>
      <c r="HRF34"/>
      <c r="HRG34"/>
      <c r="HRH34"/>
      <c r="HRI34"/>
      <c r="HRJ34"/>
      <c r="HRK34"/>
      <c r="HRL34"/>
      <c r="HRM34"/>
      <c r="HRN34"/>
      <c r="HRO34"/>
      <c r="HRP34"/>
      <c r="HRQ34"/>
      <c r="HRR34"/>
      <c r="HRS34"/>
      <c r="HRT34"/>
      <c r="HRU34"/>
      <c r="HRV34"/>
      <c r="HRW34"/>
      <c r="HRX34"/>
      <c r="HRY34"/>
      <c r="HRZ34"/>
      <c r="HSA34"/>
      <c r="HSB34"/>
      <c r="HSC34"/>
      <c r="HSD34"/>
      <c r="HSE34"/>
      <c r="HSF34"/>
      <c r="HSG34"/>
      <c r="HSH34"/>
      <c r="HSI34"/>
      <c r="HSJ34"/>
      <c r="HSK34"/>
      <c r="HSL34"/>
      <c r="HSM34"/>
      <c r="HSN34"/>
      <c r="HSO34"/>
      <c r="HSP34"/>
      <c r="HSQ34"/>
      <c r="HSR34"/>
      <c r="HSS34"/>
      <c r="HST34"/>
      <c r="HSU34"/>
      <c r="HSV34"/>
      <c r="HSW34"/>
      <c r="HSX34"/>
      <c r="HSY34"/>
      <c r="HSZ34"/>
      <c r="HTA34"/>
      <c r="HTB34"/>
      <c r="HTC34"/>
      <c r="HTD34"/>
      <c r="HTE34"/>
      <c r="HTF34"/>
      <c r="HTG34"/>
      <c r="HTH34"/>
      <c r="HTI34"/>
      <c r="HTJ34"/>
      <c r="HTK34"/>
      <c r="HTL34"/>
      <c r="HTM34"/>
      <c r="HTN34"/>
      <c r="HTO34"/>
      <c r="HTP34"/>
      <c r="HTQ34"/>
      <c r="HTR34"/>
      <c r="HTS34"/>
      <c r="HTT34"/>
      <c r="HTU34"/>
      <c r="HTV34"/>
      <c r="HTW34"/>
      <c r="HTX34"/>
      <c r="HTY34"/>
      <c r="HTZ34"/>
      <c r="HUA34"/>
      <c r="HUB34"/>
      <c r="HUC34"/>
      <c r="HUD34"/>
      <c r="HUE34"/>
      <c r="HUF34"/>
      <c r="HUG34"/>
      <c r="HUH34"/>
      <c r="HUI34"/>
      <c r="HUJ34"/>
      <c r="HUK34"/>
      <c r="HUL34"/>
      <c r="HUM34"/>
      <c r="HUN34"/>
      <c r="HUO34"/>
      <c r="HUP34"/>
      <c r="HUQ34"/>
      <c r="HUR34"/>
      <c r="HUS34"/>
      <c r="HUT34"/>
      <c r="HUU34"/>
      <c r="HUV34"/>
      <c r="HUW34"/>
      <c r="HUX34"/>
      <c r="HUY34"/>
      <c r="HUZ34"/>
      <c r="HVA34"/>
      <c r="HVB34"/>
      <c r="HVC34"/>
      <c r="HVD34"/>
      <c r="HVE34"/>
      <c r="HVF34"/>
      <c r="HVG34"/>
      <c r="HVH34"/>
      <c r="HVI34"/>
      <c r="HVJ34"/>
      <c r="HVK34"/>
      <c r="HVL34"/>
      <c r="HVM34"/>
      <c r="HVN34"/>
      <c r="HVO34"/>
      <c r="HVP34"/>
      <c r="HVQ34"/>
      <c r="HVR34"/>
      <c r="HVS34"/>
      <c r="HVT34"/>
      <c r="HVU34"/>
      <c r="HVV34"/>
      <c r="HVW34"/>
      <c r="HVX34"/>
      <c r="HVY34"/>
      <c r="HVZ34"/>
      <c r="HWA34"/>
      <c r="HWB34"/>
      <c r="HWC34"/>
      <c r="HWD34"/>
      <c r="HWE34"/>
      <c r="HWF34"/>
      <c r="HWG34"/>
      <c r="HWH34"/>
      <c r="HWI34"/>
      <c r="HWJ34"/>
      <c r="HWK34"/>
      <c r="HWL34"/>
      <c r="HWM34"/>
      <c r="HWN34"/>
      <c r="HWO34"/>
      <c r="HWP34"/>
      <c r="HWQ34"/>
      <c r="HWR34"/>
      <c r="HWS34"/>
      <c r="HWT34"/>
      <c r="HWU34"/>
      <c r="HWV34"/>
      <c r="HWW34"/>
      <c r="HWX34"/>
      <c r="HWY34"/>
      <c r="HWZ34"/>
      <c r="HXA34"/>
      <c r="HXB34"/>
      <c r="HXC34"/>
      <c r="HXD34"/>
      <c r="HXE34"/>
      <c r="HXF34"/>
      <c r="HXG34"/>
      <c r="HXH34"/>
      <c r="HXI34"/>
      <c r="HXJ34"/>
      <c r="HXK34"/>
      <c r="HXL34"/>
      <c r="HXM34"/>
      <c r="HXN34"/>
      <c r="HXO34"/>
      <c r="HXP34"/>
      <c r="HXQ34"/>
      <c r="HXR34"/>
      <c r="HXS34"/>
      <c r="HXT34"/>
      <c r="HXU34"/>
      <c r="HXV34"/>
      <c r="HXW34"/>
      <c r="HXX34"/>
      <c r="HXY34"/>
      <c r="HXZ34"/>
      <c r="HYA34"/>
      <c r="HYB34"/>
      <c r="HYC34"/>
      <c r="HYD34"/>
      <c r="HYE34"/>
      <c r="HYF34"/>
      <c r="HYG34"/>
      <c r="HYH34"/>
      <c r="HYI34"/>
      <c r="HYJ34"/>
      <c r="HYK34"/>
      <c r="HYL34"/>
      <c r="HYM34"/>
      <c r="HYN34"/>
      <c r="HYO34"/>
      <c r="HYP34"/>
      <c r="HYQ34"/>
      <c r="HYR34"/>
      <c r="HYS34"/>
      <c r="HYT34"/>
      <c r="HYU34"/>
      <c r="HYV34"/>
      <c r="HYW34"/>
      <c r="HYX34"/>
      <c r="HYY34"/>
      <c r="HYZ34"/>
      <c r="HZA34"/>
      <c r="HZB34"/>
      <c r="HZC34"/>
      <c r="HZD34"/>
      <c r="HZE34"/>
      <c r="HZF34"/>
      <c r="HZG34"/>
      <c r="HZH34"/>
      <c r="HZI34"/>
      <c r="HZJ34"/>
      <c r="HZK34"/>
      <c r="HZL34"/>
      <c r="HZM34"/>
      <c r="HZN34"/>
      <c r="HZO34"/>
      <c r="HZP34"/>
      <c r="HZQ34"/>
      <c r="HZR34"/>
      <c r="HZS34"/>
      <c r="HZT34"/>
      <c r="HZU34"/>
      <c r="HZV34"/>
      <c r="HZW34"/>
      <c r="HZX34"/>
      <c r="HZY34"/>
      <c r="HZZ34"/>
      <c r="IAA34"/>
      <c r="IAB34"/>
      <c r="IAC34"/>
      <c r="IAD34"/>
      <c r="IAE34"/>
      <c r="IAF34"/>
      <c r="IAG34"/>
      <c r="IAH34"/>
      <c r="IAI34"/>
      <c r="IAJ34"/>
      <c r="IAK34"/>
      <c r="IAL34"/>
      <c r="IAM34"/>
      <c r="IAN34"/>
      <c r="IAO34"/>
      <c r="IAP34"/>
      <c r="IAQ34"/>
      <c r="IAR34"/>
      <c r="IAS34"/>
      <c r="IAT34"/>
      <c r="IAU34"/>
      <c r="IAV34"/>
      <c r="IAW34"/>
      <c r="IAX34"/>
      <c r="IAY34"/>
      <c r="IAZ34"/>
      <c r="IBA34"/>
      <c r="IBB34"/>
      <c r="IBC34"/>
      <c r="IBD34"/>
      <c r="IBE34"/>
      <c r="IBF34"/>
      <c r="IBG34"/>
      <c r="IBH34"/>
      <c r="IBI34"/>
      <c r="IBJ34"/>
      <c r="IBK34"/>
      <c r="IBL34"/>
      <c r="IBM34"/>
      <c r="IBN34"/>
      <c r="IBO34"/>
      <c r="IBP34"/>
      <c r="IBQ34"/>
      <c r="IBR34"/>
      <c r="IBS34"/>
      <c r="IBT34"/>
      <c r="IBU34"/>
      <c r="IBV34"/>
      <c r="IBW34"/>
      <c r="IBX34"/>
      <c r="IBY34"/>
      <c r="IBZ34"/>
      <c r="ICA34"/>
      <c r="ICB34"/>
      <c r="ICC34"/>
      <c r="ICD34"/>
      <c r="ICE34"/>
      <c r="ICF34"/>
      <c r="ICG34"/>
      <c r="ICH34"/>
      <c r="ICI34"/>
      <c r="ICJ34"/>
      <c r="ICK34"/>
      <c r="ICL34"/>
      <c r="ICM34"/>
      <c r="ICN34"/>
      <c r="ICO34"/>
      <c r="ICP34"/>
      <c r="ICQ34"/>
      <c r="ICR34"/>
      <c r="ICS34"/>
      <c r="ICT34"/>
      <c r="ICU34"/>
      <c r="ICV34"/>
      <c r="ICW34"/>
      <c r="ICX34"/>
      <c r="ICY34"/>
      <c r="ICZ34"/>
      <c r="IDA34"/>
      <c r="IDB34"/>
      <c r="IDC34"/>
      <c r="IDD34"/>
      <c r="IDE34"/>
      <c r="IDF34"/>
      <c r="IDG34"/>
      <c r="IDH34"/>
      <c r="IDI34"/>
      <c r="IDJ34"/>
      <c r="IDK34"/>
      <c r="IDL34"/>
      <c r="IDM34"/>
      <c r="IDN34"/>
      <c r="IDO34"/>
      <c r="IDP34"/>
      <c r="IDQ34"/>
      <c r="IDR34"/>
      <c r="IDS34"/>
      <c r="IDT34"/>
      <c r="IDU34"/>
      <c r="IDV34"/>
      <c r="IDW34"/>
      <c r="IDX34"/>
      <c r="IDY34"/>
      <c r="IDZ34"/>
      <c r="IEA34"/>
      <c r="IEB34"/>
      <c r="IEC34"/>
      <c r="IED34"/>
      <c r="IEE34"/>
      <c r="IEF34"/>
      <c r="IEG34"/>
      <c r="IEH34"/>
      <c r="IEI34"/>
      <c r="IEJ34"/>
      <c r="IEK34"/>
      <c r="IEL34"/>
      <c r="IEM34"/>
      <c r="IEN34"/>
      <c r="IEO34"/>
      <c r="IEP34"/>
      <c r="IEQ34"/>
      <c r="IER34"/>
      <c r="IES34"/>
      <c r="IET34"/>
      <c r="IEU34"/>
      <c r="IEV34"/>
      <c r="IEW34"/>
      <c r="IEX34"/>
      <c r="IEY34"/>
      <c r="IEZ34"/>
      <c r="IFA34"/>
      <c r="IFB34"/>
      <c r="IFC34"/>
      <c r="IFD34"/>
      <c r="IFE34"/>
      <c r="IFF34"/>
      <c r="IFG34"/>
      <c r="IFH34"/>
      <c r="IFI34"/>
      <c r="IFJ34"/>
      <c r="IFK34"/>
      <c r="IFL34"/>
      <c r="IFM34"/>
      <c r="IFN34"/>
      <c r="IFO34"/>
      <c r="IFP34"/>
      <c r="IFQ34"/>
      <c r="IFR34"/>
      <c r="IFS34"/>
      <c r="IFT34"/>
      <c r="IFU34"/>
      <c r="IFV34"/>
      <c r="IFW34"/>
      <c r="IFX34"/>
      <c r="IFY34"/>
      <c r="IFZ34"/>
      <c r="IGA34"/>
      <c r="IGB34"/>
      <c r="IGC34"/>
      <c r="IGD34"/>
      <c r="IGE34"/>
      <c r="IGF34"/>
      <c r="IGG34"/>
      <c r="IGH34"/>
      <c r="IGI34"/>
      <c r="IGJ34"/>
      <c r="IGK34"/>
      <c r="IGL34"/>
      <c r="IGM34"/>
      <c r="IGN34"/>
      <c r="IGO34"/>
      <c r="IGP34"/>
      <c r="IGQ34"/>
      <c r="IGR34"/>
      <c r="IGS34"/>
      <c r="IGT34"/>
      <c r="IGU34"/>
      <c r="IGV34"/>
      <c r="IGW34"/>
      <c r="IGX34"/>
      <c r="IGY34"/>
      <c r="IGZ34"/>
      <c r="IHA34"/>
      <c r="IHB34"/>
      <c r="IHC34"/>
      <c r="IHD34"/>
      <c r="IHE34"/>
      <c r="IHF34"/>
      <c r="IHG34"/>
      <c r="IHH34"/>
      <c r="IHI34"/>
      <c r="IHJ34"/>
      <c r="IHK34"/>
      <c r="IHL34"/>
      <c r="IHM34"/>
      <c r="IHN34"/>
      <c r="IHO34"/>
      <c r="IHP34"/>
      <c r="IHQ34"/>
      <c r="IHR34"/>
      <c r="IHS34"/>
      <c r="IHT34"/>
      <c r="IHU34"/>
      <c r="IHV34"/>
      <c r="IHW34"/>
      <c r="IHX34"/>
      <c r="IHY34"/>
      <c r="IHZ34"/>
      <c r="IIA34"/>
      <c r="IIB34"/>
      <c r="IIC34"/>
      <c r="IID34"/>
      <c r="IIE34"/>
      <c r="IIF34"/>
      <c r="IIG34"/>
      <c r="IIH34"/>
      <c r="III34"/>
      <c r="IIJ34"/>
      <c r="IIK34"/>
      <c r="IIL34"/>
      <c r="IIM34"/>
      <c r="IIN34"/>
      <c r="IIO34"/>
      <c r="IIP34"/>
      <c r="IIQ34"/>
      <c r="IIR34"/>
      <c r="IIS34"/>
      <c r="IIT34"/>
      <c r="IIU34"/>
      <c r="IIV34"/>
      <c r="IIW34"/>
      <c r="IIX34"/>
      <c r="IIY34"/>
      <c r="IIZ34"/>
      <c r="IJA34"/>
      <c r="IJB34"/>
      <c r="IJC34"/>
      <c r="IJD34"/>
      <c r="IJE34"/>
      <c r="IJF34"/>
      <c r="IJG34"/>
      <c r="IJH34"/>
      <c r="IJI34"/>
      <c r="IJJ34"/>
      <c r="IJK34"/>
      <c r="IJL34"/>
      <c r="IJM34"/>
      <c r="IJN34"/>
      <c r="IJO34"/>
      <c r="IJP34"/>
      <c r="IJQ34"/>
      <c r="IJR34"/>
      <c r="IJS34"/>
      <c r="IJT34"/>
      <c r="IJU34"/>
      <c r="IJV34"/>
      <c r="IJW34"/>
      <c r="IJX34"/>
      <c r="IJY34"/>
      <c r="IJZ34"/>
      <c r="IKA34"/>
      <c r="IKB34"/>
      <c r="IKC34"/>
      <c r="IKD34"/>
      <c r="IKE34"/>
      <c r="IKF34"/>
      <c r="IKG34"/>
      <c r="IKH34"/>
      <c r="IKI34"/>
      <c r="IKJ34"/>
      <c r="IKK34"/>
      <c r="IKL34"/>
      <c r="IKM34"/>
      <c r="IKN34"/>
      <c r="IKO34"/>
      <c r="IKP34"/>
      <c r="IKQ34"/>
      <c r="IKR34"/>
      <c r="IKS34"/>
      <c r="IKT34"/>
      <c r="IKU34"/>
      <c r="IKV34"/>
      <c r="IKW34"/>
      <c r="IKX34"/>
      <c r="IKY34"/>
      <c r="IKZ34"/>
      <c r="ILA34"/>
      <c r="ILB34"/>
      <c r="ILC34"/>
      <c r="ILD34"/>
      <c r="ILE34"/>
      <c r="ILF34"/>
      <c r="ILG34"/>
      <c r="ILH34"/>
      <c r="ILI34"/>
      <c r="ILJ34"/>
      <c r="ILK34"/>
      <c r="ILL34"/>
      <c r="ILM34"/>
      <c r="ILN34"/>
      <c r="ILO34"/>
      <c r="ILP34"/>
      <c r="ILQ34"/>
      <c r="ILR34"/>
      <c r="ILS34"/>
      <c r="ILT34"/>
      <c r="ILU34"/>
      <c r="ILV34"/>
      <c r="ILW34"/>
      <c r="ILX34"/>
      <c r="ILY34"/>
      <c r="ILZ34"/>
      <c r="IMA34"/>
      <c r="IMB34"/>
      <c r="IMC34"/>
      <c r="IMD34"/>
      <c r="IME34"/>
      <c r="IMF34"/>
      <c r="IMG34"/>
      <c r="IMH34"/>
      <c r="IMI34"/>
      <c r="IMJ34"/>
      <c r="IMK34"/>
      <c r="IML34"/>
      <c r="IMM34"/>
      <c r="IMN34"/>
      <c r="IMO34"/>
      <c r="IMP34"/>
      <c r="IMQ34"/>
      <c r="IMR34"/>
      <c r="IMS34"/>
      <c r="IMT34"/>
      <c r="IMU34"/>
      <c r="IMV34"/>
      <c r="IMW34"/>
      <c r="IMX34"/>
      <c r="IMY34"/>
      <c r="IMZ34"/>
      <c r="INA34"/>
      <c r="INB34"/>
      <c r="INC34"/>
      <c r="IND34"/>
      <c r="INE34"/>
      <c r="INF34"/>
      <c r="ING34"/>
      <c r="INH34"/>
      <c r="INI34"/>
      <c r="INJ34"/>
      <c r="INK34"/>
      <c r="INL34"/>
      <c r="INM34"/>
      <c r="INN34"/>
      <c r="INO34"/>
      <c r="INP34"/>
      <c r="INQ34"/>
      <c r="INR34"/>
      <c r="INS34"/>
      <c r="INT34"/>
      <c r="INU34"/>
      <c r="INV34"/>
      <c r="INW34"/>
      <c r="INX34"/>
      <c r="INY34"/>
      <c r="INZ34"/>
      <c r="IOA34"/>
      <c r="IOB34"/>
      <c r="IOC34"/>
      <c r="IOD34"/>
      <c r="IOE34"/>
      <c r="IOF34"/>
      <c r="IOG34"/>
      <c r="IOH34"/>
      <c r="IOI34"/>
      <c r="IOJ34"/>
      <c r="IOK34"/>
      <c r="IOL34"/>
      <c r="IOM34"/>
      <c r="ION34"/>
      <c r="IOO34"/>
      <c r="IOP34"/>
      <c r="IOQ34"/>
      <c r="IOR34"/>
      <c r="IOS34"/>
      <c r="IOT34"/>
      <c r="IOU34"/>
      <c r="IOV34"/>
      <c r="IOW34"/>
      <c r="IOX34"/>
      <c r="IOY34"/>
      <c r="IOZ34"/>
      <c r="IPA34"/>
      <c r="IPB34"/>
      <c r="IPC34"/>
      <c r="IPD34"/>
      <c r="IPE34"/>
      <c r="IPF34"/>
      <c r="IPG34"/>
      <c r="IPH34"/>
      <c r="IPI34"/>
      <c r="IPJ34"/>
      <c r="IPK34"/>
      <c r="IPL34"/>
      <c r="IPM34"/>
      <c r="IPN34"/>
      <c r="IPO34"/>
      <c r="IPP34"/>
      <c r="IPQ34"/>
      <c r="IPR34"/>
      <c r="IPS34"/>
      <c r="IPT34"/>
      <c r="IPU34"/>
      <c r="IPV34"/>
      <c r="IPW34"/>
      <c r="IPX34"/>
      <c r="IPY34"/>
      <c r="IPZ34"/>
      <c r="IQA34"/>
      <c r="IQB34"/>
      <c r="IQC34"/>
      <c r="IQD34"/>
      <c r="IQE34"/>
      <c r="IQF34"/>
      <c r="IQG34"/>
      <c r="IQH34"/>
      <c r="IQI34"/>
      <c r="IQJ34"/>
      <c r="IQK34"/>
      <c r="IQL34"/>
      <c r="IQM34"/>
      <c r="IQN34"/>
      <c r="IQO34"/>
      <c r="IQP34"/>
      <c r="IQQ34"/>
      <c r="IQR34"/>
      <c r="IQS34"/>
      <c r="IQT34"/>
      <c r="IQU34"/>
      <c r="IQV34"/>
      <c r="IQW34"/>
      <c r="IQX34"/>
      <c r="IQY34"/>
      <c r="IQZ34"/>
      <c r="IRA34"/>
      <c r="IRB34"/>
      <c r="IRC34"/>
      <c r="IRD34"/>
      <c r="IRE34"/>
      <c r="IRF34"/>
      <c r="IRG34"/>
      <c r="IRH34"/>
      <c r="IRI34"/>
      <c r="IRJ34"/>
      <c r="IRK34"/>
      <c r="IRL34"/>
      <c r="IRM34"/>
      <c r="IRN34"/>
      <c r="IRO34"/>
      <c r="IRP34"/>
      <c r="IRQ34"/>
      <c r="IRR34"/>
      <c r="IRS34"/>
      <c r="IRT34"/>
      <c r="IRU34"/>
      <c r="IRV34"/>
      <c r="IRW34"/>
      <c r="IRX34"/>
      <c r="IRY34"/>
      <c r="IRZ34"/>
      <c r="ISA34"/>
      <c r="ISB34"/>
      <c r="ISC34"/>
      <c r="ISD34"/>
      <c r="ISE34"/>
      <c r="ISF34"/>
      <c r="ISG34"/>
      <c r="ISH34"/>
      <c r="ISI34"/>
      <c r="ISJ34"/>
      <c r="ISK34"/>
      <c r="ISL34"/>
      <c r="ISM34"/>
      <c r="ISN34"/>
      <c r="ISO34"/>
      <c r="ISP34"/>
      <c r="ISQ34"/>
      <c r="ISR34"/>
      <c r="ISS34"/>
      <c r="IST34"/>
      <c r="ISU34"/>
      <c r="ISV34"/>
      <c r="ISW34"/>
      <c r="ISX34"/>
      <c r="ISY34"/>
      <c r="ISZ34"/>
      <c r="ITA34"/>
      <c r="ITB34"/>
      <c r="ITC34"/>
      <c r="ITD34"/>
      <c r="ITE34"/>
      <c r="ITF34"/>
      <c r="ITG34"/>
      <c r="ITH34"/>
      <c r="ITI34"/>
      <c r="ITJ34"/>
      <c r="ITK34"/>
      <c r="ITL34"/>
      <c r="ITM34"/>
      <c r="ITN34"/>
      <c r="ITO34"/>
      <c r="ITP34"/>
      <c r="ITQ34"/>
      <c r="ITR34"/>
      <c r="ITS34"/>
      <c r="ITT34"/>
      <c r="ITU34"/>
      <c r="ITV34"/>
      <c r="ITW34"/>
      <c r="ITX34"/>
      <c r="ITY34"/>
      <c r="ITZ34"/>
      <c r="IUA34"/>
      <c r="IUB34"/>
      <c r="IUC34"/>
      <c r="IUD34"/>
      <c r="IUE34"/>
      <c r="IUF34"/>
      <c r="IUG34"/>
      <c r="IUH34"/>
      <c r="IUI34"/>
      <c r="IUJ34"/>
      <c r="IUK34"/>
      <c r="IUL34"/>
      <c r="IUM34"/>
      <c r="IUN34"/>
      <c r="IUO34"/>
      <c r="IUP34"/>
      <c r="IUQ34"/>
      <c r="IUR34"/>
      <c r="IUS34"/>
      <c r="IUT34"/>
      <c r="IUU34"/>
      <c r="IUV34"/>
      <c r="IUW34"/>
      <c r="IUX34"/>
      <c r="IUY34"/>
      <c r="IUZ34"/>
      <c r="IVA34"/>
      <c r="IVB34"/>
      <c r="IVC34"/>
      <c r="IVD34"/>
      <c r="IVE34"/>
      <c r="IVF34"/>
      <c r="IVG34"/>
      <c r="IVH34"/>
      <c r="IVI34"/>
      <c r="IVJ34"/>
      <c r="IVK34"/>
      <c r="IVL34"/>
      <c r="IVM34"/>
      <c r="IVN34"/>
      <c r="IVO34"/>
      <c r="IVP34"/>
      <c r="IVQ34"/>
      <c r="IVR34"/>
      <c r="IVS34"/>
      <c r="IVT34"/>
      <c r="IVU34"/>
      <c r="IVV34"/>
      <c r="IVW34"/>
      <c r="IVX34"/>
      <c r="IVY34"/>
      <c r="IVZ34"/>
      <c r="IWA34"/>
      <c r="IWB34"/>
      <c r="IWC34"/>
      <c r="IWD34"/>
      <c r="IWE34"/>
      <c r="IWF34"/>
      <c r="IWG34"/>
      <c r="IWH34"/>
      <c r="IWI34"/>
      <c r="IWJ34"/>
      <c r="IWK34"/>
      <c r="IWL34"/>
      <c r="IWM34"/>
      <c r="IWN34"/>
      <c r="IWO34"/>
      <c r="IWP34"/>
      <c r="IWQ34"/>
      <c r="IWR34"/>
      <c r="IWS34"/>
      <c r="IWT34"/>
      <c r="IWU34"/>
      <c r="IWV34"/>
      <c r="IWW34"/>
      <c r="IWX34"/>
      <c r="IWY34"/>
      <c r="IWZ34"/>
      <c r="IXA34"/>
      <c r="IXB34"/>
      <c r="IXC34"/>
      <c r="IXD34"/>
      <c r="IXE34"/>
      <c r="IXF34"/>
      <c r="IXG34"/>
      <c r="IXH34"/>
      <c r="IXI34"/>
      <c r="IXJ34"/>
      <c r="IXK34"/>
      <c r="IXL34"/>
      <c r="IXM34"/>
      <c r="IXN34"/>
      <c r="IXO34"/>
      <c r="IXP34"/>
      <c r="IXQ34"/>
      <c r="IXR34"/>
      <c r="IXS34"/>
      <c r="IXT34"/>
      <c r="IXU34"/>
      <c r="IXV34"/>
      <c r="IXW34"/>
      <c r="IXX34"/>
      <c r="IXY34"/>
      <c r="IXZ34"/>
      <c r="IYA34"/>
      <c r="IYB34"/>
      <c r="IYC34"/>
      <c r="IYD34"/>
      <c r="IYE34"/>
      <c r="IYF34"/>
      <c r="IYG34"/>
      <c r="IYH34"/>
      <c r="IYI34"/>
      <c r="IYJ34"/>
      <c r="IYK34"/>
      <c r="IYL34"/>
      <c r="IYM34"/>
      <c r="IYN34"/>
      <c r="IYO34"/>
      <c r="IYP34"/>
      <c r="IYQ34"/>
      <c r="IYR34"/>
      <c r="IYS34"/>
      <c r="IYT34"/>
      <c r="IYU34"/>
      <c r="IYV34"/>
      <c r="IYW34"/>
      <c r="IYX34"/>
      <c r="IYY34"/>
      <c r="IYZ34"/>
      <c r="IZA34"/>
      <c r="IZB34"/>
      <c r="IZC34"/>
      <c r="IZD34"/>
      <c r="IZE34"/>
      <c r="IZF34"/>
      <c r="IZG34"/>
      <c r="IZH34"/>
      <c r="IZI34"/>
      <c r="IZJ34"/>
      <c r="IZK34"/>
      <c r="IZL34"/>
      <c r="IZM34"/>
      <c r="IZN34"/>
      <c r="IZO34"/>
      <c r="IZP34"/>
      <c r="IZQ34"/>
      <c r="IZR34"/>
      <c r="IZS34"/>
      <c r="IZT34"/>
      <c r="IZU34"/>
      <c r="IZV34"/>
      <c r="IZW34"/>
      <c r="IZX34"/>
      <c r="IZY34"/>
      <c r="IZZ34"/>
      <c r="JAA34"/>
      <c r="JAB34"/>
      <c r="JAC34"/>
      <c r="JAD34"/>
      <c r="JAE34"/>
      <c r="JAF34"/>
      <c r="JAG34"/>
      <c r="JAH34"/>
      <c r="JAI34"/>
      <c r="JAJ34"/>
      <c r="JAK34"/>
      <c r="JAL34"/>
      <c r="JAM34"/>
      <c r="JAN34"/>
      <c r="JAO34"/>
      <c r="JAP34"/>
      <c r="JAQ34"/>
      <c r="JAR34"/>
      <c r="JAS34"/>
      <c r="JAT34"/>
      <c r="JAU34"/>
      <c r="JAV34"/>
      <c r="JAW34"/>
      <c r="JAX34"/>
      <c r="JAY34"/>
      <c r="JAZ34"/>
      <c r="JBA34"/>
      <c r="JBB34"/>
      <c r="JBC34"/>
      <c r="JBD34"/>
      <c r="JBE34"/>
      <c r="JBF34"/>
      <c r="JBG34"/>
      <c r="JBH34"/>
      <c r="JBI34"/>
      <c r="JBJ34"/>
      <c r="JBK34"/>
      <c r="JBL34"/>
      <c r="JBM34"/>
      <c r="JBN34"/>
      <c r="JBO34"/>
      <c r="JBP34"/>
      <c r="JBQ34"/>
      <c r="JBR34"/>
      <c r="JBS34"/>
      <c r="JBT34"/>
      <c r="JBU34"/>
      <c r="JBV34"/>
      <c r="JBW34"/>
      <c r="JBX34"/>
      <c r="JBY34"/>
      <c r="JBZ34"/>
      <c r="JCA34"/>
      <c r="JCB34"/>
      <c r="JCC34"/>
      <c r="JCD34"/>
      <c r="JCE34"/>
      <c r="JCF34"/>
      <c r="JCG34"/>
      <c r="JCH34"/>
      <c r="JCI34"/>
      <c r="JCJ34"/>
      <c r="JCK34"/>
      <c r="JCL34"/>
      <c r="JCM34"/>
      <c r="JCN34"/>
      <c r="JCO34"/>
      <c r="JCP34"/>
      <c r="JCQ34"/>
      <c r="JCR34"/>
      <c r="JCS34"/>
      <c r="JCT34"/>
      <c r="JCU34"/>
      <c r="JCV34"/>
      <c r="JCW34"/>
      <c r="JCX34"/>
      <c r="JCY34"/>
      <c r="JCZ34"/>
      <c r="JDA34"/>
      <c r="JDB34"/>
      <c r="JDC34"/>
      <c r="JDD34"/>
      <c r="JDE34"/>
      <c r="JDF34"/>
      <c r="JDG34"/>
      <c r="JDH34"/>
      <c r="JDI34"/>
      <c r="JDJ34"/>
      <c r="JDK34"/>
      <c r="JDL34"/>
      <c r="JDM34"/>
      <c r="JDN34"/>
      <c r="JDO34"/>
      <c r="JDP34"/>
      <c r="JDQ34"/>
      <c r="JDR34"/>
      <c r="JDS34"/>
      <c r="JDT34"/>
      <c r="JDU34"/>
      <c r="JDV34"/>
      <c r="JDW34"/>
      <c r="JDX34"/>
      <c r="JDY34"/>
      <c r="JDZ34"/>
      <c r="JEA34"/>
      <c r="JEB34"/>
      <c r="JEC34"/>
      <c r="JED34"/>
      <c r="JEE34"/>
      <c r="JEF34"/>
      <c r="JEG34"/>
      <c r="JEH34"/>
      <c r="JEI34"/>
      <c r="JEJ34"/>
      <c r="JEK34"/>
      <c r="JEL34"/>
      <c r="JEM34"/>
      <c r="JEN34"/>
      <c r="JEO34"/>
      <c r="JEP34"/>
      <c r="JEQ34"/>
      <c r="JER34"/>
      <c r="JES34"/>
      <c r="JET34"/>
      <c r="JEU34"/>
      <c r="JEV34"/>
      <c r="JEW34"/>
      <c r="JEX34"/>
      <c r="JEY34"/>
      <c r="JEZ34"/>
      <c r="JFA34"/>
      <c r="JFB34"/>
      <c r="JFC34"/>
      <c r="JFD34"/>
      <c r="JFE34"/>
      <c r="JFF34"/>
      <c r="JFG34"/>
      <c r="JFH34"/>
      <c r="JFI34"/>
      <c r="JFJ34"/>
      <c r="JFK34"/>
      <c r="JFL34"/>
      <c r="JFM34"/>
      <c r="JFN34"/>
      <c r="JFO34"/>
      <c r="JFP34"/>
      <c r="JFQ34"/>
      <c r="JFR34"/>
      <c r="JFS34"/>
      <c r="JFT34"/>
      <c r="JFU34"/>
      <c r="JFV34"/>
      <c r="JFW34"/>
      <c r="JFX34"/>
      <c r="JFY34"/>
      <c r="JFZ34"/>
      <c r="JGA34"/>
      <c r="JGB34"/>
      <c r="JGC34"/>
      <c r="JGD34"/>
      <c r="JGE34"/>
      <c r="JGF34"/>
      <c r="JGG34"/>
      <c r="JGH34"/>
      <c r="JGI34"/>
      <c r="JGJ34"/>
      <c r="JGK34"/>
      <c r="JGL34"/>
      <c r="JGM34"/>
      <c r="JGN34"/>
      <c r="JGO34"/>
      <c r="JGP34"/>
      <c r="JGQ34"/>
      <c r="JGR34"/>
      <c r="JGS34"/>
      <c r="JGT34"/>
      <c r="JGU34"/>
      <c r="JGV34"/>
      <c r="JGW34"/>
      <c r="JGX34"/>
      <c r="JGY34"/>
      <c r="JGZ34"/>
      <c r="JHA34"/>
      <c r="JHB34"/>
      <c r="JHC34"/>
      <c r="JHD34"/>
      <c r="JHE34"/>
      <c r="JHF34"/>
      <c r="JHG34"/>
      <c r="JHH34"/>
      <c r="JHI34"/>
      <c r="JHJ34"/>
      <c r="JHK34"/>
      <c r="JHL34"/>
      <c r="JHM34"/>
      <c r="JHN34"/>
      <c r="JHO34"/>
      <c r="JHP34"/>
      <c r="JHQ34"/>
      <c r="JHR34"/>
      <c r="JHS34"/>
      <c r="JHT34"/>
      <c r="JHU34"/>
      <c r="JHV34"/>
      <c r="JHW34"/>
      <c r="JHX34"/>
      <c r="JHY34"/>
      <c r="JHZ34"/>
      <c r="JIA34"/>
      <c r="JIB34"/>
      <c r="JIC34"/>
      <c r="JID34"/>
      <c r="JIE34"/>
      <c r="JIF34"/>
      <c r="JIG34"/>
      <c r="JIH34"/>
      <c r="JII34"/>
      <c r="JIJ34"/>
      <c r="JIK34"/>
      <c r="JIL34"/>
      <c r="JIM34"/>
      <c r="JIN34"/>
      <c r="JIO34"/>
      <c r="JIP34"/>
      <c r="JIQ34"/>
      <c r="JIR34"/>
      <c r="JIS34"/>
      <c r="JIT34"/>
      <c r="JIU34"/>
      <c r="JIV34"/>
      <c r="JIW34"/>
      <c r="JIX34"/>
      <c r="JIY34"/>
      <c r="JIZ34"/>
      <c r="JJA34"/>
      <c r="JJB34"/>
      <c r="JJC34"/>
      <c r="JJD34"/>
      <c r="JJE34"/>
      <c r="JJF34"/>
      <c r="JJG34"/>
      <c r="JJH34"/>
      <c r="JJI34"/>
      <c r="JJJ34"/>
      <c r="JJK34"/>
      <c r="JJL34"/>
      <c r="JJM34"/>
      <c r="JJN34"/>
      <c r="JJO34"/>
      <c r="JJP34"/>
      <c r="JJQ34"/>
      <c r="JJR34"/>
      <c r="JJS34"/>
      <c r="JJT34"/>
      <c r="JJU34"/>
      <c r="JJV34"/>
      <c r="JJW34"/>
      <c r="JJX34"/>
      <c r="JJY34"/>
      <c r="JJZ34"/>
      <c r="JKA34"/>
      <c r="JKB34"/>
      <c r="JKC34"/>
      <c r="JKD34"/>
      <c r="JKE34"/>
      <c r="JKF34"/>
      <c r="JKG34"/>
      <c r="JKH34"/>
      <c r="JKI34"/>
      <c r="JKJ34"/>
      <c r="JKK34"/>
      <c r="JKL34"/>
      <c r="JKM34"/>
      <c r="JKN34"/>
      <c r="JKO34"/>
      <c r="JKP34"/>
      <c r="JKQ34"/>
      <c r="JKR34"/>
      <c r="JKS34"/>
      <c r="JKT34"/>
      <c r="JKU34"/>
      <c r="JKV34"/>
      <c r="JKW34"/>
      <c r="JKX34"/>
      <c r="JKY34"/>
      <c r="JKZ34"/>
      <c r="JLA34"/>
      <c r="JLB34"/>
      <c r="JLC34"/>
      <c r="JLD34"/>
      <c r="JLE34"/>
      <c r="JLF34"/>
      <c r="JLG34"/>
      <c r="JLH34"/>
      <c r="JLI34"/>
      <c r="JLJ34"/>
      <c r="JLK34"/>
      <c r="JLL34"/>
      <c r="JLM34"/>
      <c r="JLN34"/>
      <c r="JLO34"/>
      <c r="JLP34"/>
      <c r="JLQ34"/>
      <c r="JLR34"/>
      <c r="JLS34"/>
      <c r="JLT34"/>
      <c r="JLU34"/>
      <c r="JLV34"/>
      <c r="JLW34"/>
      <c r="JLX34"/>
      <c r="JLY34"/>
      <c r="JLZ34"/>
      <c r="JMA34"/>
      <c r="JMB34"/>
      <c r="JMC34"/>
      <c r="JMD34"/>
      <c r="JME34"/>
      <c r="JMF34"/>
      <c r="JMG34"/>
      <c r="JMH34"/>
      <c r="JMI34"/>
      <c r="JMJ34"/>
      <c r="JMK34"/>
      <c r="JML34"/>
      <c r="JMM34"/>
      <c r="JMN34"/>
      <c r="JMO34"/>
      <c r="JMP34"/>
      <c r="JMQ34"/>
      <c r="JMR34"/>
      <c r="JMS34"/>
      <c r="JMT34"/>
      <c r="JMU34"/>
      <c r="JMV34"/>
      <c r="JMW34"/>
      <c r="JMX34"/>
      <c r="JMY34"/>
      <c r="JMZ34"/>
      <c r="JNA34"/>
      <c r="JNB34"/>
      <c r="JNC34"/>
      <c r="JND34"/>
      <c r="JNE34"/>
      <c r="JNF34"/>
      <c r="JNG34"/>
      <c r="JNH34"/>
      <c r="JNI34"/>
      <c r="JNJ34"/>
      <c r="JNK34"/>
      <c r="JNL34"/>
      <c r="JNM34"/>
      <c r="JNN34"/>
      <c r="JNO34"/>
      <c r="JNP34"/>
      <c r="JNQ34"/>
      <c r="JNR34"/>
      <c r="JNS34"/>
      <c r="JNT34"/>
      <c r="JNU34"/>
      <c r="JNV34"/>
      <c r="JNW34"/>
      <c r="JNX34"/>
      <c r="JNY34"/>
      <c r="JNZ34"/>
      <c r="JOA34"/>
      <c r="JOB34"/>
      <c r="JOC34"/>
      <c r="JOD34"/>
      <c r="JOE34"/>
      <c r="JOF34"/>
      <c r="JOG34"/>
      <c r="JOH34"/>
      <c r="JOI34"/>
      <c r="JOJ34"/>
      <c r="JOK34"/>
      <c r="JOL34"/>
      <c r="JOM34"/>
      <c r="JON34"/>
      <c r="JOO34"/>
      <c r="JOP34"/>
      <c r="JOQ34"/>
      <c r="JOR34"/>
      <c r="JOS34"/>
      <c r="JOT34"/>
      <c r="JOU34"/>
      <c r="JOV34"/>
      <c r="JOW34"/>
      <c r="JOX34"/>
      <c r="JOY34"/>
      <c r="JOZ34"/>
      <c r="JPA34"/>
      <c r="JPB34"/>
      <c r="JPC34"/>
      <c r="JPD34"/>
      <c r="JPE34"/>
      <c r="JPF34"/>
      <c r="JPG34"/>
      <c r="JPH34"/>
      <c r="JPI34"/>
      <c r="JPJ34"/>
      <c r="JPK34"/>
      <c r="JPL34"/>
      <c r="JPM34"/>
      <c r="JPN34"/>
      <c r="JPO34"/>
      <c r="JPP34"/>
      <c r="JPQ34"/>
      <c r="JPR34"/>
      <c r="JPS34"/>
      <c r="JPT34"/>
      <c r="JPU34"/>
      <c r="JPV34"/>
      <c r="JPW34"/>
      <c r="JPX34"/>
      <c r="JPY34"/>
      <c r="JPZ34"/>
      <c r="JQA34"/>
      <c r="JQB34"/>
      <c r="JQC34"/>
      <c r="JQD34"/>
      <c r="JQE34"/>
      <c r="JQF34"/>
      <c r="JQG34"/>
      <c r="JQH34"/>
      <c r="JQI34"/>
      <c r="JQJ34"/>
      <c r="JQK34"/>
      <c r="JQL34"/>
      <c r="JQM34"/>
      <c r="JQN34"/>
      <c r="JQO34"/>
      <c r="JQP34"/>
      <c r="JQQ34"/>
      <c r="JQR34"/>
      <c r="JQS34"/>
      <c r="JQT34"/>
      <c r="JQU34"/>
      <c r="JQV34"/>
      <c r="JQW34"/>
      <c r="JQX34"/>
      <c r="JQY34"/>
      <c r="JQZ34"/>
      <c r="JRA34"/>
      <c r="JRB34"/>
      <c r="JRC34"/>
      <c r="JRD34"/>
      <c r="JRE34"/>
      <c r="JRF34"/>
      <c r="JRG34"/>
      <c r="JRH34"/>
      <c r="JRI34"/>
      <c r="JRJ34"/>
      <c r="JRK34"/>
      <c r="JRL34"/>
      <c r="JRM34"/>
      <c r="JRN34"/>
      <c r="JRO34"/>
      <c r="JRP34"/>
      <c r="JRQ34"/>
      <c r="JRR34"/>
      <c r="JRS34"/>
      <c r="JRT34"/>
      <c r="JRU34"/>
      <c r="JRV34"/>
      <c r="JRW34"/>
      <c r="JRX34"/>
      <c r="JRY34"/>
      <c r="JRZ34"/>
      <c r="JSA34"/>
      <c r="JSB34"/>
      <c r="JSC34"/>
      <c r="JSD34"/>
      <c r="JSE34"/>
      <c r="JSF34"/>
      <c r="JSG34"/>
      <c r="JSH34"/>
      <c r="JSI34"/>
      <c r="JSJ34"/>
      <c r="JSK34"/>
      <c r="JSL34"/>
      <c r="JSM34"/>
      <c r="JSN34"/>
      <c r="JSO34"/>
      <c r="JSP34"/>
      <c r="JSQ34"/>
      <c r="JSR34"/>
      <c r="JSS34"/>
      <c r="JST34"/>
      <c r="JSU34"/>
      <c r="JSV34"/>
      <c r="JSW34"/>
      <c r="JSX34"/>
      <c r="JSY34"/>
      <c r="JSZ34"/>
      <c r="JTA34"/>
      <c r="JTB34"/>
      <c r="JTC34"/>
      <c r="JTD34"/>
      <c r="JTE34"/>
      <c r="JTF34"/>
      <c r="JTG34"/>
      <c r="JTH34"/>
      <c r="JTI34"/>
      <c r="JTJ34"/>
      <c r="JTK34"/>
      <c r="JTL34"/>
      <c r="JTM34"/>
      <c r="JTN34"/>
      <c r="JTO34"/>
      <c r="JTP34"/>
      <c r="JTQ34"/>
      <c r="JTR34"/>
      <c r="JTS34"/>
      <c r="JTT34"/>
      <c r="JTU34"/>
      <c r="JTV34"/>
      <c r="JTW34"/>
      <c r="JTX34"/>
      <c r="JTY34"/>
      <c r="JTZ34"/>
      <c r="JUA34"/>
      <c r="JUB34"/>
      <c r="JUC34"/>
      <c r="JUD34"/>
      <c r="JUE34"/>
      <c r="JUF34"/>
      <c r="JUG34"/>
      <c r="JUH34"/>
      <c r="JUI34"/>
      <c r="JUJ34"/>
      <c r="JUK34"/>
      <c r="JUL34"/>
      <c r="JUM34"/>
      <c r="JUN34"/>
      <c r="JUO34"/>
      <c r="JUP34"/>
      <c r="JUQ34"/>
      <c r="JUR34"/>
      <c r="JUS34"/>
      <c r="JUT34"/>
      <c r="JUU34"/>
      <c r="JUV34"/>
      <c r="JUW34"/>
      <c r="JUX34"/>
      <c r="JUY34"/>
      <c r="JUZ34"/>
      <c r="JVA34"/>
      <c r="JVB34"/>
      <c r="JVC34"/>
      <c r="JVD34"/>
      <c r="JVE34"/>
      <c r="JVF34"/>
      <c r="JVG34"/>
      <c r="JVH34"/>
      <c r="JVI34"/>
      <c r="JVJ34"/>
      <c r="JVK34"/>
      <c r="JVL34"/>
      <c r="JVM34"/>
      <c r="JVN34"/>
      <c r="JVO34"/>
      <c r="JVP34"/>
      <c r="JVQ34"/>
      <c r="JVR34"/>
      <c r="JVS34"/>
      <c r="JVT34"/>
      <c r="JVU34"/>
      <c r="JVV34"/>
      <c r="JVW34"/>
      <c r="JVX34"/>
      <c r="JVY34"/>
      <c r="JVZ34"/>
      <c r="JWA34"/>
      <c r="JWB34"/>
      <c r="JWC34"/>
      <c r="JWD34"/>
      <c r="JWE34"/>
      <c r="JWF34"/>
      <c r="JWG34"/>
      <c r="JWH34"/>
      <c r="JWI34"/>
      <c r="JWJ34"/>
      <c r="JWK34"/>
      <c r="JWL34"/>
      <c r="JWM34"/>
      <c r="JWN34"/>
      <c r="JWO34"/>
      <c r="JWP34"/>
      <c r="JWQ34"/>
      <c r="JWR34"/>
      <c r="JWS34"/>
      <c r="JWT34"/>
      <c r="JWU34"/>
      <c r="JWV34"/>
      <c r="JWW34"/>
      <c r="JWX34"/>
      <c r="JWY34"/>
      <c r="JWZ34"/>
      <c r="JXA34"/>
      <c r="JXB34"/>
      <c r="JXC34"/>
      <c r="JXD34"/>
      <c r="JXE34"/>
      <c r="JXF34"/>
      <c r="JXG34"/>
      <c r="JXH34"/>
      <c r="JXI34"/>
      <c r="JXJ34"/>
      <c r="JXK34"/>
      <c r="JXL34"/>
      <c r="JXM34"/>
      <c r="JXN34"/>
      <c r="JXO34"/>
      <c r="JXP34"/>
      <c r="JXQ34"/>
      <c r="JXR34"/>
      <c r="JXS34"/>
      <c r="JXT34"/>
      <c r="JXU34"/>
      <c r="JXV34"/>
      <c r="JXW34"/>
      <c r="JXX34"/>
      <c r="JXY34"/>
      <c r="JXZ34"/>
      <c r="JYA34"/>
      <c r="JYB34"/>
      <c r="JYC34"/>
      <c r="JYD34"/>
      <c r="JYE34"/>
      <c r="JYF34"/>
      <c r="JYG34"/>
      <c r="JYH34"/>
      <c r="JYI34"/>
      <c r="JYJ34"/>
      <c r="JYK34"/>
      <c r="JYL34"/>
      <c r="JYM34"/>
      <c r="JYN34"/>
      <c r="JYO34"/>
      <c r="JYP34"/>
      <c r="JYQ34"/>
      <c r="JYR34"/>
      <c r="JYS34"/>
      <c r="JYT34"/>
      <c r="JYU34"/>
      <c r="JYV34"/>
      <c r="JYW34"/>
      <c r="JYX34"/>
      <c r="JYY34"/>
      <c r="JYZ34"/>
      <c r="JZA34"/>
      <c r="JZB34"/>
      <c r="JZC34"/>
      <c r="JZD34"/>
      <c r="JZE34"/>
      <c r="JZF34"/>
      <c r="JZG34"/>
      <c r="JZH34"/>
      <c r="JZI34"/>
      <c r="JZJ34"/>
      <c r="JZK34"/>
      <c r="JZL34"/>
      <c r="JZM34"/>
      <c r="JZN34"/>
      <c r="JZO34"/>
      <c r="JZP34"/>
      <c r="JZQ34"/>
      <c r="JZR34"/>
      <c r="JZS34"/>
      <c r="JZT34"/>
      <c r="JZU34"/>
      <c r="JZV34"/>
      <c r="JZW34"/>
      <c r="JZX34"/>
      <c r="JZY34"/>
      <c r="JZZ34"/>
      <c r="KAA34"/>
      <c r="KAB34"/>
      <c r="KAC34"/>
      <c r="KAD34"/>
      <c r="KAE34"/>
      <c r="KAF34"/>
      <c r="KAG34"/>
      <c r="KAH34"/>
      <c r="KAI34"/>
      <c r="KAJ34"/>
      <c r="KAK34"/>
      <c r="KAL34"/>
      <c r="KAM34"/>
      <c r="KAN34"/>
      <c r="KAO34"/>
      <c r="KAP34"/>
      <c r="KAQ34"/>
      <c r="KAR34"/>
      <c r="KAS34"/>
      <c r="KAT34"/>
      <c r="KAU34"/>
      <c r="KAV34"/>
      <c r="KAW34"/>
      <c r="KAX34"/>
      <c r="KAY34"/>
      <c r="KAZ34"/>
      <c r="KBA34"/>
      <c r="KBB34"/>
      <c r="KBC34"/>
      <c r="KBD34"/>
      <c r="KBE34"/>
      <c r="KBF34"/>
      <c r="KBG34"/>
      <c r="KBH34"/>
      <c r="KBI34"/>
      <c r="KBJ34"/>
      <c r="KBK34"/>
      <c r="KBL34"/>
      <c r="KBM34"/>
      <c r="KBN34"/>
      <c r="KBO34"/>
      <c r="KBP34"/>
      <c r="KBQ34"/>
      <c r="KBR34"/>
      <c r="KBS34"/>
      <c r="KBT34"/>
      <c r="KBU34"/>
      <c r="KBV34"/>
      <c r="KBW34"/>
      <c r="KBX34"/>
      <c r="KBY34"/>
      <c r="KBZ34"/>
      <c r="KCA34"/>
      <c r="KCB34"/>
      <c r="KCC34"/>
      <c r="KCD34"/>
      <c r="KCE34"/>
      <c r="KCF34"/>
      <c r="KCG34"/>
      <c r="KCH34"/>
      <c r="KCI34"/>
      <c r="KCJ34"/>
      <c r="KCK34"/>
      <c r="KCL34"/>
      <c r="KCM34"/>
      <c r="KCN34"/>
      <c r="KCO34"/>
      <c r="KCP34"/>
      <c r="KCQ34"/>
      <c r="KCR34"/>
      <c r="KCS34"/>
      <c r="KCT34"/>
      <c r="KCU34"/>
      <c r="KCV34"/>
      <c r="KCW34"/>
      <c r="KCX34"/>
      <c r="KCY34"/>
      <c r="KCZ34"/>
      <c r="KDA34"/>
      <c r="KDB34"/>
      <c r="KDC34"/>
      <c r="KDD34"/>
      <c r="KDE34"/>
      <c r="KDF34"/>
      <c r="KDG34"/>
      <c r="KDH34"/>
      <c r="KDI34"/>
      <c r="KDJ34"/>
      <c r="KDK34"/>
      <c r="KDL34"/>
      <c r="KDM34"/>
      <c r="KDN34"/>
      <c r="KDO34"/>
      <c r="KDP34"/>
      <c r="KDQ34"/>
      <c r="KDR34"/>
      <c r="KDS34"/>
      <c r="KDT34"/>
      <c r="KDU34"/>
      <c r="KDV34"/>
      <c r="KDW34"/>
      <c r="KDX34"/>
      <c r="KDY34"/>
      <c r="KDZ34"/>
      <c r="KEA34"/>
      <c r="KEB34"/>
      <c r="KEC34"/>
      <c r="KED34"/>
      <c r="KEE34"/>
      <c r="KEF34"/>
      <c r="KEG34"/>
      <c r="KEH34"/>
      <c r="KEI34"/>
      <c r="KEJ34"/>
      <c r="KEK34"/>
      <c r="KEL34"/>
      <c r="KEM34"/>
      <c r="KEN34"/>
      <c r="KEO34"/>
      <c r="KEP34"/>
      <c r="KEQ34"/>
      <c r="KER34"/>
      <c r="KES34"/>
      <c r="KET34"/>
      <c r="KEU34"/>
      <c r="KEV34"/>
      <c r="KEW34"/>
      <c r="KEX34"/>
      <c r="KEY34"/>
      <c r="KEZ34"/>
      <c r="KFA34"/>
      <c r="KFB34"/>
      <c r="KFC34"/>
      <c r="KFD34"/>
      <c r="KFE34"/>
      <c r="KFF34"/>
      <c r="KFG34"/>
      <c r="KFH34"/>
      <c r="KFI34"/>
    </row>
    <row r="35" spans="1:7601" s="28" customFormat="1" ht="31.5">
      <c r="A35" s="40">
        <v>27</v>
      </c>
      <c r="B35" s="37" t="s">
        <v>344</v>
      </c>
      <c r="C35" s="37" t="s">
        <v>318</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c r="EYW35"/>
      <c r="EYX35"/>
      <c r="EYY35"/>
      <c r="EYZ35"/>
      <c r="EZA35"/>
      <c r="EZB35"/>
      <c r="EZC35"/>
      <c r="EZD35"/>
      <c r="EZE35"/>
      <c r="EZF35"/>
      <c r="EZG35"/>
      <c r="EZH35"/>
      <c r="EZI35"/>
      <c r="EZJ35"/>
      <c r="EZK35"/>
      <c r="EZL35"/>
      <c r="EZM35"/>
      <c r="EZN35"/>
      <c r="EZO35"/>
      <c r="EZP35"/>
      <c r="EZQ35"/>
      <c r="EZR35"/>
      <c r="EZS35"/>
      <c r="EZT35"/>
      <c r="EZU35"/>
      <c r="EZV35"/>
      <c r="EZW35"/>
      <c r="EZX35"/>
      <c r="EZY35"/>
      <c r="EZZ35"/>
      <c r="FAA35"/>
      <c r="FAB35"/>
      <c r="FAC35"/>
      <c r="FAD35"/>
      <c r="FAE35"/>
      <c r="FAF35"/>
      <c r="FAG35"/>
      <c r="FAH35"/>
      <c r="FAI35"/>
      <c r="FAJ35"/>
      <c r="FAK35"/>
      <c r="FAL35"/>
      <c r="FAM35"/>
      <c r="FAN35"/>
      <c r="FAO35"/>
      <c r="FAP35"/>
      <c r="FAQ35"/>
      <c r="FAR35"/>
      <c r="FAS35"/>
      <c r="FAT35"/>
      <c r="FAU35"/>
      <c r="FAV35"/>
      <c r="FAW35"/>
      <c r="FAX35"/>
      <c r="FAY35"/>
      <c r="FAZ35"/>
      <c r="FBA35"/>
      <c r="FBB35"/>
      <c r="FBC35"/>
      <c r="FBD35"/>
      <c r="FBE35"/>
      <c r="FBF35"/>
      <c r="FBG35"/>
      <c r="FBH35"/>
      <c r="FBI35"/>
      <c r="FBJ35"/>
      <c r="FBK35"/>
      <c r="FBL35"/>
      <c r="FBM35"/>
      <c r="FBN35"/>
      <c r="FBO35"/>
      <c r="FBP35"/>
      <c r="FBQ35"/>
      <c r="FBR35"/>
      <c r="FBS35"/>
      <c r="FBT35"/>
      <c r="FBU35"/>
      <c r="FBV35"/>
      <c r="FBW35"/>
      <c r="FBX35"/>
      <c r="FBY35"/>
      <c r="FBZ35"/>
      <c r="FCA35"/>
      <c r="FCB35"/>
      <c r="FCC35"/>
      <c r="FCD35"/>
      <c r="FCE35"/>
      <c r="FCF35"/>
      <c r="FCG35"/>
      <c r="FCH35"/>
      <c r="FCI35"/>
      <c r="FCJ35"/>
      <c r="FCK35"/>
      <c r="FCL35"/>
      <c r="FCM35"/>
      <c r="FCN35"/>
      <c r="FCO35"/>
      <c r="FCP35"/>
      <c r="FCQ35"/>
      <c r="FCR35"/>
      <c r="FCS35"/>
      <c r="FCT35"/>
      <c r="FCU35"/>
      <c r="FCV35"/>
      <c r="FCW35"/>
      <c r="FCX35"/>
      <c r="FCY35"/>
      <c r="FCZ35"/>
      <c r="FDA35"/>
      <c r="FDB35"/>
      <c r="FDC35"/>
      <c r="FDD35"/>
      <c r="FDE35"/>
      <c r="FDF35"/>
      <c r="FDG35"/>
      <c r="FDH35"/>
      <c r="FDI35"/>
      <c r="FDJ35"/>
      <c r="FDK35"/>
      <c r="FDL35"/>
      <c r="FDM35"/>
      <c r="FDN35"/>
      <c r="FDO35"/>
      <c r="FDP35"/>
      <c r="FDQ35"/>
      <c r="FDR35"/>
      <c r="FDS35"/>
      <c r="FDT35"/>
      <c r="FDU35"/>
      <c r="FDV35"/>
      <c r="FDW35"/>
      <c r="FDX35"/>
      <c r="FDY35"/>
      <c r="FDZ35"/>
      <c r="FEA35"/>
      <c r="FEB35"/>
      <c r="FEC35"/>
      <c r="FED35"/>
      <c r="FEE35"/>
      <c r="FEF35"/>
      <c r="FEG35"/>
      <c r="FEH35"/>
      <c r="FEI35"/>
      <c r="FEJ35"/>
      <c r="FEK35"/>
      <c r="FEL35"/>
      <c r="FEM35"/>
      <c r="FEN35"/>
      <c r="FEO35"/>
      <c r="FEP35"/>
      <c r="FEQ35"/>
      <c r="FER35"/>
      <c r="FES35"/>
      <c r="FET35"/>
      <c r="FEU35"/>
      <c r="FEV35"/>
      <c r="FEW35"/>
      <c r="FEX35"/>
      <c r="FEY35"/>
      <c r="FEZ35"/>
      <c r="FFA35"/>
      <c r="FFB35"/>
      <c r="FFC35"/>
      <c r="FFD35"/>
      <c r="FFE35"/>
      <c r="FFF35"/>
      <c r="FFG35"/>
      <c r="FFH35"/>
      <c r="FFI35"/>
      <c r="FFJ35"/>
      <c r="FFK35"/>
      <c r="FFL35"/>
      <c r="FFM35"/>
      <c r="FFN35"/>
      <c r="FFO35"/>
      <c r="FFP35"/>
      <c r="FFQ35"/>
      <c r="FFR35"/>
      <c r="FFS35"/>
      <c r="FFT35"/>
      <c r="FFU35"/>
      <c r="FFV35"/>
      <c r="FFW35"/>
      <c r="FFX35"/>
      <c r="FFY35"/>
      <c r="FFZ35"/>
      <c r="FGA35"/>
      <c r="FGB35"/>
      <c r="FGC35"/>
      <c r="FGD35"/>
      <c r="FGE35"/>
      <c r="FGF35"/>
      <c r="FGG35"/>
      <c r="FGH35"/>
      <c r="FGI35"/>
      <c r="FGJ35"/>
      <c r="FGK35"/>
      <c r="FGL35"/>
      <c r="FGM35"/>
      <c r="FGN35"/>
      <c r="FGO35"/>
      <c r="FGP35"/>
      <c r="FGQ35"/>
      <c r="FGR35"/>
      <c r="FGS35"/>
      <c r="FGT35"/>
      <c r="FGU35"/>
      <c r="FGV35"/>
      <c r="FGW35"/>
      <c r="FGX35"/>
      <c r="FGY35"/>
      <c r="FGZ35"/>
      <c r="FHA35"/>
      <c r="FHB35"/>
      <c r="FHC35"/>
      <c r="FHD35"/>
      <c r="FHE35"/>
      <c r="FHF35"/>
      <c r="FHG35"/>
      <c r="FHH35"/>
      <c r="FHI35"/>
      <c r="FHJ35"/>
      <c r="FHK35"/>
      <c r="FHL35"/>
      <c r="FHM35"/>
      <c r="FHN35"/>
      <c r="FHO35"/>
      <c r="FHP35"/>
      <c r="FHQ35"/>
      <c r="FHR35"/>
      <c r="FHS35"/>
      <c r="FHT35"/>
      <c r="FHU35"/>
      <c r="FHV35"/>
      <c r="FHW35"/>
      <c r="FHX35"/>
      <c r="FHY35"/>
      <c r="FHZ35"/>
      <c r="FIA35"/>
      <c r="FIB35"/>
      <c r="FIC35"/>
      <c r="FID35"/>
      <c r="FIE35"/>
      <c r="FIF35"/>
      <c r="FIG35"/>
      <c r="FIH35"/>
      <c r="FII35"/>
      <c r="FIJ35"/>
      <c r="FIK35"/>
      <c r="FIL35"/>
      <c r="FIM35"/>
      <c r="FIN35"/>
      <c r="FIO35"/>
      <c r="FIP35"/>
      <c r="FIQ35"/>
      <c r="FIR35"/>
      <c r="FIS35"/>
      <c r="FIT35"/>
      <c r="FIU35"/>
      <c r="FIV35"/>
      <c r="FIW35"/>
      <c r="FIX35"/>
      <c r="FIY35"/>
      <c r="FIZ35"/>
      <c r="FJA35"/>
      <c r="FJB35"/>
      <c r="FJC35"/>
      <c r="FJD35"/>
      <c r="FJE35"/>
      <c r="FJF35"/>
      <c r="FJG35"/>
      <c r="FJH35"/>
      <c r="FJI35"/>
      <c r="FJJ35"/>
      <c r="FJK35"/>
      <c r="FJL35"/>
      <c r="FJM35"/>
      <c r="FJN35"/>
      <c r="FJO35"/>
      <c r="FJP35"/>
      <c r="FJQ35"/>
      <c r="FJR35"/>
      <c r="FJS35"/>
      <c r="FJT35"/>
      <c r="FJU35"/>
      <c r="FJV35"/>
      <c r="FJW35"/>
      <c r="FJX35"/>
      <c r="FJY35"/>
      <c r="FJZ35"/>
      <c r="FKA35"/>
      <c r="FKB35"/>
      <c r="FKC35"/>
      <c r="FKD35"/>
      <c r="FKE35"/>
      <c r="FKF35"/>
      <c r="FKG35"/>
      <c r="FKH35"/>
      <c r="FKI35"/>
      <c r="FKJ35"/>
      <c r="FKK35"/>
      <c r="FKL35"/>
      <c r="FKM35"/>
      <c r="FKN35"/>
      <c r="FKO35"/>
      <c r="FKP35"/>
      <c r="FKQ35"/>
      <c r="FKR35"/>
      <c r="FKS35"/>
      <c r="FKT35"/>
      <c r="FKU35"/>
      <c r="FKV35"/>
      <c r="FKW35"/>
      <c r="FKX35"/>
      <c r="FKY35"/>
      <c r="FKZ35"/>
      <c r="FLA35"/>
      <c r="FLB35"/>
      <c r="FLC35"/>
      <c r="FLD35"/>
      <c r="FLE35"/>
      <c r="FLF35"/>
      <c r="FLG35"/>
      <c r="FLH35"/>
      <c r="FLI35"/>
      <c r="FLJ35"/>
      <c r="FLK35"/>
      <c r="FLL35"/>
      <c r="FLM35"/>
      <c r="FLN35"/>
      <c r="FLO35"/>
      <c r="FLP35"/>
      <c r="FLQ35"/>
      <c r="FLR35"/>
      <c r="FLS35"/>
      <c r="FLT35"/>
      <c r="FLU35"/>
      <c r="FLV35"/>
      <c r="FLW35"/>
      <c r="FLX35"/>
      <c r="FLY35"/>
      <c r="FLZ35"/>
      <c r="FMA35"/>
      <c r="FMB35"/>
      <c r="FMC35"/>
      <c r="FMD35"/>
      <c r="FME35"/>
      <c r="FMF35"/>
      <c r="FMG35"/>
      <c r="FMH35"/>
      <c r="FMI35"/>
      <c r="FMJ35"/>
      <c r="FMK35"/>
      <c r="FML35"/>
      <c r="FMM35"/>
      <c r="FMN35"/>
      <c r="FMO35"/>
      <c r="FMP35"/>
      <c r="FMQ35"/>
      <c r="FMR35"/>
      <c r="FMS35"/>
      <c r="FMT35"/>
      <c r="FMU35"/>
      <c r="FMV35"/>
      <c r="FMW35"/>
      <c r="FMX35"/>
      <c r="FMY35"/>
      <c r="FMZ35"/>
      <c r="FNA35"/>
      <c r="FNB35"/>
      <c r="FNC35"/>
      <c r="FND35"/>
      <c r="FNE35"/>
      <c r="FNF35"/>
      <c r="FNG35"/>
      <c r="FNH35"/>
      <c r="FNI35"/>
      <c r="FNJ35"/>
      <c r="FNK35"/>
      <c r="FNL35"/>
      <c r="FNM35"/>
      <c r="FNN35"/>
      <c r="FNO35"/>
      <c r="FNP35"/>
      <c r="FNQ35"/>
      <c r="FNR35"/>
      <c r="FNS35"/>
      <c r="FNT35"/>
      <c r="FNU35"/>
      <c r="FNV35"/>
      <c r="FNW35"/>
      <c r="FNX35"/>
      <c r="FNY35"/>
      <c r="FNZ35"/>
      <c r="FOA35"/>
      <c r="FOB35"/>
      <c r="FOC35"/>
      <c r="FOD35"/>
      <c r="FOE35"/>
      <c r="FOF35"/>
      <c r="FOG35"/>
      <c r="FOH35"/>
      <c r="FOI35"/>
      <c r="FOJ35"/>
      <c r="FOK35"/>
      <c r="FOL35"/>
      <c r="FOM35"/>
      <c r="FON35"/>
      <c r="FOO35"/>
      <c r="FOP35"/>
      <c r="FOQ35"/>
      <c r="FOR35"/>
      <c r="FOS35"/>
      <c r="FOT35"/>
      <c r="FOU35"/>
      <c r="FOV35"/>
      <c r="FOW35"/>
      <c r="FOX35"/>
      <c r="FOY35"/>
      <c r="FOZ35"/>
      <c r="FPA35"/>
      <c r="FPB35"/>
      <c r="FPC35"/>
      <c r="FPD35"/>
      <c r="FPE35"/>
      <c r="FPF35"/>
      <c r="FPG35"/>
      <c r="FPH35"/>
      <c r="FPI35"/>
      <c r="FPJ35"/>
      <c r="FPK35"/>
      <c r="FPL35"/>
      <c r="FPM35"/>
      <c r="FPN35"/>
      <c r="FPO35"/>
      <c r="FPP35"/>
      <c r="FPQ35"/>
      <c r="FPR35"/>
      <c r="FPS35"/>
      <c r="FPT35"/>
      <c r="FPU35"/>
      <c r="FPV35"/>
      <c r="FPW35"/>
      <c r="FPX35"/>
      <c r="FPY35"/>
      <c r="FPZ35"/>
      <c r="FQA35"/>
      <c r="FQB35"/>
      <c r="FQC35"/>
      <c r="FQD35"/>
      <c r="FQE35"/>
      <c r="FQF35"/>
      <c r="FQG35"/>
      <c r="FQH35"/>
      <c r="FQI35"/>
      <c r="FQJ35"/>
      <c r="FQK35"/>
      <c r="FQL35"/>
      <c r="FQM35"/>
      <c r="FQN35"/>
      <c r="FQO35"/>
      <c r="FQP35"/>
      <c r="FQQ35"/>
      <c r="FQR35"/>
      <c r="FQS35"/>
      <c r="FQT35"/>
      <c r="FQU35"/>
      <c r="FQV35"/>
      <c r="FQW35"/>
      <c r="FQX35"/>
      <c r="FQY35"/>
      <c r="FQZ35"/>
      <c r="FRA35"/>
      <c r="FRB35"/>
      <c r="FRC35"/>
      <c r="FRD35"/>
      <c r="FRE35"/>
      <c r="FRF35"/>
      <c r="FRG35"/>
      <c r="FRH35"/>
      <c r="FRI35"/>
      <c r="FRJ35"/>
      <c r="FRK35"/>
      <c r="FRL35"/>
      <c r="FRM35"/>
      <c r="FRN35"/>
      <c r="FRO35"/>
      <c r="FRP35"/>
      <c r="FRQ35"/>
      <c r="FRR35"/>
      <c r="FRS35"/>
      <c r="FRT35"/>
      <c r="FRU35"/>
      <c r="FRV35"/>
      <c r="FRW35"/>
      <c r="FRX35"/>
      <c r="FRY35"/>
      <c r="FRZ35"/>
      <c r="FSA35"/>
      <c r="FSB35"/>
      <c r="FSC35"/>
      <c r="FSD35"/>
      <c r="FSE35"/>
      <c r="FSF35"/>
      <c r="FSG35"/>
      <c r="FSH35"/>
      <c r="FSI35"/>
      <c r="FSJ35"/>
      <c r="FSK35"/>
      <c r="FSL35"/>
      <c r="FSM35"/>
      <c r="FSN35"/>
      <c r="FSO35"/>
      <c r="FSP35"/>
      <c r="FSQ35"/>
      <c r="FSR35"/>
      <c r="FSS35"/>
      <c r="FST35"/>
      <c r="FSU35"/>
      <c r="FSV35"/>
      <c r="FSW35"/>
      <c r="FSX35"/>
      <c r="FSY35"/>
      <c r="FSZ35"/>
      <c r="FTA35"/>
      <c r="FTB35"/>
      <c r="FTC35"/>
      <c r="FTD35"/>
      <c r="FTE35"/>
      <c r="FTF35"/>
      <c r="FTG35"/>
      <c r="FTH35"/>
      <c r="FTI35"/>
      <c r="FTJ35"/>
      <c r="FTK35"/>
      <c r="FTL35"/>
      <c r="FTM35"/>
      <c r="FTN35"/>
      <c r="FTO35"/>
      <c r="FTP35"/>
      <c r="FTQ35"/>
      <c r="FTR35"/>
      <c r="FTS35"/>
      <c r="FTT35"/>
      <c r="FTU35"/>
      <c r="FTV35"/>
      <c r="FTW35"/>
      <c r="FTX35"/>
      <c r="FTY35"/>
      <c r="FTZ35"/>
      <c r="FUA35"/>
      <c r="FUB35"/>
      <c r="FUC35"/>
      <c r="FUD35"/>
      <c r="FUE35"/>
      <c r="FUF35"/>
      <c r="FUG35"/>
      <c r="FUH35"/>
      <c r="FUI35"/>
      <c r="FUJ35"/>
      <c r="FUK35"/>
      <c r="FUL35"/>
      <c r="FUM35"/>
      <c r="FUN35"/>
      <c r="FUO35"/>
      <c r="FUP35"/>
      <c r="FUQ35"/>
      <c r="FUR35"/>
      <c r="FUS35"/>
      <c r="FUT35"/>
      <c r="FUU35"/>
      <c r="FUV35"/>
      <c r="FUW35"/>
      <c r="FUX35"/>
      <c r="FUY35"/>
      <c r="FUZ35"/>
      <c r="FVA35"/>
      <c r="FVB35"/>
      <c r="FVC35"/>
      <c r="FVD35"/>
      <c r="FVE35"/>
      <c r="FVF35"/>
      <c r="FVG35"/>
      <c r="FVH35"/>
      <c r="FVI35"/>
      <c r="FVJ35"/>
      <c r="FVK35"/>
      <c r="FVL35"/>
      <c r="FVM35"/>
      <c r="FVN35"/>
      <c r="FVO35"/>
      <c r="FVP35"/>
      <c r="FVQ35"/>
      <c r="FVR35"/>
      <c r="FVS35"/>
      <c r="FVT35"/>
      <c r="FVU35"/>
      <c r="FVV35"/>
      <c r="FVW35"/>
      <c r="FVX35"/>
      <c r="FVY35"/>
      <c r="FVZ35"/>
      <c r="FWA35"/>
      <c r="FWB35"/>
      <c r="FWC35"/>
      <c r="FWD35"/>
      <c r="FWE35"/>
      <c r="FWF35"/>
      <c r="FWG35"/>
      <c r="FWH35"/>
      <c r="FWI35"/>
      <c r="FWJ35"/>
      <c r="FWK35"/>
      <c r="FWL35"/>
      <c r="FWM35"/>
      <c r="FWN35"/>
      <c r="FWO35"/>
      <c r="FWP35"/>
      <c r="FWQ35"/>
      <c r="FWR35"/>
      <c r="FWS35"/>
      <c r="FWT35"/>
      <c r="FWU35"/>
      <c r="FWV35"/>
      <c r="FWW35"/>
      <c r="FWX35"/>
      <c r="FWY35"/>
      <c r="FWZ35"/>
      <c r="FXA35"/>
      <c r="FXB35"/>
      <c r="FXC35"/>
      <c r="FXD35"/>
      <c r="FXE35"/>
      <c r="FXF35"/>
      <c r="FXG35"/>
      <c r="FXH35"/>
      <c r="FXI35"/>
      <c r="FXJ35"/>
      <c r="FXK35"/>
      <c r="FXL35"/>
      <c r="FXM35"/>
      <c r="FXN35"/>
      <c r="FXO35"/>
      <c r="FXP35"/>
      <c r="FXQ35"/>
      <c r="FXR35"/>
      <c r="FXS35"/>
      <c r="FXT35"/>
      <c r="FXU35"/>
      <c r="FXV35"/>
      <c r="FXW35"/>
      <c r="FXX35"/>
      <c r="FXY35"/>
      <c r="FXZ35"/>
      <c r="FYA35"/>
      <c r="FYB35"/>
      <c r="FYC35"/>
      <c r="FYD35"/>
      <c r="FYE35"/>
      <c r="FYF35"/>
      <c r="FYG35"/>
      <c r="FYH35"/>
      <c r="FYI35"/>
      <c r="FYJ35"/>
      <c r="FYK35"/>
      <c r="FYL35"/>
      <c r="FYM35"/>
      <c r="FYN35"/>
      <c r="FYO35"/>
      <c r="FYP35"/>
      <c r="FYQ35"/>
      <c r="FYR35"/>
      <c r="FYS35"/>
      <c r="FYT35"/>
      <c r="FYU35"/>
      <c r="FYV35"/>
      <c r="FYW35"/>
      <c r="FYX35"/>
      <c r="FYY35"/>
      <c r="FYZ35"/>
      <c r="FZA35"/>
      <c r="FZB35"/>
      <c r="FZC35"/>
      <c r="FZD35"/>
      <c r="FZE35"/>
      <c r="FZF35"/>
      <c r="FZG35"/>
      <c r="FZH35"/>
      <c r="FZI35"/>
      <c r="FZJ35"/>
      <c r="FZK35"/>
      <c r="FZL35"/>
      <c r="FZM35"/>
      <c r="FZN35"/>
      <c r="FZO35"/>
      <c r="FZP35"/>
      <c r="FZQ35"/>
      <c r="FZR35"/>
      <c r="FZS35"/>
      <c r="FZT35"/>
      <c r="FZU35"/>
      <c r="FZV35"/>
      <c r="FZW35"/>
      <c r="FZX35"/>
      <c r="FZY35"/>
      <c r="FZZ35"/>
      <c r="GAA35"/>
      <c r="GAB35"/>
      <c r="GAC35"/>
      <c r="GAD35"/>
      <c r="GAE35"/>
      <c r="GAF35"/>
      <c r="GAG35"/>
      <c r="GAH35"/>
      <c r="GAI35"/>
      <c r="GAJ35"/>
      <c r="GAK35"/>
      <c r="GAL35"/>
      <c r="GAM35"/>
      <c r="GAN35"/>
      <c r="GAO35"/>
      <c r="GAP35"/>
      <c r="GAQ35"/>
      <c r="GAR35"/>
      <c r="GAS35"/>
      <c r="GAT35"/>
      <c r="GAU35"/>
      <c r="GAV35"/>
      <c r="GAW35"/>
      <c r="GAX35"/>
      <c r="GAY35"/>
      <c r="GAZ35"/>
      <c r="GBA35"/>
      <c r="GBB35"/>
      <c r="GBC35"/>
      <c r="GBD35"/>
      <c r="GBE35"/>
      <c r="GBF35"/>
      <c r="GBG35"/>
      <c r="GBH35"/>
      <c r="GBI35"/>
      <c r="GBJ35"/>
      <c r="GBK35"/>
      <c r="GBL35"/>
      <c r="GBM35"/>
      <c r="GBN35"/>
      <c r="GBO35"/>
      <c r="GBP35"/>
      <c r="GBQ35"/>
      <c r="GBR35"/>
      <c r="GBS35"/>
      <c r="GBT35"/>
      <c r="GBU35"/>
      <c r="GBV35"/>
      <c r="GBW35"/>
      <c r="GBX35"/>
      <c r="GBY35"/>
      <c r="GBZ35"/>
      <c r="GCA35"/>
      <c r="GCB35"/>
      <c r="GCC35"/>
      <c r="GCD35"/>
      <c r="GCE35"/>
      <c r="GCF35"/>
      <c r="GCG35"/>
      <c r="GCH35"/>
      <c r="GCI35"/>
      <c r="GCJ35"/>
      <c r="GCK35"/>
      <c r="GCL35"/>
      <c r="GCM35"/>
      <c r="GCN35"/>
      <c r="GCO35"/>
      <c r="GCP35"/>
      <c r="GCQ35"/>
      <c r="GCR35"/>
      <c r="GCS35"/>
      <c r="GCT35"/>
      <c r="GCU35"/>
      <c r="GCV35"/>
      <c r="GCW35"/>
      <c r="GCX35"/>
      <c r="GCY35"/>
      <c r="GCZ35"/>
      <c r="GDA35"/>
      <c r="GDB35"/>
      <c r="GDC35"/>
      <c r="GDD35"/>
      <c r="GDE35"/>
      <c r="GDF35"/>
      <c r="GDG35"/>
      <c r="GDH35"/>
      <c r="GDI35"/>
      <c r="GDJ35"/>
      <c r="GDK35"/>
      <c r="GDL35"/>
      <c r="GDM35"/>
      <c r="GDN35"/>
      <c r="GDO35"/>
      <c r="GDP35"/>
      <c r="GDQ35"/>
      <c r="GDR35"/>
      <c r="GDS35"/>
      <c r="GDT35"/>
      <c r="GDU35"/>
      <c r="GDV35"/>
      <c r="GDW35"/>
      <c r="GDX35"/>
      <c r="GDY35"/>
      <c r="GDZ35"/>
      <c r="GEA35"/>
      <c r="GEB35"/>
      <c r="GEC35"/>
      <c r="GED35"/>
      <c r="GEE35"/>
      <c r="GEF35"/>
      <c r="GEG35"/>
      <c r="GEH35"/>
      <c r="GEI35"/>
      <c r="GEJ35"/>
      <c r="GEK35"/>
      <c r="GEL35"/>
      <c r="GEM35"/>
      <c r="GEN35"/>
      <c r="GEO35"/>
      <c r="GEP35"/>
      <c r="GEQ35"/>
      <c r="GER35"/>
      <c r="GES35"/>
      <c r="GET35"/>
      <c r="GEU35"/>
      <c r="GEV35"/>
      <c r="GEW35"/>
      <c r="GEX35"/>
      <c r="GEY35"/>
      <c r="GEZ35"/>
      <c r="GFA35"/>
      <c r="GFB35"/>
      <c r="GFC35"/>
      <c r="GFD35"/>
      <c r="GFE35"/>
      <c r="GFF35"/>
      <c r="GFG35"/>
      <c r="GFH35"/>
      <c r="GFI35"/>
      <c r="GFJ35"/>
      <c r="GFK35"/>
      <c r="GFL35"/>
      <c r="GFM35"/>
      <c r="GFN35"/>
      <c r="GFO35"/>
      <c r="GFP35"/>
      <c r="GFQ35"/>
      <c r="GFR35"/>
      <c r="GFS35"/>
      <c r="GFT35"/>
      <c r="GFU35"/>
      <c r="GFV35"/>
      <c r="GFW35"/>
      <c r="GFX35"/>
      <c r="GFY35"/>
      <c r="GFZ35"/>
      <c r="GGA35"/>
      <c r="GGB35"/>
      <c r="GGC35"/>
      <c r="GGD35"/>
      <c r="GGE35"/>
      <c r="GGF35"/>
      <c r="GGG35"/>
      <c r="GGH35"/>
      <c r="GGI35"/>
      <c r="GGJ35"/>
      <c r="GGK35"/>
      <c r="GGL35"/>
      <c r="GGM35"/>
      <c r="GGN35"/>
      <c r="GGO35"/>
      <c r="GGP35"/>
      <c r="GGQ35"/>
      <c r="GGR35"/>
      <c r="GGS35"/>
      <c r="GGT35"/>
      <c r="GGU35"/>
      <c r="GGV35"/>
      <c r="GGW35"/>
      <c r="GGX35"/>
      <c r="GGY35"/>
      <c r="GGZ35"/>
      <c r="GHA35"/>
      <c r="GHB35"/>
      <c r="GHC35"/>
      <c r="GHD35"/>
      <c r="GHE35"/>
      <c r="GHF35"/>
      <c r="GHG35"/>
      <c r="GHH35"/>
      <c r="GHI35"/>
      <c r="GHJ35"/>
      <c r="GHK35"/>
      <c r="GHL35"/>
      <c r="GHM35"/>
      <c r="GHN35"/>
      <c r="GHO35"/>
      <c r="GHP35"/>
      <c r="GHQ35"/>
      <c r="GHR35"/>
      <c r="GHS35"/>
      <c r="GHT35"/>
      <c r="GHU35"/>
      <c r="GHV35"/>
      <c r="GHW35"/>
      <c r="GHX35"/>
      <c r="GHY35"/>
      <c r="GHZ35"/>
      <c r="GIA35"/>
      <c r="GIB35"/>
      <c r="GIC35"/>
      <c r="GID35"/>
      <c r="GIE35"/>
      <c r="GIF35"/>
      <c r="GIG35"/>
      <c r="GIH35"/>
      <c r="GII35"/>
      <c r="GIJ35"/>
      <c r="GIK35"/>
      <c r="GIL35"/>
      <c r="GIM35"/>
      <c r="GIN35"/>
      <c r="GIO35"/>
      <c r="GIP35"/>
      <c r="GIQ35"/>
      <c r="GIR35"/>
      <c r="GIS35"/>
      <c r="GIT35"/>
      <c r="GIU35"/>
      <c r="GIV35"/>
      <c r="GIW35"/>
      <c r="GIX35"/>
      <c r="GIY35"/>
      <c r="GIZ35"/>
      <c r="GJA35"/>
      <c r="GJB35"/>
      <c r="GJC35"/>
      <c r="GJD35"/>
      <c r="GJE35"/>
      <c r="GJF35"/>
      <c r="GJG35"/>
      <c r="GJH35"/>
      <c r="GJI35"/>
      <c r="GJJ35"/>
      <c r="GJK35"/>
      <c r="GJL35"/>
      <c r="GJM35"/>
      <c r="GJN35"/>
      <c r="GJO35"/>
      <c r="GJP35"/>
      <c r="GJQ35"/>
      <c r="GJR35"/>
      <c r="GJS35"/>
      <c r="GJT35"/>
      <c r="GJU35"/>
      <c r="GJV35"/>
      <c r="GJW35"/>
      <c r="GJX35"/>
      <c r="GJY35"/>
      <c r="GJZ35"/>
      <c r="GKA35"/>
      <c r="GKB35"/>
      <c r="GKC35"/>
      <c r="GKD35"/>
      <c r="GKE35"/>
      <c r="GKF35"/>
      <c r="GKG35"/>
      <c r="GKH35"/>
      <c r="GKI35"/>
      <c r="GKJ35"/>
      <c r="GKK35"/>
      <c r="GKL35"/>
      <c r="GKM35"/>
      <c r="GKN35"/>
      <c r="GKO35"/>
      <c r="GKP35"/>
      <c r="GKQ35"/>
      <c r="GKR35"/>
      <c r="GKS35"/>
      <c r="GKT35"/>
      <c r="GKU35"/>
      <c r="GKV35"/>
      <c r="GKW35"/>
      <c r="GKX35"/>
      <c r="GKY35"/>
      <c r="GKZ35"/>
      <c r="GLA35"/>
      <c r="GLB35"/>
      <c r="GLC35"/>
      <c r="GLD35"/>
      <c r="GLE35"/>
      <c r="GLF35"/>
      <c r="GLG35"/>
      <c r="GLH35"/>
      <c r="GLI35"/>
      <c r="GLJ35"/>
      <c r="GLK35"/>
      <c r="GLL35"/>
      <c r="GLM35"/>
      <c r="GLN35"/>
      <c r="GLO35"/>
      <c r="GLP35"/>
      <c r="GLQ35"/>
      <c r="GLR35"/>
      <c r="GLS35"/>
      <c r="GLT35"/>
      <c r="GLU35"/>
      <c r="GLV35"/>
      <c r="GLW35"/>
      <c r="GLX35"/>
      <c r="GLY35"/>
      <c r="GLZ35"/>
      <c r="GMA35"/>
      <c r="GMB35"/>
      <c r="GMC35"/>
      <c r="GMD35"/>
      <c r="GME35"/>
      <c r="GMF35"/>
      <c r="GMG35"/>
      <c r="GMH35"/>
      <c r="GMI35"/>
      <c r="GMJ35"/>
      <c r="GMK35"/>
      <c r="GML35"/>
      <c r="GMM35"/>
      <c r="GMN35"/>
      <c r="GMO35"/>
      <c r="GMP35"/>
      <c r="GMQ35"/>
      <c r="GMR35"/>
      <c r="GMS35"/>
      <c r="GMT35"/>
      <c r="GMU35"/>
      <c r="GMV35"/>
      <c r="GMW35"/>
      <c r="GMX35"/>
      <c r="GMY35"/>
      <c r="GMZ35"/>
      <c r="GNA35"/>
      <c r="GNB35"/>
      <c r="GNC35"/>
      <c r="GND35"/>
      <c r="GNE35"/>
      <c r="GNF35"/>
      <c r="GNG35"/>
      <c r="GNH35"/>
      <c r="GNI35"/>
      <c r="GNJ35"/>
      <c r="GNK35"/>
      <c r="GNL35"/>
      <c r="GNM35"/>
      <c r="GNN35"/>
      <c r="GNO35"/>
      <c r="GNP35"/>
      <c r="GNQ35"/>
      <c r="GNR35"/>
      <c r="GNS35"/>
      <c r="GNT35"/>
      <c r="GNU35"/>
      <c r="GNV35"/>
      <c r="GNW35"/>
      <c r="GNX35"/>
      <c r="GNY35"/>
      <c r="GNZ35"/>
      <c r="GOA35"/>
      <c r="GOB35"/>
      <c r="GOC35"/>
      <c r="GOD35"/>
      <c r="GOE35"/>
      <c r="GOF35"/>
      <c r="GOG35"/>
      <c r="GOH35"/>
      <c r="GOI35"/>
      <c r="GOJ35"/>
      <c r="GOK35"/>
      <c r="GOL35"/>
      <c r="GOM35"/>
      <c r="GON35"/>
      <c r="GOO35"/>
      <c r="GOP35"/>
      <c r="GOQ35"/>
      <c r="GOR35"/>
      <c r="GOS35"/>
      <c r="GOT35"/>
      <c r="GOU35"/>
      <c r="GOV35"/>
      <c r="GOW35"/>
      <c r="GOX35"/>
      <c r="GOY35"/>
      <c r="GOZ35"/>
      <c r="GPA35"/>
      <c r="GPB35"/>
      <c r="GPC35"/>
      <c r="GPD35"/>
      <c r="GPE35"/>
      <c r="GPF35"/>
      <c r="GPG35"/>
      <c r="GPH35"/>
      <c r="GPI35"/>
      <c r="GPJ35"/>
      <c r="GPK35"/>
      <c r="GPL35"/>
      <c r="GPM35"/>
      <c r="GPN35"/>
      <c r="GPO35"/>
      <c r="GPP35"/>
      <c r="GPQ35"/>
      <c r="GPR35"/>
      <c r="GPS35"/>
      <c r="GPT35"/>
      <c r="GPU35"/>
      <c r="GPV35"/>
      <c r="GPW35"/>
      <c r="GPX35"/>
      <c r="GPY35"/>
      <c r="GPZ35"/>
      <c r="GQA35"/>
      <c r="GQB35"/>
      <c r="GQC35"/>
      <c r="GQD35"/>
      <c r="GQE35"/>
      <c r="GQF35"/>
      <c r="GQG35"/>
      <c r="GQH35"/>
      <c r="GQI35"/>
      <c r="GQJ35"/>
      <c r="GQK35"/>
      <c r="GQL35"/>
      <c r="GQM35"/>
      <c r="GQN35"/>
      <c r="GQO35"/>
      <c r="GQP35"/>
      <c r="GQQ35"/>
      <c r="GQR35"/>
      <c r="GQS35"/>
      <c r="GQT35"/>
      <c r="GQU35"/>
      <c r="GQV35"/>
      <c r="GQW35"/>
      <c r="GQX35"/>
      <c r="GQY35"/>
      <c r="GQZ35"/>
      <c r="GRA35"/>
      <c r="GRB35"/>
      <c r="GRC35"/>
      <c r="GRD35"/>
      <c r="GRE35"/>
      <c r="GRF35"/>
      <c r="GRG35"/>
      <c r="GRH35"/>
      <c r="GRI35"/>
      <c r="GRJ35"/>
      <c r="GRK35"/>
      <c r="GRL35"/>
      <c r="GRM35"/>
      <c r="GRN35"/>
      <c r="GRO35"/>
      <c r="GRP35"/>
      <c r="GRQ35"/>
      <c r="GRR35"/>
      <c r="GRS35"/>
      <c r="GRT35"/>
      <c r="GRU35"/>
      <c r="GRV35"/>
      <c r="GRW35"/>
      <c r="GRX35"/>
      <c r="GRY35"/>
      <c r="GRZ35"/>
      <c r="GSA35"/>
      <c r="GSB35"/>
      <c r="GSC35"/>
      <c r="GSD35"/>
      <c r="GSE35"/>
      <c r="GSF35"/>
      <c r="GSG35"/>
      <c r="GSH35"/>
      <c r="GSI35"/>
      <c r="GSJ35"/>
      <c r="GSK35"/>
      <c r="GSL35"/>
      <c r="GSM35"/>
      <c r="GSN35"/>
      <c r="GSO35"/>
      <c r="GSP35"/>
      <c r="GSQ35"/>
      <c r="GSR35"/>
      <c r="GSS35"/>
      <c r="GST35"/>
      <c r="GSU35"/>
      <c r="GSV35"/>
      <c r="GSW35"/>
      <c r="GSX35"/>
      <c r="GSY35"/>
      <c r="GSZ35"/>
      <c r="GTA35"/>
      <c r="GTB35"/>
      <c r="GTC35"/>
      <c r="GTD35"/>
      <c r="GTE35"/>
      <c r="GTF35"/>
      <c r="GTG35"/>
      <c r="GTH35"/>
      <c r="GTI35"/>
      <c r="GTJ35"/>
      <c r="GTK35"/>
      <c r="GTL35"/>
      <c r="GTM35"/>
      <c r="GTN35"/>
      <c r="GTO35"/>
      <c r="GTP35"/>
      <c r="GTQ35"/>
      <c r="GTR35"/>
      <c r="GTS35"/>
      <c r="GTT35"/>
      <c r="GTU35"/>
      <c r="GTV35"/>
      <c r="GTW35"/>
      <c r="GTX35"/>
      <c r="GTY35"/>
      <c r="GTZ35"/>
      <c r="GUA35"/>
      <c r="GUB35"/>
      <c r="GUC35"/>
      <c r="GUD35"/>
      <c r="GUE35"/>
      <c r="GUF35"/>
      <c r="GUG35"/>
      <c r="GUH35"/>
      <c r="GUI35"/>
      <c r="GUJ35"/>
      <c r="GUK35"/>
      <c r="GUL35"/>
      <c r="GUM35"/>
      <c r="GUN35"/>
      <c r="GUO35"/>
      <c r="GUP35"/>
      <c r="GUQ35"/>
      <c r="GUR35"/>
      <c r="GUS35"/>
      <c r="GUT35"/>
      <c r="GUU35"/>
      <c r="GUV35"/>
      <c r="GUW35"/>
      <c r="GUX35"/>
      <c r="GUY35"/>
      <c r="GUZ35"/>
      <c r="GVA35"/>
      <c r="GVB35"/>
      <c r="GVC35"/>
      <c r="GVD35"/>
      <c r="GVE35"/>
      <c r="GVF35"/>
      <c r="GVG35"/>
      <c r="GVH35"/>
      <c r="GVI35"/>
      <c r="GVJ35"/>
      <c r="GVK35"/>
      <c r="GVL35"/>
      <c r="GVM35"/>
      <c r="GVN35"/>
      <c r="GVO35"/>
      <c r="GVP35"/>
      <c r="GVQ35"/>
      <c r="GVR35"/>
      <c r="GVS35"/>
      <c r="GVT35"/>
      <c r="GVU35"/>
      <c r="GVV35"/>
      <c r="GVW35"/>
      <c r="GVX35"/>
      <c r="GVY35"/>
      <c r="GVZ35"/>
      <c r="GWA35"/>
      <c r="GWB35"/>
      <c r="GWC35"/>
      <c r="GWD35"/>
      <c r="GWE35"/>
      <c r="GWF35"/>
      <c r="GWG35"/>
      <c r="GWH35"/>
      <c r="GWI35"/>
      <c r="GWJ35"/>
      <c r="GWK35"/>
      <c r="GWL35"/>
      <c r="GWM35"/>
      <c r="GWN35"/>
      <c r="GWO35"/>
      <c r="GWP35"/>
      <c r="GWQ35"/>
      <c r="GWR35"/>
      <c r="GWS35"/>
      <c r="GWT35"/>
      <c r="GWU35"/>
      <c r="GWV35"/>
      <c r="GWW35"/>
      <c r="GWX35"/>
      <c r="GWY35"/>
      <c r="GWZ35"/>
      <c r="GXA35"/>
      <c r="GXB35"/>
      <c r="GXC35"/>
      <c r="GXD35"/>
      <c r="GXE35"/>
      <c r="GXF35"/>
      <c r="GXG35"/>
      <c r="GXH35"/>
      <c r="GXI35"/>
      <c r="GXJ35"/>
      <c r="GXK35"/>
      <c r="GXL35"/>
      <c r="GXM35"/>
      <c r="GXN35"/>
      <c r="GXO35"/>
      <c r="GXP35"/>
      <c r="GXQ35"/>
      <c r="GXR35"/>
      <c r="GXS35"/>
      <c r="GXT35"/>
      <c r="GXU35"/>
      <c r="GXV35"/>
      <c r="GXW35"/>
      <c r="GXX35"/>
      <c r="GXY35"/>
      <c r="GXZ35"/>
      <c r="GYA35"/>
      <c r="GYB35"/>
      <c r="GYC35"/>
      <c r="GYD35"/>
      <c r="GYE35"/>
      <c r="GYF35"/>
      <c r="GYG35"/>
      <c r="GYH35"/>
      <c r="GYI35"/>
      <c r="GYJ35"/>
      <c r="GYK35"/>
      <c r="GYL35"/>
      <c r="GYM35"/>
      <c r="GYN35"/>
      <c r="GYO35"/>
      <c r="GYP35"/>
      <c r="GYQ35"/>
      <c r="GYR35"/>
      <c r="GYS35"/>
      <c r="GYT35"/>
      <c r="GYU35"/>
      <c r="GYV35"/>
      <c r="GYW35"/>
      <c r="GYX35"/>
      <c r="GYY35"/>
      <c r="GYZ35"/>
      <c r="GZA35"/>
      <c r="GZB35"/>
      <c r="GZC35"/>
      <c r="GZD35"/>
      <c r="GZE35"/>
      <c r="GZF35"/>
      <c r="GZG35"/>
      <c r="GZH35"/>
      <c r="GZI35"/>
      <c r="GZJ35"/>
      <c r="GZK35"/>
      <c r="GZL35"/>
      <c r="GZM35"/>
      <c r="GZN35"/>
      <c r="GZO35"/>
      <c r="GZP35"/>
      <c r="GZQ35"/>
      <c r="GZR35"/>
      <c r="GZS35"/>
      <c r="GZT35"/>
      <c r="GZU35"/>
      <c r="GZV35"/>
      <c r="GZW35"/>
      <c r="GZX35"/>
      <c r="GZY35"/>
      <c r="GZZ35"/>
      <c r="HAA35"/>
      <c r="HAB35"/>
      <c r="HAC35"/>
      <c r="HAD35"/>
      <c r="HAE35"/>
      <c r="HAF35"/>
      <c r="HAG35"/>
      <c r="HAH35"/>
      <c r="HAI35"/>
      <c r="HAJ35"/>
      <c r="HAK35"/>
      <c r="HAL35"/>
      <c r="HAM35"/>
      <c r="HAN35"/>
      <c r="HAO35"/>
      <c r="HAP35"/>
      <c r="HAQ35"/>
      <c r="HAR35"/>
      <c r="HAS35"/>
      <c r="HAT35"/>
      <c r="HAU35"/>
      <c r="HAV35"/>
      <c r="HAW35"/>
      <c r="HAX35"/>
      <c r="HAY35"/>
      <c r="HAZ35"/>
      <c r="HBA35"/>
      <c r="HBB35"/>
      <c r="HBC35"/>
      <c r="HBD35"/>
      <c r="HBE35"/>
      <c r="HBF35"/>
      <c r="HBG35"/>
      <c r="HBH35"/>
      <c r="HBI35"/>
      <c r="HBJ35"/>
      <c r="HBK35"/>
      <c r="HBL35"/>
      <c r="HBM35"/>
      <c r="HBN35"/>
      <c r="HBO35"/>
      <c r="HBP35"/>
      <c r="HBQ35"/>
      <c r="HBR35"/>
      <c r="HBS35"/>
      <c r="HBT35"/>
      <c r="HBU35"/>
      <c r="HBV35"/>
      <c r="HBW35"/>
      <c r="HBX35"/>
      <c r="HBY35"/>
      <c r="HBZ35"/>
      <c r="HCA35"/>
      <c r="HCB35"/>
      <c r="HCC35"/>
      <c r="HCD35"/>
      <c r="HCE35"/>
      <c r="HCF35"/>
      <c r="HCG35"/>
      <c r="HCH35"/>
      <c r="HCI35"/>
      <c r="HCJ35"/>
      <c r="HCK35"/>
      <c r="HCL35"/>
      <c r="HCM35"/>
      <c r="HCN35"/>
      <c r="HCO35"/>
      <c r="HCP35"/>
      <c r="HCQ35"/>
      <c r="HCR35"/>
      <c r="HCS35"/>
      <c r="HCT35"/>
      <c r="HCU35"/>
      <c r="HCV35"/>
      <c r="HCW35"/>
      <c r="HCX35"/>
      <c r="HCY35"/>
      <c r="HCZ35"/>
      <c r="HDA35"/>
      <c r="HDB35"/>
      <c r="HDC35"/>
      <c r="HDD35"/>
      <c r="HDE35"/>
      <c r="HDF35"/>
      <c r="HDG35"/>
      <c r="HDH35"/>
      <c r="HDI35"/>
      <c r="HDJ35"/>
      <c r="HDK35"/>
      <c r="HDL35"/>
      <c r="HDM35"/>
      <c r="HDN35"/>
      <c r="HDO35"/>
      <c r="HDP35"/>
      <c r="HDQ35"/>
      <c r="HDR35"/>
      <c r="HDS35"/>
      <c r="HDT35"/>
      <c r="HDU35"/>
      <c r="HDV35"/>
      <c r="HDW35"/>
      <c r="HDX35"/>
      <c r="HDY35"/>
      <c r="HDZ35"/>
      <c r="HEA35"/>
      <c r="HEB35"/>
      <c r="HEC35"/>
      <c r="HED35"/>
      <c r="HEE35"/>
      <c r="HEF35"/>
      <c r="HEG35"/>
      <c r="HEH35"/>
      <c r="HEI35"/>
      <c r="HEJ35"/>
      <c r="HEK35"/>
      <c r="HEL35"/>
      <c r="HEM35"/>
      <c r="HEN35"/>
      <c r="HEO35"/>
      <c r="HEP35"/>
      <c r="HEQ35"/>
      <c r="HER35"/>
      <c r="HES35"/>
      <c r="HET35"/>
      <c r="HEU35"/>
      <c r="HEV35"/>
      <c r="HEW35"/>
      <c r="HEX35"/>
      <c r="HEY35"/>
      <c r="HEZ35"/>
      <c r="HFA35"/>
      <c r="HFB35"/>
      <c r="HFC35"/>
      <c r="HFD35"/>
      <c r="HFE35"/>
      <c r="HFF35"/>
      <c r="HFG35"/>
      <c r="HFH35"/>
      <c r="HFI35"/>
      <c r="HFJ35"/>
      <c r="HFK35"/>
      <c r="HFL35"/>
      <c r="HFM35"/>
      <c r="HFN35"/>
      <c r="HFO35"/>
      <c r="HFP35"/>
      <c r="HFQ35"/>
      <c r="HFR35"/>
      <c r="HFS35"/>
      <c r="HFT35"/>
      <c r="HFU35"/>
      <c r="HFV35"/>
      <c r="HFW35"/>
      <c r="HFX35"/>
      <c r="HFY35"/>
      <c r="HFZ35"/>
      <c r="HGA35"/>
      <c r="HGB35"/>
      <c r="HGC35"/>
      <c r="HGD35"/>
      <c r="HGE35"/>
      <c r="HGF35"/>
      <c r="HGG35"/>
      <c r="HGH35"/>
      <c r="HGI35"/>
      <c r="HGJ35"/>
      <c r="HGK35"/>
      <c r="HGL35"/>
      <c r="HGM35"/>
      <c r="HGN35"/>
      <c r="HGO35"/>
      <c r="HGP35"/>
      <c r="HGQ35"/>
      <c r="HGR35"/>
      <c r="HGS35"/>
      <c r="HGT35"/>
      <c r="HGU35"/>
      <c r="HGV35"/>
      <c r="HGW35"/>
      <c r="HGX35"/>
      <c r="HGY35"/>
      <c r="HGZ35"/>
      <c r="HHA35"/>
      <c r="HHB35"/>
      <c r="HHC35"/>
      <c r="HHD35"/>
      <c r="HHE35"/>
      <c r="HHF35"/>
      <c r="HHG35"/>
      <c r="HHH35"/>
      <c r="HHI35"/>
      <c r="HHJ35"/>
      <c r="HHK35"/>
      <c r="HHL35"/>
      <c r="HHM35"/>
      <c r="HHN35"/>
      <c r="HHO35"/>
      <c r="HHP35"/>
      <c r="HHQ35"/>
      <c r="HHR35"/>
      <c r="HHS35"/>
      <c r="HHT35"/>
      <c r="HHU35"/>
      <c r="HHV35"/>
      <c r="HHW35"/>
      <c r="HHX35"/>
      <c r="HHY35"/>
      <c r="HHZ35"/>
      <c r="HIA35"/>
      <c r="HIB35"/>
      <c r="HIC35"/>
      <c r="HID35"/>
      <c r="HIE35"/>
      <c r="HIF35"/>
      <c r="HIG35"/>
      <c r="HIH35"/>
      <c r="HII35"/>
      <c r="HIJ35"/>
      <c r="HIK35"/>
      <c r="HIL35"/>
      <c r="HIM35"/>
      <c r="HIN35"/>
      <c r="HIO35"/>
      <c r="HIP35"/>
      <c r="HIQ35"/>
      <c r="HIR35"/>
      <c r="HIS35"/>
      <c r="HIT35"/>
      <c r="HIU35"/>
      <c r="HIV35"/>
      <c r="HIW35"/>
      <c r="HIX35"/>
      <c r="HIY35"/>
      <c r="HIZ35"/>
      <c r="HJA35"/>
      <c r="HJB35"/>
      <c r="HJC35"/>
      <c r="HJD35"/>
      <c r="HJE35"/>
      <c r="HJF35"/>
      <c r="HJG35"/>
      <c r="HJH35"/>
      <c r="HJI35"/>
      <c r="HJJ35"/>
      <c r="HJK35"/>
      <c r="HJL35"/>
      <c r="HJM35"/>
      <c r="HJN35"/>
      <c r="HJO35"/>
      <c r="HJP35"/>
      <c r="HJQ35"/>
      <c r="HJR35"/>
      <c r="HJS35"/>
      <c r="HJT35"/>
      <c r="HJU35"/>
      <c r="HJV35"/>
      <c r="HJW35"/>
      <c r="HJX35"/>
      <c r="HJY35"/>
      <c r="HJZ35"/>
      <c r="HKA35"/>
      <c r="HKB35"/>
      <c r="HKC35"/>
      <c r="HKD35"/>
      <c r="HKE35"/>
      <c r="HKF35"/>
      <c r="HKG35"/>
      <c r="HKH35"/>
      <c r="HKI35"/>
      <c r="HKJ35"/>
      <c r="HKK35"/>
      <c r="HKL35"/>
      <c r="HKM35"/>
      <c r="HKN35"/>
      <c r="HKO35"/>
      <c r="HKP35"/>
      <c r="HKQ35"/>
      <c r="HKR35"/>
      <c r="HKS35"/>
      <c r="HKT35"/>
      <c r="HKU35"/>
      <c r="HKV35"/>
      <c r="HKW35"/>
      <c r="HKX35"/>
      <c r="HKY35"/>
      <c r="HKZ35"/>
      <c r="HLA35"/>
      <c r="HLB35"/>
      <c r="HLC35"/>
      <c r="HLD35"/>
      <c r="HLE35"/>
      <c r="HLF35"/>
      <c r="HLG35"/>
      <c r="HLH35"/>
      <c r="HLI35"/>
      <c r="HLJ35"/>
      <c r="HLK35"/>
      <c r="HLL35"/>
      <c r="HLM35"/>
      <c r="HLN35"/>
      <c r="HLO35"/>
      <c r="HLP35"/>
      <c r="HLQ35"/>
      <c r="HLR35"/>
      <c r="HLS35"/>
      <c r="HLT35"/>
      <c r="HLU35"/>
      <c r="HLV35"/>
      <c r="HLW35"/>
      <c r="HLX35"/>
      <c r="HLY35"/>
      <c r="HLZ35"/>
      <c r="HMA35"/>
      <c r="HMB35"/>
      <c r="HMC35"/>
      <c r="HMD35"/>
      <c r="HME35"/>
      <c r="HMF35"/>
      <c r="HMG35"/>
      <c r="HMH35"/>
      <c r="HMI35"/>
      <c r="HMJ35"/>
      <c r="HMK35"/>
      <c r="HML35"/>
      <c r="HMM35"/>
      <c r="HMN35"/>
      <c r="HMO35"/>
      <c r="HMP35"/>
      <c r="HMQ35"/>
      <c r="HMR35"/>
      <c r="HMS35"/>
      <c r="HMT35"/>
      <c r="HMU35"/>
      <c r="HMV35"/>
      <c r="HMW35"/>
      <c r="HMX35"/>
      <c r="HMY35"/>
      <c r="HMZ35"/>
      <c r="HNA35"/>
      <c r="HNB35"/>
      <c r="HNC35"/>
      <c r="HND35"/>
      <c r="HNE35"/>
      <c r="HNF35"/>
      <c r="HNG35"/>
      <c r="HNH35"/>
      <c r="HNI35"/>
      <c r="HNJ35"/>
      <c r="HNK35"/>
      <c r="HNL35"/>
      <c r="HNM35"/>
      <c r="HNN35"/>
      <c r="HNO35"/>
      <c r="HNP35"/>
      <c r="HNQ35"/>
      <c r="HNR35"/>
      <c r="HNS35"/>
      <c r="HNT35"/>
      <c r="HNU35"/>
      <c r="HNV35"/>
      <c r="HNW35"/>
      <c r="HNX35"/>
      <c r="HNY35"/>
      <c r="HNZ35"/>
      <c r="HOA35"/>
      <c r="HOB35"/>
      <c r="HOC35"/>
      <c r="HOD35"/>
      <c r="HOE35"/>
      <c r="HOF35"/>
      <c r="HOG35"/>
      <c r="HOH35"/>
      <c r="HOI35"/>
      <c r="HOJ35"/>
      <c r="HOK35"/>
      <c r="HOL35"/>
      <c r="HOM35"/>
      <c r="HON35"/>
      <c r="HOO35"/>
      <c r="HOP35"/>
      <c r="HOQ35"/>
      <c r="HOR35"/>
      <c r="HOS35"/>
      <c r="HOT35"/>
      <c r="HOU35"/>
      <c r="HOV35"/>
      <c r="HOW35"/>
      <c r="HOX35"/>
      <c r="HOY35"/>
      <c r="HOZ35"/>
      <c r="HPA35"/>
      <c r="HPB35"/>
      <c r="HPC35"/>
      <c r="HPD35"/>
      <c r="HPE35"/>
      <c r="HPF35"/>
      <c r="HPG35"/>
      <c r="HPH35"/>
      <c r="HPI35"/>
      <c r="HPJ35"/>
      <c r="HPK35"/>
      <c r="HPL35"/>
      <c r="HPM35"/>
      <c r="HPN35"/>
      <c r="HPO35"/>
      <c r="HPP35"/>
      <c r="HPQ35"/>
      <c r="HPR35"/>
      <c r="HPS35"/>
      <c r="HPT35"/>
      <c r="HPU35"/>
      <c r="HPV35"/>
      <c r="HPW35"/>
      <c r="HPX35"/>
      <c r="HPY35"/>
      <c r="HPZ35"/>
      <c r="HQA35"/>
      <c r="HQB35"/>
      <c r="HQC35"/>
      <c r="HQD35"/>
      <c r="HQE35"/>
      <c r="HQF35"/>
      <c r="HQG35"/>
      <c r="HQH35"/>
      <c r="HQI35"/>
      <c r="HQJ35"/>
      <c r="HQK35"/>
      <c r="HQL35"/>
      <c r="HQM35"/>
      <c r="HQN35"/>
      <c r="HQO35"/>
      <c r="HQP35"/>
      <c r="HQQ35"/>
      <c r="HQR35"/>
      <c r="HQS35"/>
      <c r="HQT35"/>
      <c r="HQU35"/>
      <c r="HQV35"/>
      <c r="HQW35"/>
      <c r="HQX35"/>
      <c r="HQY35"/>
      <c r="HQZ35"/>
      <c r="HRA35"/>
      <c r="HRB35"/>
      <c r="HRC35"/>
      <c r="HRD35"/>
      <c r="HRE35"/>
      <c r="HRF35"/>
      <c r="HRG35"/>
      <c r="HRH35"/>
      <c r="HRI35"/>
      <c r="HRJ35"/>
      <c r="HRK35"/>
      <c r="HRL35"/>
      <c r="HRM35"/>
      <c r="HRN35"/>
      <c r="HRO35"/>
      <c r="HRP35"/>
      <c r="HRQ35"/>
      <c r="HRR35"/>
      <c r="HRS35"/>
      <c r="HRT35"/>
      <c r="HRU35"/>
      <c r="HRV35"/>
      <c r="HRW35"/>
      <c r="HRX35"/>
      <c r="HRY35"/>
      <c r="HRZ35"/>
      <c r="HSA35"/>
      <c r="HSB35"/>
      <c r="HSC35"/>
      <c r="HSD35"/>
      <c r="HSE35"/>
      <c r="HSF35"/>
      <c r="HSG35"/>
      <c r="HSH35"/>
      <c r="HSI35"/>
      <c r="HSJ35"/>
      <c r="HSK35"/>
      <c r="HSL35"/>
      <c r="HSM35"/>
      <c r="HSN35"/>
      <c r="HSO35"/>
      <c r="HSP35"/>
      <c r="HSQ35"/>
      <c r="HSR35"/>
      <c r="HSS35"/>
      <c r="HST35"/>
      <c r="HSU35"/>
      <c r="HSV35"/>
      <c r="HSW35"/>
      <c r="HSX35"/>
      <c r="HSY35"/>
      <c r="HSZ35"/>
      <c r="HTA35"/>
      <c r="HTB35"/>
      <c r="HTC35"/>
      <c r="HTD35"/>
      <c r="HTE35"/>
      <c r="HTF35"/>
      <c r="HTG35"/>
      <c r="HTH35"/>
      <c r="HTI35"/>
      <c r="HTJ35"/>
      <c r="HTK35"/>
      <c r="HTL35"/>
      <c r="HTM35"/>
      <c r="HTN35"/>
      <c r="HTO35"/>
      <c r="HTP35"/>
      <c r="HTQ35"/>
      <c r="HTR35"/>
      <c r="HTS35"/>
      <c r="HTT35"/>
      <c r="HTU35"/>
      <c r="HTV35"/>
      <c r="HTW35"/>
      <c r="HTX35"/>
      <c r="HTY35"/>
      <c r="HTZ35"/>
      <c r="HUA35"/>
      <c r="HUB35"/>
      <c r="HUC35"/>
      <c r="HUD35"/>
      <c r="HUE35"/>
      <c r="HUF35"/>
      <c r="HUG35"/>
      <c r="HUH35"/>
      <c r="HUI35"/>
      <c r="HUJ35"/>
      <c r="HUK35"/>
      <c r="HUL35"/>
      <c r="HUM35"/>
      <c r="HUN35"/>
      <c r="HUO35"/>
      <c r="HUP35"/>
      <c r="HUQ35"/>
      <c r="HUR35"/>
      <c r="HUS35"/>
      <c r="HUT35"/>
      <c r="HUU35"/>
      <c r="HUV35"/>
      <c r="HUW35"/>
      <c r="HUX35"/>
      <c r="HUY35"/>
      <c r="HUZ35"/>
      <c r="HVA35"/>
      <c r="HVB35"/>
      <c r="HVC35"/>
      <c r="HVD35"/>
      <c r="HVE35"/>
      <c r="HVF35"/>
      <c r="HVG35"/>
      <c r="HVH35"/>
      <c r="HVI35"/>
      <c r="HVJ35"/>
      <c r="HVK35"/>
      <c r="HVL35"/>
      <c r="HVM35"/>
      <c r="HVN35"/>
      <c r="HVO35"/>
      <c r="HVP35"/>
      <c r="HVQ35"/>
      <c r="HVR35"/>
      <c r="HVS35"/>
      <c r="HVT35"/>
      <c r="HVU35"/>
      <c r="HVV35"/>
      <c r="HVW35"/>
      <c r="HVX35"/>
      <c r="HVY35"/>
      <c r="HVZ35"/>
      <c r="HWA35"/>
      <c r="HWB35"/>
      <c r="HWC35"/>
      <c r="HWD35"/>
      <c r="HWE35"/>
      <c r="HWF35"/>
      <c r="HWG35"/>
      <c r="HWH35"/>
      <c r="HWI35"/>
      <c r="HWJ35"/>
      <c r="HWK35"/>
      <c r="HWL35"/>
      <c r="HWM35"/>
      <c r="HWN35"/>
      <c r="HWO35"/>
      <c r="HWP35"/>
      <c r="HWQ35"/>
      <c r="HWR35"/>
      <c r="HWS35"/>
      <c r="HWT35"/>
      <c r="HWU35"/>
      <c r="HWV35"/>
      <c r="HWW35"/>
      <c r="HWX35"/>
      <c r="HWY35"/>
      <c r="HWZ35"/>
      <c r="HXA35"/>
      <c r="HXB35"/>
      <c r="HXC35"/>
      <c r="HXD35"/>
      <c r="HXE35"/>
      <c r="HXF35"/>
      <c r="HXG35"/>
      <c r="HXH35"/>
      <c r="HXI35"/>
      <c r="HXJ35"/>
      <c r="HXK35"/>
      <c r="HXL35"/>
      <c r="HXM35"/>
      <c r="HXN35"/>
      <c r="HXO35"/>
      <c r="HXP35"/>
      <c r="HXQ35"/>
      <c r="HXR35"/>
      <c r="HXS35"/>
      <c r="HXT35"/>
      <c r="HXU35"/>
      <c r="HXV35"/>
      <c r="HXW35"/>
      <c r="HXX35"/>
      <c r="HXY35"/>
      <c r="HXZ35"/>
      <c r="HYA35"/>
      <c r="HYB35"/>
      <c r="HYC35"/>
      <c r="HYD35"/>
      <c r="HYE35"/>
      <c r="HYF35"/>
      <c r="HYG35"/>
      <c r="HYH35"/>
      <c r="HYI35"/>
      <c r="HYJ35"/>
      <c r="HYK35"/>
      <c r="HYL35"/>
      <c r="HYM35"/>
      <c r="HYN35"/>
      <c r="HYO35"/>
      <c r="HYP35"/>
      <c r="HYQ35"/>
      <c r="HYR35"/>
      <c r="HYS35"/>
      <c r="HYT35"/>
      <c r="HYU35"/>
      <c r="HYV35"/>
      <c r="HYW35"/>
      <c r="HYX35"/>
      <c r="HYY35"/>
      <c r="HYZ35"/>
      <c r="HZA35"/>
      <c r="HZB35"/>
      <c r="HZC35"/>
      <c r="HZD35"/>
      <c r="HZE35"/>
      <c r="HZF35"/>
      <c r="HZG35"/>
      <c r="HZH35"/>
      <c r="HZI35"/>
      <c r="HZJ35"/>
      <c r="HZK35"/>
      <c r="HZL35"/>
      <c r="HZM35"/>
      <c r="HZN35"/>
      <c r="HZO35"/>
      <c r="HZP35"/>
      <c r="HZQ35"/>
      <c r="HZR35"/>
      <c r="HZS35"/>
      <c r="HZT35"/>
      <c r="HZU35"/>
      <c r="HZV35"/>
      <c r="HZW35"/>
      <c r="HZX35"/>
      <c r="HZY35"/>
      <c r="HZZ35"/>
      <c r="IAA35"/>
      <c r="IAB35"/>
      <c r="IAC35"/>
      <c r="IAD35"/>
      <c r="IAE35"/>
      <c r="IAF35"/>
      <c r="IAG35"/>
      <c r="IAH35"/>
      <c r="IAI35"/>
      <c r="IAJ35"/>
      <c r="IAK35"/>
      <c r="IAL35"/>
      <c r="IAM35"/>
      <c r="IAN35"/>
      <c r="IAO35"/>
      <c r="IAP35"/>
      <c r="IAQ35"/>
      <c r="IAR35"/>
      <c r="IAS35"/>
      <c r="IAT35"/>
      <c r="IAU35"/>
      <c r="IAV35"/>
      <c r="IAW35"/>
      <c r="IAX35"/>
      <c r="IAY35"/>
      <c r="IAZ35"/>
      <c r="IBA35"/>
      <c r="IBB35"/>
      <c r="IBC35"/>
      <c r="IBD35"/>
      <c r="IBE35"/>
      <c r="IBF35"/>
      <c r="IBG35"/>
      <c r="IBH35"/>
      <c r="IBI35"/>
      <c r="IBJ35"/>
      <c r="IBK35"/>
      <c r="IBL35"/>
      <c r="IBM35"/>
      <c r="IBN35"/>
      <c r="IBO35"/>
      <c r="IBP35"/>
      <c r="IBQ35"/>
      <c r="IBR35"/>
      <c r="IBS35"/>
      <c r="IBT35"/>
      <c r="IBU35"/>
      <c r="IBV35"/>
      <c r="IBW35"/>
      <c r="IBX35"/>
      <c r="IBY35"/>
      <c r="IBZ35"/>
      <c r="ICA35"/>
      <c r="ICB35"/>
      <c r="ICC35"/>
      <c r="ICD35"/>
      <c r="ICE35"/>
      <c r="ICF35"/>
      <c r="ICG35"/>
      <c r="ICH35"/>
      <c r="ICI35"/>
      <c r="ICJ35"/>
      <c r="ICK35"/>
      <c r="ICL35"/>
      <c r="ICM35"/>
      <c r="ICN35"/>
      <c r="ICO35"/>
      <c r="ICP35"/>
      <c r="ICQ35"/>
      <c r="ICR35"/>
      <c r="ICS35"/>
      <c r="ICT35"/>
      <c r="ICU35"/>
      <c r="ICV35"/>
      <c r="ICW35"/>
      <c r="ICX35"/>
      <c r="ICY35"/>
      <c r="ICZ35"/>
      <c r="IDA35"/>
      <c r="IDB35"/>
      <c r="IDC35"/>
      <c r="IDD35"/>
      <c r="IDE35"/>
      <c r="IDF35"/>
      <c r="IDG35"/>
      <c r="IDH35"/>
      <c r="IDI35"/>
      <c r="IDJ35"/>
      <c r="IDK35"/>
      <c r="IDL35"/>
      <c r="IDM35"/>
      <c r="IDN35"/>
      <c r="IDO35"/>
      <c r="IDP35"/>
      <c r="IDQ35"/>
      <c r="IDR35"/>
      <c r="IDS35"/>
      <c r="IDT35"/>
      <c r="IDU35"/>
      <c r="IDV35"/>
      <c r="IDW35"/>
      <c r="IDX35"/>
      <c r="IDY35"/>
      <c r="IDZ35"/>
      <c r="IEA35"/>
      <c r="IEB35"/>
      <c r="IEC35"/>
      <c r="IED35"/>
      <c r="IEE35"/>
      <c r="IEF35"/>
      <c r="IEG35"/>
      <c r="IEH35"/>
      <c r="IEI35"/>
      <c r="IEJ35"/>
      <c r="IEK35"/>
      <c r="IEL35"/>
      <c r="IEM35"/>
      <c r="IEN35"/>
      <c r="IEO35"/>
      <c r="IEP35"/>
      <c r="IEQ35"/>
      <c r="IER35"/>
      <c r="IES35"/>
      <c r="IET35"/>
      <c r="IEU35"/>
      <c r="IEV35"/>
      <c r="IEW35"/>
      <c r="IEX35"/>
      <c r="IEY35"/>
      <c r="IEZ35"/>
      <c r="IFA35"/>
      <c r="IFB35"/>
      <c r="IFC35"/>
      <c r="IFD35"/>
      <c r="IFE35"/>
      <c r="IFF35"/>
      <c r="IFG35"/>
      <c r="IFH35"/>
      <c r="IFI35"/>
      <c r="IFJ35"/>
      <c r="IFK35"/>
      <c r="IFL35"/>
      <c r="IFM35"/>
      <c r="IFN35"/>
      <c r="IFO35"/>
      <c r="IFP35"/>
      <c r="IFQ35"/>
      <c r="IFR35"/>
      <c r="IFS35"/>
      <c r="IFT35"/>
      <c r="IFU35"/>
      <c r="IFV35"/>
      <c r="IFW35"/>
      <c r="IFX35"/>
      <c r="IFY35"/>
      <c r="IFZ35"/>
      <c r="IGA35"/>
      <c r="IGB35"/>
      <c r="IGC35"/>
      <c r="IGD35"/>
      <c r="IGE35"/>
      <c r="IGF35"/>
      <c r="IGG35"/>
      <c r="IGH35"/>
      <c r="IGI35"/>
      <c r="IGJ35"/>
      <c r="IGK35"/>
      <c r="IGL35"/>
      <c r="IGM35"/>
      <c r="IGN35"/>
      <c r="IGO35"/>
      <c r="IGP35"/>
      <c r="IGQ35"/>
      <c r="IGR35"/>
      <c r="IGS35"/>
      <c r="IGT35"/>
      <c r="IGU35"/>
      <c r="IGV35"/>
      <c r="IGW35"/>
      <c r="IGX35"/>
      <c r="IGY35"/>
      <c r="IGZ35"/>
      <c r="IHA35"/>
      <c r="IHB35"/>
      <c r="IHC35"/>
      <c r="IHD35"/>
      <c r="IHE35"/>
      <c r="IHF35"/>
      <c r="IHG35"/>
      <c r="IHH35"/>
      <c r="IHI35"/>
      <c r="IHJ35"/>
      <c r="IHK35"/>
      <c r="IHL35"/>
      <c r="IHM35"/>
      <c r="IHN35"/>
      <c r="IHO35"/>
      <c r="IHP35"/>
      <c r="IHQ35"/>
      <c r="IHR35"/>
      <c r="IHS35"/>
      <c r="IHT35"/>
      <c r="IHU35"/>
      <c r="IHV35"/>
      <c r="IHW35"/>
      <c r="IHX35"/>
      <c r="IHY35"/>
      <c r="IHZ35"/>
      <c r="IIA35"/>
      <c r="IIB35"/>
      <c r="IIC35"/>
      <c r="IID35"/>
      <c r="IIE35"/>
      <c r="IIF35"/>
      <c r="IIG35"/>
      <c r="IIH35"/>
      <c r="III35"/>
      <c r="IIJ35"/>
      <c r="IIK35"/>
      <c r="IIL35"/>
      <c r="IIM35"/>
      <c r="IIN35"/>
      <c r="IIO35"/>
      <c r="IIP35"/>
      <c r="IIQ35"/>
      <c r="IIR35"/>
      <c r="IIS35"/>
      <c r="IIT35"/>
      <c r="IIU35"/>
      <c r="IIV35"/>
      <c r="IIW35"/>
      <c r="IIX35"/>
      <c r="IIY35"/>
      <c r="IIZ35"/>
      <c r="IJA35"/>
      <c r="IJB35"/>
      <c r="IJC35"/>
      <c r="IJD35"/>
      <c r="IJE35"/>
      <c r="IJF35"/>
      <c r="IJG35"/>
      <c r="IJH35"/>
      <c r="IJI35"/>
      <c r="IJJ35"/>
      <c r="IJK35"/>
      <c r="IJL35"/>
      <c r="IJM35"/>
      <c r="IJN35"/>
      <c r="IJO35"/>
      <c r="IJP35"/>
      <c r="IJQ35"/>
      <c r="IJR35"/>
      <c r="IJS35"/>
      <c r="IJT35"/>
      <c r="IJU35"/>
      <c r="IJV35"/>
      <c r="IJW35"/>
      <c r="IJX35"/>
      <c r="IJY35"/>
      <c r="IJZ35"/>
      <c r="IKA35"/>
      <c r="IKB35"/>
      <c r="IKC35"/>
      <c r="IKD35"/>
      <c r="IKE35"/>
      <c r="IKF35"/>
      <c r="IKG35"/>
      <c r="IKH35"/>
      <c r="IKI35"/>
      <c r="IKJ35"/>
      <c r="IKK35"/>
      <c r="IKL35"/>
      <c r="IKM35"/>
      <c r="IKN35"/>
      <c r="IKO35"/>
      <c r="IKP35"/>
      <c r="IKQ35"/>
      <c r="IKR35"/>
      <c r="IKS35"/>
      <c r="IKT35"/>
      <c r="IKU35"/>
      <c r="IKV35"/>
      <c r="IKW35"/>
      <c r="IKX35"/>
      <c r="IKY35"/>
      <c r="IKZ35"/>
      <c r="ILA35"/>
      <c r="ILB35"/>
      <c r="ILC35"/>
      <c r="ILD35"/>
      <c r="ILE35"/>
      <c r="ILF35"/>
      <c r="ILG35"/>
      <c r="ILH35"/>
      <c r="ILI35"/>
      <c r="ILJ35"/>
      <c r="ILK35"/>
      <c r="ILL35"/>
      <c r="ILM35"/>
      <c r="ILN35"/>
      <c r="ILO35"/>
      <c r="ILP35"/>
      <c r="ILQ35"/>
      <c r="ILR35"/>
      <c r="ILS35"/>
      <c r="ILT35"/>
      <c r="ILU35"/>
      <c r="ILV35"/>
      <c r="ILW35"/>
      <c r="ILX35"/>
      <c r="ILY35"/>
      <c r="ILZ35"/>
      <c r="IMA35"/>
      <c r="IMB35"/>
      <c r="IMC35"/>
      <c r="IMD35"/>
      <c r="IME35"/>
      <c r="IMF35"/>
      <c r="IMG35"/>
      <c r="IMH35"/>
      <c r="IMI35"/>
      <c r="IMJ35"/>
      <c r="IMK35"/>
      <c r="IML35"/>
      <c r="IMM35"/>
      <c r="IMN35"/>
      <c r="IMO35"/>
      <c r="IMP35"/>
      <c r="IMQ35"/>
      <c r="IMR35"/>
      <c r="IMS35"/>
      <c r="IMT35"/>
      <c r="IMU35"/>
      <c r="IMV35"/>
      <c r="IMW35"/>
      <c r="IMX35"/>
      <c r="IMY35"/>
      <c r="IMZ35"/>
      <c r="INA35"/>
      <c r="INB35"/>
      <c r="INC35"/>
      <c r="IND35"/>
      <c r="INE35"/>
      <c r="INF35"/>
      <c r="ING35"/>
      <c r="INH35"/>
      <c r="INI35"/>
      <c r="INJ35"/>
      <c r="INK35"/>
      <c r="INL35"/>
      <c r="INM35"/>
      <c r="INN35"/>
      <c r="INO35"/>
      <c r="INP35"/>
      <c r="INQ35"/>
      <c r="INR35"/>
      <c r="INS35"/>
      <c r="INT35"/>
      <c r="INU35"/>
      <c r="INV35"/>
      <c r="INW35"/>
      <c r="INX35"/>
      <c r="INY35"/>
      <c r="INZ35"/>
      <c r="IOA35"/>
      <c r="IOB35"/>
      <c r="IOC35"/>
      <c r="IOD35"/>
      <c r="IOE35"/>
      <c r="IOF35"/>
      <c r="IOG35"/>
      <c r="IOH35"/>
      <c r="IOI35"/>
      <c r="IOJ35"/>
      <c r="IOK35"/>
      <c r="IOL35"/>
      <c r="IOM35"/>
      <c r="ION35"/>
      <c r="IOO35"/>
      <c r="IOP35"/>
      <c r="IOQ35"/>
      <c r="IOR35"/>
      <c r="IOS35"/>
      <c r="IOT35"/>
      <c r="IOU35"/>
      <c r="IOV35"/>
      <c r="IOW35"/>
      <c r="IOX35"/>
      <c r="IOY35"/>
      <c r="IOZ35"/>
      <c r="IPA35"/>
      <c r="IPB35"/>
      <c r="IPC35"/>
      <c r="IPD35"/>
      <c r="IPE35"/>
      <c r="IPF35"/>
      <c r="IPG35"/>
      <c r="IPH35"/>
      <c r="IPI35"/>
      <c r="IPJ35"/>
      <c r="IPK35"/>
      <c r="IPL35"/>
      <c r="IPM35"/>
      <c r="IPN35"/>
      <c r="IPO35"/>
      <c r="IPP35"/>
      <c r="IPQ35"/>
      <c r="IPR35"/>
      <c r="IPS35"/>
      <c r="IPT35"/>
      <c r="IPU35"/>
      <c r="IPV35"/>
      <c r="IPW35"/>
      <c r="IPX35"/>
      <c r="IPY35"/>
      <c r="IPZ35"/>
      <c r="IQA35"/>
      <c r="IQB35"/>
      <c r="IQC35"/>
      <c r="IQD35"/>
      <c r="IQE35"/>
      <c r="IQF35"/>
      <c r="IQG35"/>
      <c r="IQH35"/>
      <c r="IQI35"/>
      <c r="IQJ35"/>
      <c r="IQK35"/>
      <c r="IQL35"/>
      <c r="IQM35"/>
      <c r="IQN35"/>
      <c r="IQO35"/>
      <c r="IQP35"/>
      <c r="IQQ35"/>
      <c r="IQR35"/>
      <c r="IQS35"/>
      <c r="IQT35"/>
      <c r="IQU35"/>
      <c r="IQV35"/>
      <c r="IQW35"/>
      <c r="IQX35"/>
      <c r="IQY35"/>
      <c r="IQZ35"/>
      <c r="IRA35"/>
      <c r="IRB35"/>
      <c r="IRC35"/>
      <c r="IRD35"/>
      <c r="IRE35"/>
      <c r="IRF35"/>
      <c r="IRG35"/>
      <c r="IRH35"/>
      <c r="IRI35"/>
      <c r="IRJ35"/>
      <c r="IRK35"/>
      <c r="IRL35"/>
      <c r="IRM35"/>
      <c r="IRN35"/>
      <c r="IRO35"/>
      <c r="IRP35"/>
      <c r="IRQ35"/>
      <c r="IRR35"/>
      <c r="IRS35"/>
      <c r="IRT35"/>
      <c r="IRU35"/>
      <c r="IRV35"/>
      <c r="IRW35"/>
      <c r="IRX35"/>
      <c r="IRY35"/>
      <c r="IRZ35"/>
      <c r="ISA35"/>
      <c r="ISB35"/>
      <c r="ISC35"/>
      <c r="ISD35"/>
      <c r="ISE35"/>
      <c r="ISF35"/>
      <c r="ISG35"/>
      <c r="ISH35"/>
      <c r="ISI35"/>
      <c r="ISJ35"/>
      <c r="ISK35"/>
      <c r="ISL35"/>
      <c r="ISM35"/>
      <c r="ISN35"/>
      <c r="ISO35"/>
      <c r="ISP35"/>
      <c r="ISQ35"/>
      <c r="ISR35"/>
      <c r="ISS35"/>
      <c r="IST35"/>
      <c r="ISU35"/>
      <c r="ISV35"/>
      <c r="ISW35"/>
      <c r="ISX35"/>
      <c r="ISY35"/>
      <c r="ISZ35"/>
      <c r="ITA35"/>
      <c r="ITB35"/>
      <c r="ITC35"/>
      <c r="ITD35"/>
      <c r="ITE35"/>
      <c r="ITF35"/>
      <c r="ITG35"/>
      <c r="ITH35"/>
      <c r="ITI35"/>
      <c r="ITJ35"/>
      <c r="ITK35"/>
      <c r="ITL35"/>
      <c r="ITM35"/>
      <c r="ITN35"/>
      <c r="ITO35"/>
      <c r="ITP35"/>
      <c r="ITQ35"/>
      <c r="ITR35"/>
      <c r="ITS35"/>
      <c r="ITT35"/>
      <c r="ITU35"/>
      <c r="ITV35"/>
      <c r="ITW35"/>
      <c r="ITX35"/>
      <c r="ITY35"/>
      <c r="ITZ35"/>
      <c r="IUA35"/>
      <c r="IUB35"/>
      <c r="IUC35"/>
      <c r="IUD35"/>
      <c r="IUE35"/>
      <c r="IUF35"/>
      <c r="IUG35"/>
      <c r="IUH35"/>
      <c r="IUI35"/>
      <c r="IUJ35"/>
      <c r="IUK35"/>
      <c r="IUL35"/>
      <c r="IUM35"/>
      <c r="IUN35"/>
      <c r="IUO35"/>
      <c r="IUP35"/>
      <c r="IUQ35"/>
      <c r="IUR35"/>
      <c r="IUS35"/>
      <c r="IUT35"/>
      <c r="IUU35"/>
      <c r="IUV35"/>
      <c r="IUW35"/>
      <c r="IUX35"/>
      <c r="IUY35"/>
      <c r="IUZ35"/>
      <c r="IVA35"/>
      <c r="IVB35"/>
      <c r="IVC35"/>
      <c r="IVD35"/>
      <c r="IVE35"/>
      <c r="IVF35"/>
      <c r="IVG35"/>
      <c r="IVH35"/>
      <c r="IVI35"/>
      <c r="IVJ35"/>
      <c r="IVK35"/>
      <c r="IVL35"/>
      <c r="IVM35"/>
      <c r="IVN35"/>
      <c r="IVO35"/>
      <c r="IVP35"/>
      <c r="IVQ35"/>
      <c r="IVR35"/>
      <c r="IVS35"/>
      <c r="IVT35"/>
      <c r="IVU35"/>
      <c r="IVV35"/>
      <c r="IVW35"/>
      <c r="IVX35"/>
      <c r="IVY35"/>
      <c r="IVZ35"/>
      <c r="IWA35"/>
      <c r="IWB35"/>
      <c r="IWC35"/>
      <c r="IWD35"/>
      <c r="IWE35"/>
      <c r="IWF35"/>
      <c r="IWG35"/>
      <c r="IWH35"/>
      <c r="IWI35"/>
      <c r="IWJ35"/>
      <c r="IWK35"/>
      <c r="IWL35"/>
      <c r="IWM35"/>
      <c r="IWN35"/>
      <c r="IWO35"/>
      <c r="IWP35"/>
      <c r="IWQ35"/>
      <c r="IWR35"/>
      <c r="IWS35"/>
      <c r="IWT35"/>
      <c r="IWU35"/>
      <c r="IWV35"/>
      <c r="IWW35"/>
      <c r="IWX35"/>
      <c r="IWY35"/>
      <c r="IWZ35"/>
      <c r="IXA35"/>
      <c r="IXB35"/>
      <c r="IXC35"/>
      <c r="IXD35"/>
      <c r="IXE35"/>
      <c r="IXF35"/>
      <c r="IXG35"/>
      <c r="IXH35"/>
      <c r="IXI35"/>
      <c r="IXJ35"/>
      <c r="IXK35"/>
      <c r="IXL35"/>
      <c r="IXM35"/>
      <c r="IXN35"/>
      <c r="IXO35"/>
      <c r="IXP35"/>
      <c r="IXQ35"/>
      <c r="IXR35"/>
      <c r="IXS35"/>
      <c r="IXT35"/>
      <c r="IXU35"/>
      <c r="IXV35"/>
      <c r="IXW35"/>
      <c r="IXX35"/>
      <c r="IXY35"/>
      <c r="IXZ35"/>
      <c r="IYA35"/>
      <c r="IYB35"/>
      <c r="IYC35"/>
      <c r="IYD35"/>
      <c r="IYE35"/>
      <c r="IYF35"/>
      <c r="IYG35"/>
      <c r="IYH35"/>
      <c r="IYI35"/>
      <c r="IYJ35"/>
      <c r="IYK35"/>
      <c r="IYL35"/>
      <c r="IYM35"/>
      <c r="IYN35"/>
      <c r="IYO35"/>
      <c r="IYP35"/>
      <c r="IYQ35"/>
      <c r="IYR35"/>
      <c r="IYS35"/>
      <c r="IYT35"/>
      <c r="IYU35"/>
      <c r="IYV35"/>
      <c r="IYW35"/>
      <c r="IYX35"/>
      <c r="IYY35"/>
      <c r="IYZ35"/>
      <c r="IZA35"/>
      <c r="IZB35"/>
      <c r="IZC35"/>
      <c r="IZD35"/>
      <c r="IZE35"/>
      <c r="IZF35"/>
      <c r="IZG35"/>
      <c r="IZH35"/>
      <c r="IZI35"/>
      <c r="IZJ35"/>
      <c r="IZK35"/>
      <c r="IZL35"/>
      <c r="IZM35"/>
      <c r="IZN35"/>
      <c r="IZO35"/>
      <c r="IZP35"/>
      <c r="IZQ35"/>
      <c r="IZR35"/>
      <c r="IZS35"/>
      <c r="IZT35"/>
      <c r="IZU35"/>
      <c r="IZV35"/>
      <c r="IZW35"/>
      <c r="IZX35"/>
      <c r="IZY35"/>
      <c r="IZZ35"/>
      <c r="JAA35"/>
      <c r="JAB35"/>
      <c r="JAC35"/>
      <c r="JAD35"/>
      <c r="JAE35"/>
      <c r="JAF35"/>
      <c r="JAG35"/>
      <c r="JAH35"/>
      <c r="JAI35"/>
      <c r="JAJ35"/>
      <c r="JAK35"/>
      <c r="JAL35"/>
      <c r="JAM35"/>
      <c r="JAN35"/>
      <c r="JAO35"/>
      <c r="JAP35"/>
      <c r="JAQ35"/>
      <c r="JAR35"/>
      <c r="JAS35"/>
      <c r="JAT35"/>
      <c r="JAU35"/>
      <c r="JAV35"/>
      <c r="JAW35"/>
      <c r="JAX35"/>
      <c r="JAY35"/>
      <c r="JAZ35"/>
      <c r="JBA35"/>
      <c r="JBB35"/>
      <c r="JBC35"/>
      <c r="JBD35"/>
      <c r="JBE35"/>
      <c r="JBF35"/>
      <c r="JBG35"/>
      <c r="JBH35"/>
      <c r="JBI35"/>
      <c r="JBJ35"/>
      <c r="JBK35"/>
      <c r="JBL35"/>
      <c r="JBM35"/>
      <c r="JBN35"/>
      <c r="JBO35"/>
      <c r="JBP35"/>
      <c r="JBQ35"/>
      <c r="JBR35"/>
      <c r="JBS35"/>
      <c r="JBT35"/>
      <c r="JBU35"/>
      <c r="JBV35"/>
      <c r="JBW35"/>
      <c r="JBX35"/>
      <c r="JBY35"/>
      <c r="JBZ35"/>
      <c r="JCA35"/>
      <c r="JCB35"/>
      <c r="JCC35"/>
      <c r="JCD35"/>
      <c r="JCE35"/>
      <c r="JCF35"/>
      <c r="JCG35"/>
      <c r="JCH35"/>
      <c r="JCI35"/>
      <c r="JCJ35"/>
      <c r="JCK35"/>
      <c r="JCL35"/>
      <c r="JCM35"/>
      <c r="JCN35"/>
      <c r="JCO35"/>
      <c r="JCP35"/>
      <c r="JCQ35"/>
      <c r="JCR35"/>
      <c r="JCS35"/>
      <c r="JCT35"/>
      <c r="JCU35"/>
      <c r="JCV35"/>
      <c r="JCW35"/>
      <c r="JCX35"/>
      <c r="JCY35"/>
      <c r="JCZ35"/>
      <c r="JDA35"/>
      <c r="JDB35"/>
      <c r="JDC35"/>
      <c r="JDD35"/>
      <c r="JDE35"/>
      <c r="JDF35"/>
      <c r="JDG35"/>
      <c r="JDH35"/>
      <c r="JDI35"/>
      <c r="JDJ35"/>
      <c r="JDK35"/>
      <c r="JDL35"/>
      <c r="JDM35"/>
      <c r="JDN35"/>
      <c r="JDO35"/>
      <c r="JDP35"/>
      <c r="JDQ35"/>
      <c r="JDR35"/>
      <c r="JDS35"/>
      <c r="JDT35"/>
      <c r="JDU35"/>
      <c r="JDV35"/>
      <c r="JDW35"/>
      <c r="JDX35"/>
      <c r="JDY35"/>
      <c r="JDZ35"/>
      <c r="JEA35"/>
      <c r="JEB35"/>
      <c r="JEC35"/>
      <c r="JED35"/>
      <c r="JEE35"/>
      <c r="JEF35"/>
      <c r="JEG35"/>
      <c r="JEH35"/>
      <c r="JEI35"/>
      <c r="JEJ35"/>
      <c r="JEK35"/>
      <c r="JEL35"/>
      <c r="JEM35"/>
      <c r="JEN35"/>
      <c r="JEO35"/>
      <c r="JEP35"/>
      <c r="JEQ35"/>
      <c r="JER35"/>
      <c r="JES35"/>
      <c r="JET35"/>
      <c r="JEU35"/>
      <c r="JEV35"/>
      <c r="JEW35"/>
      <c r="JEX35"/>
      <c r="JEY35"/>
      <c r="JEZ35"/>
      <c r="JFA35"/>
      <c r="JFB35"/>
      <c r="JFC35"/>
      <c r="JFD35"/>
      <c r="JFE35"/>
      <c r="JFF35"/>
      <c r="JFG35"/>
      <c r="JFH35"/>
      <c r="JFI35"/>
      <c r="JFJ35"/>
      <c r="JFK35"/>
      <c r="JFL35"/>
      <c r="JFM35"/>
      <c r="JFN35"/>
      <c r="JFO35"/>
      <c r="JFP35"/>
      <c r="JFQ35"/>
      <c r="JFR35"/>
      <c r="JFS35"/>
      <c r="JFT35"/>
      <c r="JFU35"/>
      <c r="JFV35"/>
      <c r="JFW35"/>
      <c r="JFX35"/>
      <c r="JFY35"/>
      <c r="JFZ35"/>
      <c r="JGA35"/>
      <c r="JGB35"/>
      <c r="JGC35"/>
      <c r="JGD35"/>
      <c r="JGE35"/>
      <c r="JGF35"/>
      <c r="JGG35"/>
      <c r="JGH35"/>
      <c r="JGI35"/>
      <c r="JGJ35"/>
      <c r="JGK35"/>
      <c r="JGL35"/>
      <c r="JGM35"/>
      <c r="JGN35"/>
      <c r="JGO35"/>
      <c r="JGP35"/>
      <c r="JGQ35"/>
      <c r="JGR35"/>
      <c r="JGS35"/>
      <c r="JGT35"/>
      <c r="JGU35"/>
      <c r="JGV35"/>
      <c r="JGW35"/>
      <c r="JGX35"/>
      <c r="JGY35"/>
      <c r="JGZ35"/>
      <c r="JHA35"/>
      <c r="JHB35"/>
      <c r="JHC35"/>
      <c r="JHD35"/>
      <c r="JHE35"/>
      <c r="JHF35"/>
      <c r="JHG35"/>
      <c r="JHH35"/>
      <c r="JHI35"/>
      <c r="JHJ35"/>
      <c r="JHK35"/>
      <c r="JHL35"/>
      <c r="JHM35"/>
      <c r="JHN35"/>
      <c r="JHO35"/>
      <c r="JHP35"/>
      <c r="JHQ35"/>
      <c r="JHR35"/>
      <c r="JHS35"/>
      <c r="JHT35"/>
      <c r="JHU35"/>
      <c r="JHV35"/>
      <c r="JHW35"/>
      <c r="JHX35"/>
      <c r="JHY35"/>
      <c r="JHZ35"/>
      <c r="JIA35"/>
      <c r="JIB35"/>
      <c r="JIC35"/>
      <c r="JID35"/>
      <c r="JIE35"/>
      <c r="JIF35"/>
      <c r="JIG35"/>
      <c r="JIH35"/>
      <c r="JII35"/>
      <c r="JIJ35"/>
      <c r="JIK35"/>
      <c r="JIL35"/>
      <c r="JIM35"/>
      <c r="JIN35"/>
      <c r="JIO35"/>
      <c r="JIP35"/>
      <c r="JIQ35"/>
      <c r="JIR35"/>
      <c r="JIS35"/>
      <c r="JIT35"/>
      <c r="JIU35"/>
      <c r="JIV35"/>
      <c r="JIW35"/>
      <c r="JIX35"/>
      <c r="JIY35"/>
      <c r="JIZ35"/>
      <c r="JJA35"/>
      <c r="JJB35"/>
      <c r="JJC35"/>
      <c r="JJD35"/>
      <c r="JJE35"/>
      <c r="JJF35"/>
      <c r="JJG35"/>
      <c r="JJH35"/>
      <c r="JJI35"/>
      <c r="JJJ35"/>
      <c r="JJK35"/>
      <c r="JJL35"/>
      <c r="JJM35"/>
      <c r="JJN35"/>
      <c r="JJO35"/>
      <c r="JJP35"/>
      <c r="JJQ35"/>
      <c r="JJR35"/>
      <c r="JJS35"/>
      <c r="JJT35"/>
      <c r="JJU35"/>
      <c r="JJV35"/>
      <c r="JJW35"/>
      <c r="JJX35"/>
      <c r="JJY35"/>
      <c r="JJZ35"/>
      <c r="JKA35"/>
      <c r="JKB35"/>
      <c r="JKC35"/>
      <c r="JKD35"/>
      <c r="JKE35"/>
      <c r="JKF35"/>
      <c r="JKG35"/>
      <c r="JKH35"/>
      <c r="JKI35"/>
      <c r="JKJ35"/>
      <c r="JKK35"/>
      <c r="JKL35"/>
      <c r="JKM35"/>
      <c r="JKN35"/>
      <c r="JKO35"/>
      <c r="JKP35"/>
      <c r="JKQ35"/>
      <c r="JKR35"/>
      <c r="JKS35"/>
      <c r="JKT35"/>
      <c r="JKU35"/>
      <c r="JKV35"/>
      <c r="JKW35"/>
      <c r="JKX35"/>
      <c r="JKY35"/>
      <c r="JKZ35"/>
      <c r="JLA35"/>
      <c r="JLB35"/>
      <c r="JLC35"/>
      <c r="JLD35"/>
      <c r="JLE35"/>
      <c r="JLF35"/>
      <c r="JLG35"/>
      <c r="JLH35"/>
      <c r="JLI35"/>
      <c r="JLJ35"/>
      <c r="JLK35"/>
      <c r="JLL35"/>
      <c r="JLM35"/>
      <c r="JLN35"/>
      <c r="JLO35"/>
      <c r="JLP35"/>
      <c r="JLQ35"/>
      <c r="JLR35"/>
      <c r="JLS35"/>
      <c r="JLT35"/>
      <c r="JLU35"/>
      <c r="JLV35"/>
      <c r="JLW35"/>
      <c r="JLX35"/>
      <c r="JLY35"/>
      <c r="JLZ35"/>
      <c r="JMA35"/>
      <c r="JMB35"/>
      <c r="JMC35"/>
      <c r="JMD35"/>
      <c r="JME35"/>
      <c r="JMF35"/>
      <c r="JMG35"/>
      <c r="JMH35"/>
      <c r="JMI35"/>
      <c r="JMJ35"/>
      <c r="JMK35"/>
      <c r="JML35"/>
      <c r="JMM35"/>
      <c r="JMN35"/>
      <c r="JMO35"/>
      <c r="JMP35"/>
      <c r="JMQ35"/>
      <c r="JMR35"/>
      <c r="JMS35"/>
      <c r="JMT35"/>
      <c r="JMU35"/>
      <c r="JMV35"/>
      <c r="JMW35"/>
      <c r="JMX35"/>
      <c r="JMY35"/>
      <c r="JMZ35"/>
      <c r="JNA35"/>
      <c r="JNB35"/>
      <c r="JNC35"/>
      <c r="JND35"/>
      <c r="JNE35"/>
      <c r="JNF35"/>
      <c r="JNG35"/>
      <c r="JNH35"/>
      <c r="JNI35"/>
      <c r="JNJ35"/>
      <c r="JNK35"/>
      <c r="JNL35"/>
      <c r="JNM35"/>
      <c r="JNN35"/>
      <c r="JNO35"/>
      <c r="JNP35"/>
      <c r="JNQ35"/>
      <c r="JNR35"/>
      <c r="JNS35"/>
      <c r="JNT35"/>
      <c r="JNU35"/>
      <c r="JNV35"/>
      <c r="JNW35"/>
      <c r="JNX35"/>
      <c r="JNY35"/>
      <c r="JNZ35"/>
      <c r="JOA35"/>
      <c r="JOB35"/>
      <c r="JOC35"/>
      <c r="JOD35"/>
      <c r="JOE35"/>
      <c r="JOF35"/>
      <c r="JOG35"/>
      <c r="JOH35"/>
      <c r="JOI35"/>
      <c r="JOJ35"/>
      <c r="JOK35"/>
      <c r="JOL35"/>
      <c r="JOM35"/>
      <c r="JON35"/>
      <c r="JOO35"/>
      <c r="JOP35"/>
      <c r="JOQ35"/>
      <c r="JOR35"/>
      <c r="JOS35"/>
      <c r="JOT35"/>
      <c r="JOU35"/>
      <c r="JOV35"/>
      <c r="JOW35"/>
      <c r="JOX35"/>
      <c r="JOY35"/>
      <c r="JOZ35"/>
      <c r="JPA35"/>
      <c r="JPB35"/>
      <c r="JPC35"/>
      <c r="JPD35"/>
      <c r="JPE35"/>
      <c r="JPF35"/>
      <c r="JPG35"/>
      <c r="JPH35"/>
      <c r="JPI35"/>
      <c r="JPJ35"/>
      <c r="JPK35"/>
      <c r="JPL35"/>
      <c r="JPM35"/>
      <c r="JPN35"/>
      <c r="JPO35"/>
      <c r="JPP35"/>
      <c r="JPQ35"/>
      <c r="JPR35"/>
      <c r="JPS35"/>
      <c r="JPT35"/>
      <c r="JPU35"/>
      <c r="JPV35"/>
      <c r="JPW35"/>
      <c r="JPX35"/>
      <c r="JPY35"/>
      <c r="JPZ35"/>
      <c r="JQA35"/>
      <c r="JQB35"/>
      <c r="JQC35"/>
      <c r="JQD35"/>
      <c r="JQE35"/>
      <c r="JQF35"/>
      <c r="JQG35"/>
      <c r="JQH35"/>
      <c r="JQI35"/>
      <c r="JQJ35"/>
      <c r="JQK35"/>
      <c r="JQL35"/>
      <c r="JQM35"/>
      <c r="JQN35"/>
      <c r="JQO35"/>
      <c r="JQP35"/>
      <c r="JQQ35"/>
      <c r="JQR35"/>
      <c r="JQS35"/>
      <c r="JQT35"/>
      <c r="JQU35"/>
      <c r="JQV35"/>
      <c r="JQW35"/>
      <c r="JQX35"/>
      <c r="JQY35"/>
      <c r="JQZ35"/>
      <c r="JRA35"/>
      <c r="JRB35"/>
      <c r="JRC35"/>
      <c r="JRD35"/>
      <c r="JRE35"/>
      <c r="JRF35"/>
      <c r="JRG35"/>
      <c r="JRH35"/>
      <c r="JRI35"/>
      <c r="JRJ35"/>
      <c r="JRK35"/>
      <c r="JRL35"/>
      <c r="JRM35"/>
      <c r="JRN35"/>
      <c r="JRO35"/>
      <c r="JRP35"/>
      <c r="JRQ35"/>
      <c r="JRR35"/>
      <c r="JRS35"/>
      <c r="JRT35"/>
      <c r="JRU35"/>
      <c r="JRV35"/>
      <c r="JRW35"/>
      <c r="JRX35"/>
      <c r="JRY35"/>
      <c r="JRZ35"/>
      <c r="JSA35"/>
      <c r="JSB35"/>
      <c r="JSC35"/>
      <c r="JSD35"/>
      <c r="JSE35"/>
      <c r="JSF35"/>
      <c r="JSG35"/>
      <c r="JSH35"/>
      <c r="JSI35"/>
      <c r="JSJ35"/>
      <c r="JSK35"/>
      <c r="JSL35"/>
      <c r="JSM35"/>
      <c r="JSN35"/>
      <c r="JSO35"/>
      <c r="JSP35"/>
      <c r="JSQ35"/>
      <c r="JSR35"/>
      <c r="JSS35"/>
      <c r="JST35"/>
      <c r="JSU35"/>
      <c r="JSV35"/>
      <c r="JSW35"/>
      <c r="JSX35"/>
      <c r="JSY35"/>
      <c r="JSZ35"/>
      <c r="JTA35"/>
      <c r="JTB35"/>
      <c r="JTC35"/>
      <c r="JTD35"/>
      <c r="JTE35"/>
      <c r="JTF35"/>
      <c r="JTG35"/>
      <c r="JTH35"/>
      <c r="JTI35"/>
      <c r="JTJ35"/>
      <c r="JTK35"/>
      <c r="JTL35"/>
      <c r="JTM35"/>
      <c r="JTN35"/>
      <c r="JTO35"/>
      <c r="JTP35"/>
      <c r="JTQ35"/>
      <c r="JTR35"/>
      <c r="JTS35"/>
      <c r="JTT35"/>
      <c r="JTU35"/>
      <c r="JTV35"/>
      <c r="JTW35"/>
      <c r="JTX35"/>
      <c r="JTY35"/>
      <c r="JTZ35"/>
      <c r="JUA35"/>
      <c r="JUB35"/>
      <c r="JUC35"/>
      <c r="JUD35"/>
      <c r="JUE35"/>
      <c r="JUF35"/>
      <c r="JUG35"/>
      <c r="JUH35"/>
      <c r="JUI35"/>
      <c r="JUJ35"/>
      <c r="JUK35"/>
      <c r="JUL35"/>
      <c r="JUM35"/>
      <c r="JUN35"/>
      <c r="JUO35"/>
      <c r="JUP35"/>
      <c r="JUQ35"/>
      <c r="JUR35"/>
      <c r="JUS35"/>
      <c r="JUT35"/>
      <c r="JUU35"/>
      <c r="JUV35"/>
      <c r="JUW35"/>
      <c r="JUX35"/>
      <c r="JUY35"/>
      <c r="JUZ35"/>
      <c r="JVA35"/>
      <c r="JVB35"/>
      <c r="JVC35"/>
      <c r="JVD35"/>
      <c r="JVE35"/>
      <c r="JVF35"/>
      <c r="JVG35"/>
      <c r="JVH35"/>
      <c r="JVI35"/>
      <c r="JVJ35"/>
      <c r="JVK35"/>
      <c r="JVL35"/>
      <c r="JVM35"/>
      <c r="JVN35"/>
      <c r="JVO35"/>
      <c r="JVP35"/>
      <c r="JVQ35"/>
      <c r="JVR35"/>
      <c r="JVS35"/>
      <c r="JVT35"/>
      <c r="JVU35"/>
      <c r="JVV35"/>
      <c r="JVW35"/>
      <c r="JVX35"/>
      <c r="JVY35"/>
      <c r="JVZ35"/>
      <c r="JWA35"/>
      <c r="JWB35"/>
      <c r="JWC35"/>
      <c r="JWD35"/>
      <c r="JWE35"/>
      <c r="JWF35"/>
      <c r="JWG35"/>
      <c r="JWH35"/>
      <c r="JWI35"/>
      <c r="JWJ35"/>
      <c r="JWK35"/>
      <c r="JWL35"/>
      <c r="JWM35"/>
      <c r="JWN35"/>
      <c r="JWO35"/>
      <c r="JWP35"/>
      <c r="JWQ35"/>
      <c r="JWR35"/>
      <c r="JWS35"/>
      <c r="JWT35"/>
      <c r="JWU35"/>
      <c r="JWV35"/>
      <c r="JWW35"/>
      <c r="JWX35"/>
      <c r="JWY35"/>
      <c r="JWZ35"/>
      <c r="JXA35"/>
      <c r="JXB35"/>
      <c r="JXC35"/>
      <c r="JXD35"/>
      <c r="JXE35"/>
      <c r="JXF35"/>
      <c r="JXG35"/>
      <c r="JXH35"/>
      <c r="JXI35"/>
      <c r="JXJ35"/>
      <c r="JXK35"/>
      <c r="JXL35"/>
      <c r="JXM35"/>
      <c r="JXN35"/>
      <c r="JXO35"/>
      <c r="JXP35"/>
      <c r="JXQ35"/>
      <c r="JXR35"/>
      <c r="JXS35"/>
      <c r="JXT35"/>
      <c r="JXU35"/>
      <c r="JXV35"/>
      <c r="JXW35"/>
      <c r="JXX35"/>
      <c r="JXY35"/>
      <c r="JXZ35"/>
      <c r="JYA35"/>
      <c r="JYB35"/>
      <c r="JYC35"/>
      <c r="JYD35"/>
      <c r="JYE35"/>
      <c r="JYF35"/>
      <c r="JYG35"/>
      <c r="JYH35"/>
      <c r="JYI35"/>
      <c r="JYJ35"/>
      <c r="JYK35"/>
      <c r="JYL35"/>
      <c r="JYM35"/>
      <c r="JYN35"/>
      <c r="JYO35"/>
      <c r="JYP35"/>
      <c r="JYQ35"/>
      <c r="JYR35"/>
      <c r="JYS35"/>
      <c r="JYT35"/>
      <c r="JYU35"/>
      <c r="JYV35"/>
      <c r="JYW35"/>
      <c r="JYX35"/>
      <c r="JYY35"/>
      <c r="JYZ35"/>
      <c r="JZA35"/>
      <c r="JZB35"/>
      <c r="JZC35"/>
      <c r="JZD35"/>
      <c r="JZE35"/>
      <c r="JZF35"/>
      <c r="JZG35"/>
      <c r="JZH35"/>
      <c r="JZI35"/>
      <c r="JZJ35"/>
      <c r="JZK35"/>
      <c r="JZL35"/>
      <c r="JZM35"/>
      <c r="JZN35"/>
      <c r="JZO35"/>
      <c r="JZP35"/>
      <c r="JZQ35"/>
      <c r="JZR35"/>
      <c r="JZS35"/>
      <c r="JZT35"/>
      <c r="JZU35"/>
      <c r="JZV35"/>
      <c r="JZW35"/>
      <c r="JZX35"/>
      <c r="JZY35"/>
      <c r="JZZ35"/>
      <c r="KAA35"/>
      <c r="KAB35"/>
      <c r="KAC35"/>
      <c r="KAD35"/>
      <c r="KAE35"/>
      <c r="KAF35"/>
      <c r="KAG35"/>
      <c r="KAH35"/>
      <c r="KAI35"/>
      <c r="KAJ35"/>
      <c r="KAK35"/>
      <c r="KAL35"/>
      <c r="KAM35"/>
      <c r="KAN35"/>
      <c r="KAO35"/>
      <c r="KAP35"/>
      <c r="KAQ35"/>
      <c r="KAR35"/>
      <c r="KAS35"/>
      <c r="KAT35"/>
      <c r="KAU35"/>
      <c r="KAV35"/>
      <c r="KAW35"/>
      <c r="KAX35"/>
      <c r="KAY35"/>
      <c r="KAZ35"/>
      <c r="KBA35"/>
      <c r="KBB35"/>
      <c r="KBC35"/>
      <c r="KBD35"/>
      <c r="KBE35"/>
      <c r="KBF35"/>
      <c r="KBG35"/>
      <c r="KBH35"/>
      <c r="KBI35"/>
      <c r="KBJ35"/>
      <c r="KBK35"/>
      <c r="KBL35"/>
      <c r="KBM35"/>
      <c r="KBN35"/>
      <c r="KBO35"/>
      <c r="KBP35"/>
      <c r="KBQ35"/>
      <c r="KBR35"/>
      <c r="KBS35"/>
      <c r="KBT35"/>
      <c r="KBU35"/>
      <c r="KBV35"/>
      <c r="KBW35"/>
      <c r="KBX35"/>
      <c r="KBY35"/>
      <c r="KBZ35"/>
      <c r="KCA35"/>
      <c r="KCB35"/>
      <c r="KCC35"/>
      <c r="KCD35"/>
      <c r="KCE35"/>
      <c r="KCF35"/>
      <c r="KCG35"/>
      <c r="KCH35"/>
      <c r="KCI35"/>
      <c r="KCJ35"/>
      <c r="KCK35"/>
      <c r="KCL35"/>
      <c r="KCM35"/>
      <c r="KCN35"/>
      <c r="KCO35"/>
      <c r="KCP35"/>
      <c r="KCQ35"/>
      <c r="KCR35"/>
      <c r="KCS35"/>
      <c r="KCT35"/>
      <c r="KCU35"/>
      <c r="KCV35"/>
      <c r="KCW35"/>
      <c r="KCX35"/>
      <c r="KCY35"/>
      <c r="KCZ35"/>
      <c r="KDA35"/>
      <c r="KDB35"/>
      <c r="KDC35"/>
      <c r="KDD35"/>
      <c r="KDE35"/>
      <c r="KDF35"/>
      <c r="KDG35"/>
      <c r="KDH35"/>
      <c r="KDI35"/>
      <c r="KDJ35"/>
      <c r="KDK35"/>
      <c r="KDL35"/>
      <c r="KDM35"/>
      <c r="KDN35"/>
      <c r="KDO35"/>
      <c r="KDP35"/>
      <c r="KDQ35"/>
      <c r="KDR35"/>
      <c r="KDS35"/>
      <c r="KDT35"/>
      <c r="KDU35"/>
      <c r="KDV35"/>
      <c r="KDW35"/>
      <c r="KDX35"/>
      <c r="KDY35"/>
      <c r="KDZ35"/>
      <c r="KEA35"/>
      <c r="KEB35"/>
      <c r="KEC35"/>
      <c r="KED35"/>
      <c r="KEE35"/>
      <c r="KEF35"/>
      <c r="KEG35"/>
      <c r="KEH35"/>
      <c r="KEI35"/>
      <c r="KEJ35"/>
      <c r="KEK35"/>
      <c r="KEL35"/>
      <c r="KEM35"/>
      <c r="KEN35"/>
      <c r="KEO35"/>
      <c r="KEP35"/>
      <c r="KEQ35"/>
      <c r="KER35"/>
      <c r="KES35"/>
      <c r="KET35"/>
      <c r="KEU35"/>
      <c r="KEV35"/>
      <c r="KEW35"/>
      <c r="KEX35"/>
      <c r="KEY35"/>
      <c r="KEZ35"/>
      <c r="KFA35"/>
      <c r="KFB35"/>
      <c r="KFC35"/>
      <c r="KFD35"/>
      <c r="KFE35"/>
      <c r="KFF35"/>
      <c r="KFG35"/>
      <c r="KFH35"/>
      <c r="KFI35"/>
    </row>
    <row r="36" spans="1:7601" s="28" customFormat="1" ht="31.5">
      <c r="A36" s="40">
        <v>28</v>
      </c>
      <c r="B36" s="38" t="s">
        <v>345</v>
      </c>
      <c r="C36" s="37" t="s">
        <v>318</v>
      </c>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c r="EYW36"/>
      <c r="EYX36"/>
      <c r="EYY36"/>
      <c r="EYZ36"/>
      <c r="EZA36"/>
      <c r="EZB36"/>
      <c r="EZC36"/>
      <c r="EZD36"/>
      <c r="EZE36"/>
      <c r="EZF36"/>
      <c r="EZG36"/>
      <c r="EZH36"/>
      <c r="EZI36"/>
      <c r="EZJ36"/>
      <c r="EZK36"/>
      <c r="EZL36"/>
      <c r="EZM36"/>
      <c r="EZN36"/>
      <c r="EZO36"/>
      <c r="EZP36"/>
      <c r="EZQ36"/>
      <c r="EZR36"/>
      <c r="EZS36"/>
      <c r="EZT36"/>
      <c r="EZU36"/>
      <c r="EZV36"/>
      <c r="EZW36"/>
      <c r="EZX36"/>
      <c r="EZY36"/>
      <c r="EZZ36"/>
      <c r="FAA36"/>
      <c r="FAB36"/>
      <c r="FAC36"/>
      <c r="FAD36"/>
      <c r="FAE36"/>
      <c r="FAF36"/>
      <c r="FAG36"/>
      <c r="FAH36"/>
      <c r="FAI36"/>
      <c r="FAJ36"/>
      <c r="FAK36"/>
      <c r="FAL36"/>
      <c r="FAM36"/>
      <c r="FAN36"/>
      <c r="FAO36"/>
      <c r="FAP36"/>
      <c r="FAQ36"/>
      <c r="FAR36"/>
      <c r="FAS36"/>
      <c r="FAT36"/>
      <c r="FAU36"/>
      <c r="FAV36"/>
      <c r="FAW36"/>
      <c r="FAX36"/>
      <c r="FAY36"/>
      <c r="FAZ36"/>
      <c r="FBA36"/>
      <c r="FBB36"/>
      <c r="FBC36"/>
      <c r="FBD36"/>
      <c r="FBE36"/>
      <c r="FBF36"/>
      <c r="FBG36"/>
      <c r="FBH36"/>
      <c r="FBI36"/>
      <c r="FBJ36"/>
      <c r="FBK36"/>
      <c r="FBL36"/>
      <c r="FBM36"/>
      <c r="FBN36"/>
      <c r="FBO36"/>
      <c r="FBP36"/>
      <c r="FBQ36"/>
      <c r="FBR36"/>
      <c r="FBS36"/>
      <c r="FBT36"/>
      <c r="FBU36"/>
      <c r="FBV36"/>
      <c r="FBW36"/>
      <c r="FBX36"/>
      <c r="FBY36"/>
      <c r="FBZ36"/>
      <c r="FCA36"/>
      <c r="FCB36"/>
      <c r="FCC36"/>
      <c r="FCD36"/>
      <c r="FCE36"/>
      <c r="FCF36"/>
      <c r="FCG36"/>
      <c r="FCH36"/>
      <c r="FCI36"/>
      <c r="FCJ36"/>
      <c r="FCK36"/>
      <c r="FCL36"/>
      <c r="FCM36"/>
      <c r="FCN36"/>
      <c r="FCO36"/>
      <c r="FCP36"/>
      <c r="FCQ36"/>
      <c r="FCR36"/>
      <c r="FCS36"/>
      <c r="FCT36"/>
      <c r="FCU36"/>
      <c r="FCV36"/>
      <c r="FCW36"/>
      <c r="FCX36"/>
      <c r="FCY36"/>
      <c r="FCZ36"/>
      <c r="FDA36"/>
      <c r="FDB36"/>
      <c r="FDC36"/>
      <c r="FDD36"/>
      <c r="FDE36"/>
      <c r="FDF36"/>
      <c r="FDG36"/>
      <c r="FDH36"/>
      <c r="FDI36"/>
      <c r="FDJ36"/>
      <c r="FDK36"/>
      <c r="FDL36"/>
      <c r="FDM36"/>
      <c r="FDN36"/>
      <c r="FDO36"/>
      <c r="FDP36"/>
      <c r="FDQ36"/>
      <c r="FDR36"/>
      <c r="FDS36"/>
      <c r="FDT36"/>
      <c r="FDU36"/>
      <c r="FDV36"/>
      <c r="FDW36"/>
      <c r="FDX36"/>
      <c r="FDY36"/>
      <c r="FDZ36"/>
      <c r="FEA36"/>
      <c r="FEB36"/>
      <c r="FEC36"/>
      <c r="FED36"/>
      <c r="FEE36"/>
      <c r="FEF36"/>
      <c r="FEG36"/>
      <c r="FEH36"/>
      <c r="FEI36"/>
      <c r="FEJ36"/>
      <c r="FEK36"/>
      <c r="FEL36"/>
      <c r="FEM36"/>
      <c r="FEN36"/>
      <c r="FEO36"/>
      <c r="FEP36"/>
      <c r="FEQ36"/>
      <c r="FER36"/>
      <c r="FES36"/>
      <c r="FET36"/>
      <c r="FEU36"/>
      <c r="FEV36"/>
      <c r="FEW36"/>
      <c r="FEX36"/>
      <c r="FEY36"/>
      <c r="FEZ36"/>
      <c r="FFA36"/>
      <c r="FFB36"/>
      <c r="FFC36"/>
      <c r="FFD36"/>
      <c r="FFE36"/>
      <c r="FFF36"/>
      <c r="FFG36"/>
      <c r="FFH36"/>
      <c r="FFI36"/>
      <c r="FFJ36"/>
      <c r="FFK36"/>
      <c r="FFL36"/>
      <c r="FFM36"/>
      <c r="FFN36"/>
      <c r="FFO36"/>
      <c r="FFP36"/>
      <c r="FFQ36"/>
      <c r="FFR36"/>
      <c r="FFS36"/>
      <c r="FFT36"/>
      <c r="FFU36"/>
      <c r="FFV36"/>
      <c r="FFW36"/>
      <c r="FFX36"/>
      <c r="FFY36"/>
      <c r="FFZ36"/>
      <c r="FGA36"/>
      <c r="FGB36"/>
      <c r="FGC36"/>
      <c r="FGD36"/>
      <c r="FGE36"/>
      <c r="FGF36"/>
      <c r="FGG36"/>
      <c r="FGH36"/>
      <c r="FGI36"/>
      <c r="FGJ36"/>
      <c r="FGK36"/>
      <c r="FGL36"/>
      <c r="FGM36"/>
      <c r="FGN36"/>
      <c r="FGO36"/>
      <c r="FGP36"/>
      <c r="FGQ36"/>
      <c r="FGR36"/>
      <c r="FGS36"/>
      <c r="FGT36"/>
      <c r="FGU36"/>
      <c r="FGV36"/>
      <c r="FGW36"/>
      <c r="FGX36"/>
      <c r="FGY36"/>
      <c r="FGZ36"/>
      <c r="FHA36"/>
      <c r="FHB36"/>
      <c r="FHC36"/>
      <c r="FHD36"/>
      <c r="FHE36"/>
      <c r="FHF36"/>
      <c r="FHG36"/>
      <c r="FHH36"/>
      <c r="FHI36"/>
      <c r="FHJ36"/>
      <c r="FHK36"/>
      <c r="FHL36"/>
      <c r="FHM36"/>
      <c r="FHN36"/>
      <c r="FHO36"/>
      <c r="FHP36"/>
      <c r="FHQ36"/>
      <c r="FHR36"/>
      <c r="FHS36"/>
      <c r="FHT36"/>
      <c r="FHU36"/>
      <c r="FHV36"/>
      <c r="FHW36"/>
      <c r="FHX36"/>
      <c r="FHY36"/>
      <c r="FHZ36"/>
      <c r="FIA36"/>
      <c r="FIB36"/>
      <c r="FIC36"/>
      <c r="FID36"/>
      <c r="FIE36"/>
      <c r="FIF36"/>
      <c r="FIG36"/>
      <c r="FIH36"/>
      <c r="FII36"/>
      <c r="FIJ36"/>
      <c r="FIK36"/>
      <c r="FIL36"/>
      <c r="FIM36"/>
      <c r="FIN36"/>
      <c r="FIO36"/>
      <c r="FIP36"/>
      <c r="FIQ36"/>
      <c r="FIR36"/>
      <c r="FIS36"/>
      <c r="FIT36"/>
      <c r="FIU36"/>
      <c r="FIV36"/>
      <c r="FIW36"/>
      <c r="FIX36"/>
      <c r="FIY36"/>
      <c r="FIZ36"/>
      <c r="FJA36"/>
      <c r="FJB36"/>
      <c r="FJC36"/>
      <c r="FJD36"/>
      <c r="FJE36"/>
      <c r="FJF36"/>
      <c r="FJG36"/>
      <c r="FJH36"/>
      <c r="FJI36"/>
      <c r="FJJ36"/>
      <c r="FJK36"/>
      <c r="FJL36"/>
      <c r="FJM36"/>
      <c r="FJN36"/>
      <c r="FJO36"/>
      <c r="FJP36"/>
      <c r="FJQ36"/>
      <c r="FJR36"/>
      <c r="FJS36"/>
      <c r="FJT36"/>
      <c r="FJU36"/>
      <c r="FJV36"/>
      <c r="FJW36"/>
      <c r="FJX36"/>
      <c r="FJY36"/>
      <c r="FJZ36"/>
      <c r="FKA36"/>
      <c r="FKB36"/>
      <c r="FKC36"/>
      <c r="FKD36"/>
      <c r="FKE36"/>
      <c r="FKF36"/>
      <c r="FKG36"/>
      <c r="FKH36"/>
      <c r="FKI36"/>
      <c r="FKJ36"/>
      <c r="FKK36"/>
      <c r="FKL36"/>
      <c r="FKM36"/>
      <c r="FKN36"/>
      <c r="FKO36"/>
      <c r="FKP36"/>
      <c r="FKQ36"/>
      <c r="FKR36"/>
      <c r="FKS36"/>
      <c r="FKT36"/>
      <c r="FKU36"/>
      <c r="FKV36"/>
      <c r="FKW36"/>
      <c r="FKX36"/>
      <c r="FKY36"/>
      <c r="FKZ36"/>
      <c r="FLA36"/>
      <c r="FLB36"/>
      <c r="FLC36"/>
      <c r="FLD36"/>
      <c r="FLE36"/>
      <c r="FLF36"/>
      <c r="FLG36"/>
      <c r="FLH36"/>
      <c r="FLI36"/>
      <c r="FLJ36"/>
      <c r="FLK36"/>
      <c r="FLL36"/>
      <c r="FLM36"/>
      <c r="FLN36"/>
      <c r="FLO36"/>
      <c r="FLP36"/>
      <c r="FLQ36"/>
      <c r="FLR36"/>
      <c r="FLS36"/>
      <c r="FLT36"/>
      <c r="FLU36"/>
      <c r="FLV36"/>
      <c r="FLW36"/>
      <c r="FLX36"/>
      <c r="FLY36"/>
      <c r="FLZ36"/>
      <c r="FMA36"/>
      <c r="FMB36"/>
      <c r="FMC36"/>
      <c r="FMD36"/>
      <c r="FME36"/>
      <c r="FMF36"/>
      <c r="FMG36"/>
      <c r="FMH36"/>
      <c r="FMI36"/>
      <c r="FMJ36"/>
      <c r="FMK36"/>
      <c r="FML36"/>
      <c r="FMM36"/>
      <c r="FMN36"/>
      <c r="FMO36"/>
      <c r="FMP36"/>
      <c r="FMQ36"/>
      <c r="FMR36"/>
      <c r="FMS36"/>
      <c r="FMT36"/>
      <c r="FMU36"/>
      <c r="FMV36"/>
      <c r="FMW36"/>
      <c r="FMX36"/>
      <c r="FMY36"/>
      <c r="FMZ36"/>
      <c r="FNA36"/>
      <c r="FNB36"/>
      <c r="FNC36"/>
      <c r="FND36"/>
      <c r="FNE36"/>
      <c r="FNF36"/>
      <c r="FNG36"/>
      <c r="FNH36"/>
      <c r="FNI36"/>
      <c r="FNJ36"/>
      <c r="FNK36"/>
      <c r="FNL36"/>
      <c r="FNM36"/>
      <c r="FNN36"/>
      <c r="FNO36"/>
      <c r="FNP36"/>
      <c r="FNQ36"/>
      <c r="FNR36"/>
      <c r="FNS36"/>
      <c r="FNT36"/>
      <c r="FNU36"/>
      <c r="FNV36"/>
      <c r="FNW36"/>
      <c r="FNX36"/>
      <c r="FNY36"/>
      <c r="FNZ36"/>
      <c r="FOA36"/>
      <c r="FOB36"/>
      <c r="FOC36"/>
      <c r="FOD36"/>
      <c r="FOE36"/>
      <c r="FOF36"/>
      <c r="FOG36"/>
      <c r="FOH36"/>
      <c r="FOI36"/>
      <c r="FOJ36"/>
      <c r="FOK36"/>
      <c r="FOL36"/>
      <c r="FOM36"/>
      <c r="FON36"/>
      <c r="FOO36"/>
      <c r="FOP36"/>
      <c r="FOQ36"/>
      <c r="FOR36"/>
      <c r="FOS36"/>
      <c r="FOT36"/>
      <c r="FOU36"/>
      <c r="FOV36"/>
      <c r="FOW36"/>
      <c r="FOX36"/>
      <c r="FOY36"/>
      <c r="FOZ36"/>
      <c r="FPA36"/>
      <c r="FPB36"/>
      <c r="FPC36"/>
      <c r="FPD36"/>
      <c r="FPE36"/>
      <c r="FPF36"/>
      <c r="FPG36"/>
      <c r="FPH36"/>
      <c r="FPI36"/>
      <c r="FPJ36"/>
      <c r="FPK36"/>
      <c r="FPL36"/>
      <c r="FPM36"/>
      <c r="FPN36"/>
      <c r="FPO36"/>
      <c r="FPP36"/>
      <c r="FPQ36"/>
      <c r="FPR36"/>
      <c r="FPS36"/>
      <c r="FPT36"/>
      <c r="FPU36"/>
      <c r="FPV36"/>
      <c r="FPW36"/>
      <c r="FPX36"/>
      <c r="FPY36"/>
      <c r="FPZ36"/>
      <c r="FQA36"/>
      <c r="FQB36"/>
      <c r="FQC36"/>
      <c r="FQD36"/>
      <c r="FQE36"/>
      <c r="FQF36"/>
      <c r="FQG36"/>
      <c r="FQH36"/>
      <c r="FQI36"/>
      <c r="FQJ36"/>
      <c r="FQK36"/>
      <c r="FQL36"/>
      <c r="FQM36"/>
      <c r="FQN36"/>
      <c r="FQO36"/>
      <c r="FQP36"/>
      <c r="FQQ36"/>
      <c r="FQR36"/>
      <c r="FQS36"/>
      <c r="FQT36"/>
      <c r="FQU36"/>
      <c r="FQV36"/>
      <c r="FQW36"/>
      <c r="FQX36"/>
      <c r="FQY36"/>
      <c r="FQZ36"/>
      <c r="FRA36"/>
      <c r="FRB36"/>
      <c r="FRC36"/>
      <c r="FRD36"/>
      <c r="FRE36"/>
      <c r="FRF36"/>
      <c r="FRG36"/>
      <c r="FRH36"/>
      <c r="FRI36"/>
      <c r="FRJ36"/>
      <c r="FRK36"/>
      <c r="FRL36"/>
      <c r="FRM36"/>
      <c r="FRN36"/>
      <c r="FRO36"/>
      <c r="FRP36"/>
      <c r="FRQ36"/>
      <c r="FRR36"/>
      <c r="FRS36"/>
      <c r="FRT36"/>
      <c r="FRU36"/>
      <c r="FRV36"/>
      <c r="FRW36"/>
      <c r="FRX36"/>
      <c r="FRY36"/>
      <c r="FRZ36"/>
      <c r="FSA36"/>
      <c r="FSB36"/>
      <c r="FSC36"/>
      <c r="FSD36"/>
      <c r="FSE36"/>
      <c r="FSF36"/>
      <c r="FSG36"/>
      <c r="FSH36"/>
      <c r="FSI36"/>
      <c r="FSJ36"/>
      <c r="FSK36"/>
      <c r="FSL36"/>
      <c r="FSM36"/>
      <c r="FSN36"/>
      <c r="FSO36"/>
      <c r="FSP36"/>
      <c r="FSQ36"/>
      <c r="FSR36"/>
      <c r="FSS36"/>
      <c r="FST36"/>
      <c r="FSU36"/>
      <c r="FSV36"/>
      <c r="FSW36"/>
      <c r="FSX36"/>
      <c r="FSY36"/>
      <c r="FSZ36"/>
      <c r="FTA36"/>
      <c r="FTB36"/>
      <c r="FTC36"/>
      <c r="FTD36"/>
      <c r="FTE36"/>
      <c r="FTF36"/>
      <c r="FTG36"/>
      <c r="FTH36"/>
      <c r="FTI36"/>
      <c r="FTJ36"/>
      <c r="FTK36"/>
      <c r="FTL36"/>
      <c r="FTM36"/>
      <c r="FTN36"/>
      <c r="FTO36"/>
      <c r="FTP36"/>
      <c r="FTQ36"/>
      <c r="FTR36"/>
      <c r="FTS36"/>
      <c r="FTT36"/>
      <c r="FTU36"/>
      <c r="FTV36"/>
      <c r="FTW36"/>
      <c r="FTX36"/>
      <c r="FTY36"/>
      <c r="FTZ36"/>
      <c r="FUA36"/>
      <c r="FUB36"/>
      <c r="FUC36"/>
      <c r="FUD36"/>
      <c r="FUE36"/>
      <c r="FUF36"/>
      <c r="FUG36"/>
      <c r="FUH36"/>
      <c r="FUI36"/>
      <c r="FUJ36"/>
      <c r="FUK36"/>
      <c r="FUL36"/>
      <c r="FUM36"/>
      <c r="FUN36"/>
      <c r="FUO36"/>
      <c r="FUP36"/>
      <c r="FUQ36"/>
      <c r="FUR36"/>
      <c r="FUS36"/>
      <c r="FUT36"/>
      <c r="FUU36"/>
      <c r="FUV36"/>
      <c r="FUW36"/>
      <c r="FUX36"/>
      <c r="FUY36"/>
      <c r="FUZ36"/>
      <c r="FVA36"/>
      <c r="FVB36"/>
      <c r="FVC36"/>
      <c r="FVD36"/>
      <c r="FVE36"/>
      <c r="FVF36"/>
      <c r="FVG36"/>
      <c r="FVH36"/>
      <c r="FVI36"/>
      <c r="FVJ36"/>
      <c r="FVK36"/>
      <c r="FVL36"/>
      <c r="FVM36"/>
      <c r="FVN36"/>
      <c r="FVO36"/>
      <c r="FVP36"/>
      <c r="FVQ36"/>
      <c r="FVR36"/>
      <c r="FVS36"/>
      <c r="FVT36"/>
      <c r="FVU36"/>
      <c r="FVV36"/>
      <c r="FVW36"/>
      <c r="FVX36"/>
      <c r="FVY36"/>
      <c r="FVZ36"/>
      <c r="FWA36"/>
      <c r="FWB36"/>
      <c r="FWC36"/>
      <c r="FWD36"/>
      <c r="FWE36"/>
      <c r="FWF36"/>
      <c r="FWG36"/>
      <c r="FWH36"/>
      <c r="FWI36"/>
      <c r="FWJ36"/>
      <c r="FWK36"/>
      <c r="FWL36"/>
      <c r="FWM36"/>
      <c r="FWN36"/>
      <c r="FWO36"/>
      <c r="FWP36"/>
      <c r="FWQ36"/>
      <c r="FWR36"/>
      <c r="FWS36"/>
      <c r="FWT36"/>
      <c r="FWU36"/>
      <c r="FWV36"/>
      <c r="FWW36"/>
      <c r="FWX36"/>
      <c r="FWY36"/>
      <c r="FWZ36"/>
      <c r="FXA36"/>
      <c r="FXB36"/>
      <c r="FXC36"/>
      <c r="FXD36"/>
      <c r="FXE36"/>
      <c r="FXF36"/>
      <c r="FXG36"/>
      <c r="FXH36"/>
      <c r="FXI36"/>
      <c r="FXJ36"/>
      <c r="FXK36"/>
      <c r="FXL36"/>
      <c r="FXM36"/>
      <c r="FXN36"/>
      <c r="FXO36"/>
      <c r="FXP36"/>
      <c r="FXQ36"/>
      <c r="FXR36"/>
      <c r="FXS36"/>
      <c r="FXT36"/>
      <c r="FXU36"/>
      <c r="FXV36"/>
      <c r="FXW36"/>
      <c r="FXX36"/>
      <c r="FXY36"/>
      <c r="FXZ36"/>
      <c r="FYA36"/>
      <c r="FYB36"/>
      <c r="FYC36"/>
      <c r="FYD36"/>
      <c r="FYE36"/>
      <c r="FYF36"/>
      <c r="FYG36"/>
      <c r="FYH36"/>
      <c r="FYI36"/>
      <c r="FYJ36"/>
      <c r="FYK36"/>
      <c r="FYL36"/>
      <c r="FYM36"/>
      <c r="FYN36"/>
      <c r="FYO36"/>
      <c r="FYP36"/>
      <c r="FYQ36"/>
      <c r="FYR36"/>
      <c r="FYS36"/>
      <c r="FYT36"/>
      <c r="FYU36"/>
      <c r="FYV36"/>
      <c r="FYW36"/>
      <c r="FYX36"/>
      <c r="FYY36"/>
      <c r="FYZ36"/>
      <c r="FZA36"/>
      <c r="FZB36"/>
      <c r="FZC36"/>
      <c r="FZD36"/>
      <c r="FZE36"/>
      <c r="FZF36"/>
      <c r="FZG36"/>
      <c r="FZH36"/>
      <c r="FZI36"/>
      <c r="FZJ36"/>
      <c r="FZK36"/>
      <c r="FZL36"/>
      <c r="FZM36"/>
      <c r="FZN36"/>
      <c r="FZO36"/>
      <c r="FZP36"/>
      <c r="FZQ36"/>
      <c r="FZR36"/>
      <c r="FZS36"/>
      <c r="FZT36"/>
      <c r="FZU36"/>
      <c r="FZV36"/>
      <c r="FZW36"/>
      <c r="FZX36"/>
      <c r="FZY36"/>
      <c r="FZZ36"/>
      <c r="GAA36"/>
      <c r="GAB36"/>
      <c r="GAC36"/>
      <c r="GAD36"/>
      <c r="GAE36"/>
      <c r="GAF36"/>
      <c r="GAG36"/>
      <c r="GAH36"/>
      <c r="GAI36"/>
      <c r="GAJ36"/>
      <c r="GAK36"/>
      <c r="GAL36"/>
      <c r="GAM36"/>
      <c r="GAN36"/>
      <c r="GAO36"/>
      <c r="GAP36"/>
      <c r="GAQ36"/>
      <c r="GAR36"/>
      <c r="GAS36"/>
      <c r="GAT36"/>
      <c r="GAU36"/>
      <c r="GAV36"/>
      <c r="GAW36"/>
      <c r="GAX36"/>
      <c r="GAY36"/>
      <c r="GAZ36"/>
      <c r="GBA36"/>
      <c r="GBB36"/>
      <c r="GBC36"/>
      <c r="GBD36"/>
      <c r="GBE36"/>
      <c r="GBF36"/>
      <c r="GBG36"/>
      <c r="GBH36"/>
      <c r="GBI36"/>
      <c r="GBJ36"/>
      <c r="GBK36"/>
      <c r="GBL36"/>
      <c r="GBM36"/>
      <c r="GBN36"/>
      <c r="GBO36"/>
      <c r="GBP36"/>
      <c r="GBQ36"/>
      <c r="GBR36"/>
      <c r="GBS36"/>
      <c r="GBT36"/>
      <c r="GBU36"/>
      <c r="GBV36"/>
      <c r="GBW36"/>
      <c r="GBX36"/>
      <c r="GBY36"/>
      <c r="GBZ36"/>
      <c r="GCA36"/>
      <c r="GCB36"/>
      <c r="GCC36"/>
      <c r="GCD36"/>
      <c r="GCE36"/>
      <c r="GCF36"/>
      <c r="GCG36"/>
      <c r="GCH36"/>
      <c r="GCI36"/>
      <c r="GCJ36"/>
      <c r="GCK36"/>
      <c r="GCL36"/>
      <c r="GCM36"/>
      <c r="GCN36"/>
      <c r="GCO36"/>
      <c r="GCP36"/>
      <c r="GCQ36"/>
      <c r="GCR36"/>
      <c r="GCS36"/>
      <c r="GCT36"/>
      <c r="GCU36"/>
      <c r="GCV36"/>
      <c r="GCW36"/>
      <c r="GCX36"/>
      <c r="GCY36"/>
      <c r="GCZ36"/>
      <c r="GDA36"/>
      <c r="GDB36"/>
      <c r="GDC36"/>
      <c r="GDD36"/>
      <c r="GDE36"/>
      <c r="GDF36"/>
      <c r="GDG36"/>
      <c r="GDH36"/>
      <c r="GDI36"/>
      <c r="GDJ36"/>
      <c r="GDK36"/>
      <c r="GDL36"/>
      <c r="GDM36"/>
      <c r="GDN36"/>
      <c r="GDO36"/>
      <c r="GDP36"/>
      <c r="GDQ36"/>
      <c r="GDR36"/>
      <c r="GDS36"/>
      <c r="GDT36"/>
      <c r="GDU36"/>
      <c r="GDV36"/>
      <c r="GDW36"/>
      <c r="GDX36"/>
      <c r="GDY36"/>
      <c r="GDZ36"/>
      <c r="GEA36"/>
      <c r="GEB36"/>
      <c r="GEC36"/>
      <c r="GED36"/>
      <c r="GEE36"/>
      <c r="GEF36"/>
      <c r="GEG36"/>
      <c r="GEH36"/>
      <c r="GEI36"/>
      <c r="GEJ36"/>
      <c r="GEK36"/>
      <c r="GEL36"/>
      <c r="GEM36"/>
      <c r="GEN36"/>
      <c r="GEO36"/>
      <c r="GEP36"/>
      <c r="GEQ36"/>
      <c r="GER36"/>
      <c r="GES36"/>
      <c r="GET36"/>
      <c r="GEU36"/>
      <c r="GEV36"/>
      <c r="GEW36"/>
      <c r="GEX36"/>
      <c r="GEY36"/>
      <c r="GEZ36"/>
      <c r="GFA36"/>
      <c r="GFB36"/>
      <c r="GFC36"/>
      <c r="GFD36"/>
      <c r="GFE36"/>
      <c r="GFF36"/>
      <c r="GFG36"/>
      <c r="GFH36"/>
      <c r="GFI36"/>
      <c r="GFJ36"/>
      <c r="GFK36"/>
      <c r="GFL36"/>
      <c r="GFM36"/>
      <c r="GFN36"/>
      <c r="GFO36"/>
      <c r="GFP36"/>
      <c r="GFQ36"/>
      <c r="GFR36"/>
      <c r="GFS36"/>
      <c r="GFT36"/>
      <c r="GFU36"/>
      <c r="GFV36"/>
      <c r="GFW36"/>
      <c r="GFX36"/>
      <c r="GFY36"/>
      <c r="GFZ36"/>
      <c r="GGA36"/>
      <c r="GGB36"/>
      <c r="GGC36"/>
      <c r="GGD36"/>
      <c r="GGE36"/>
      <c r="GGF36"/>
      <c r="GGG36"/>
      <c r="GGH36"/>
      <c r="GGI36"/>
      <c r="GGJ36"/>
      <c r="GGK36"/>
      <c r="GGL36"/>
      <c r="GGM36"/>
      <c r="GGN36"/>
      <c r="GGO36"/>
      <c r="GGP36"/>
      <c r="GGQ36"/>
      <c r="GGR36"/>
      <c r="GGS36"/>
      <c r="GGT36"/>
      <c r="GGU36"/>
      <c r="GGV36"/>
      <c r="GGW36"/>
      <c r="GGX36"/>
      <c r="GGY36"/>
      <c r="GGZ36"/>
      <c r="GHA36"/>
      <c r="GHB36"/>
      <c r="GHC36"/>
      <c r="GHD36"/>
      <c r="GHE36"/>
      <c r="GHF36"/>
      <c r="GHG36"/>
      <c r="GHH36"/>
      <c r="GHI36"/>
      <c r="GHJ36"/>
      <c r="GHK36"/>
      <c r="GHL36"/>
      <c r="GHM36"/>
      <c r="GHN36"/>
      <c r="GHO36"/>
      <c r="GHP36"/>
      <c r="GHQ36"/>
      <c r="GHR36"/>
      <c r="GHS36"/>
      <c r="GHT36"/>
      <c r="GHU36"/>
      <c r="GHV36"/>
      <c r="GHW36"/>
      <c r="GHX36"/>
      <c r="GHY36"/>
      <c r="GHZ36"/>
      <c r="GIA36"/>
      <c r="GIB36"/>
      <c r="GIC36"/>
      <c r="GID36"/>
      <c r="GIE36"/>
      <c r="GIF36"/>
      <c r="GIG36"/>
      <c r="GIH36"/>
      <c r="GII36"/>
      <c r="GIJ36"/>
      <c r="GIK36"/>
      <c r="GIL36"/>
      <c r="GIM36"/>
      <c r="GIN36"/>
      <c r="GIO36"/>
      <c r="GIP36"/>
      <c r="GIQ36"/>
      <c r="GIR36"/>
      <c r="GIS36"/>
      <c r="GIT36"/>
      <c r="GIU36"/>
      <c r="GIV36"/>
      <c r="GIW36"/>
      <c r="GIX36"/>
      <c r="GIY36"/>
      <c r="GIZ36"/>
      <c r="GJA36"/>
      <c r="GJB36"/>
      <c r="GJC36"/>
      <c r="GJD36"/>
      <c r="GJE36"/>
      <c r="GJF36"/>
      <c r="GJG36"/>
      <c r="GJH36"/>
      <c r="GJI36"/>
      <c r="GJJ36"/>
      <c r="GJK36"/>
      <c r="GJL36"/>
      <c r="GJM36"/>
      <c r="GJN36"/>
      <c r="GJO36"/>
      <c r="GJP36"/>
      <c r="GJQ36"/>
      <c r="GJR36"/>
      <c r="GJS36"/>
      <c r="GJT36"/>
      <c r="GJU36"/>
      <c r="GJV36"/>
      <c r="GJW36"/>
      <c r="GJX36"/>
      <c r="GJY36"/>
      <c r="GJZ36"/>
      <c r="GKA36"/>
      <c r="GKB36"/>
      <c r="GKC36"/>
      <c r="GKD36"/>
      <c r="GKE36"/>
      <c r="GKF36"/>
      <c r="GKG36"/>
      <c r="GKH36"/>
      <c r="GKI36"/>
      <c r="GKJ36"/>
      <c r="GKK36"/>
      <c r="GKL36"/>
      <c r="GKM36"/>
      <c r="GKN36"/>
      <c r="GKO36"/>
      <c r="GKP36"/>
      <c r="GKQ36"/>
      <c r="GKR36"/>
      <c r="GKS36"/>
      <c r="GKT36"/>
      <c r="GKU36"/>
      <c r="GKV36"/>
      <c r="GKW36"/>
      <c r="GKX36"/>
      <c r="GKY36"/>
      <c r="GKZ36"/>
      <c r="GLA36"/>
      <c r="GLB36"/>
      <c r="GLC36"/>
      <c r="GLD36"/>
      <c r="GLE36"/>
      <c r="GLF36"/>
      <c r="GLG36"/>
      <c r="GLH36"/>
      <c r="GLI36"/>
      <c r="GLJ36"/>
      <c r="GLK36"/>
      <c r="GLL36"/>
      <c r="GLM36"/>
      <c r="GLN36"/>
      <c r="GLO36"/>
      <c r="GLP36"/>
      <c r="GLQ36"/>
      <c r="GLR36"/>
      <c r="GLS36"/>
      <c r="GLT36"/>
      <c r="GLU36"/>
      <c r="GLV36"/>
      <c r="GLW36"/>
      <c r="GLX36"/>
      <c r="GLY36"/>
      <c r="GLZ36"/>
      <c r="GMA36"/>
      <c r="GMB36"/>
      <c r="GMC36"/>
      <c r="GMD36"/>
      <c r="GME36"/>
      <c r="GMF36"/>
      <c r="GMG36"/>
      <c r="GMH36"/>
      <c r="GMI36"/>
      <c r="GMJ36"/>
      <c r="GMK36"/>
      <c r="GML36"/>
      <c r="GMM36"/>
      <c r="GMN36"/>
      <c r="GMO36"/>
      <c r="GMP36"/>
      <c r="GMQ36"/>
      <c r="GMR36"/>
      <c r="GMS36"/>
      <c r="GMT36"/>
      <c r="GMU36"/>
      <c r="GMV36"/>
      <c r="GMW36"/>
      <c r="GMX36"/>
      <c r="GMY36"/>
      <c r="GMZ36"/>
      <c r="GNA36"/>
      <c r="GNB36"/>
      <c r="GNC36"/>
      <c r="GND36"/>
      <c r="GNE36"/>
      <c r="GNF36"/>
      <c r="GNG36"/>
      <c r="GNH36"/>
      <c r="GNI36"/>
      <c r="GNJ36"/>
      <c r="GNK36"/>
      <c r="GNL36"/>
      <c r="GNM36"/>
      <c r="GNN36"/>
      <c r="GNO36"/>
      <c r="GNP36"/>
      <c r="GNQ36"/>
      <c r="GNR36"/>
      <c r="GNS36"/>
      <c r="GNT36"/>
      <c r="GNU36"/>
      <c r="GNV36"/>
      <c r="GNW36"/>
      <c r="GNX36"/>
      <c r="GNY36"/>
      <c r="GNZ36"/>
      <c r="GOA36"/>
      <c r="GOB36"/>
      <c r="GOC36"/>
      <c r="GOD36"/>
      <c r="GOE36"/>
      <c r="GOF36"/>
      <c r="GOG36"/>
      <c r="GOH36"/>
      <c r="GOI36"/>
      <c r="GOJ36"/>
      <c r="GOK36"/>
      <c r="GOL36"/>
      <c r="GOM36"/>
      <c r="GON36"/>
      <c r="GOO36"/>
      <c r="GOP36"/>
      <c r="GOQ36"/>
      <c r="GOR36"/>
      <c r="GOS36"/>
      <c r="GOT36"/>
      <c r="GOU36"/>
      <c r="GOV36"/>
      <c r="GOW36"/>
      <c r="GOX36"/>
      <c r="GOY36"/>
      <c r="GOZ36"/>
      <c r="GPA36"/>
      <c r="GPB36"/>
      <c r="GPC36"/>
      <c r="GPD36"/>
      <c r="GPE36"/>
      <c r="GPF36"/>
      <c r="GPG36"/>
      <c r="GPH36"/>
      <c r="GPI36"/>
      <c r="GPJ36"/>
      <c r="GPK36"/>
      <c r="GPL36"/>
      <c r="GPM36"/>
      <c r="GPN36"/>
      <c r="GPO36"/>
      <c r="GPP36"/>
      <c r="GPQ36"/>
      <c r="GPR36"/>
      <c r="GPS36"/>
      <c r="GPT36"/>
      <c r="GPU36"/>
      <c r="GPV36"/>
      <c r="GPW36"/>
      <c r="GPX36"/>
      <c r="GPY36"/>
      <c r="GPZ36"/>
      <c r="GQA36"/>
      <c r="GQB36"/>
      <c r="GQC36"/>
      <c r="GQD36"/>
      <c r="GQE36"/>
      <c r="GQF36"/>
      <c r="GQG36"/>
      <c r="GQH36"/>
      <c r="GQI36"/>
      <c r="GQJ36"/>
      <c r="GQK36"/>
      <c r="GQL36"/>
      <c r="GQM36"/>
      <c r="GQN36"/>
      <c r="GQO36"/>
      <c r="GQP36"/>
      <c r="GQQ36"/>
      <c r="GQR36"/>
      <c r="GQS36"/>
      <c r="GQT36"/>
      <c r="GQU36"/>
      <c r="GQV36"/>
      <c r="GQW36"/>
      <c r="GQX36"/>
      <c r="GQY36"/>
      <c r="GQZ36"/>
      <c r="GRA36"/>
      <c r="GRB36"/>
      <c r="GRC36"/>
      <c r="GRD36"/>
      <c r="GRE36"/>
      <c r="GRF36"/>
      <c r="GRG36"/>
      <c r="GRH36"/>
      <c r="GRI36"/>
      <c r="GRJ36"/>
      <c r="GRK36"/>
      <c r="GRL36"/>
      <c r="GRM36"/>
      <c r="GRN36"/>
      <c r="GRO36"/>
      <c r="GRP36"/>
      <c r="GRQ36"/>
      <c r="GRR36"/>
      <c r="GRS36"/>
      <c r="GRT36"/>
      <c r="GRU36"/>
      <c r="GRV36"/>
      <c r="GRW36"/>
      <c r="GRX36"/>
      <c r="GRY36"/>
      <c r="GRZ36"/>
      <c r="GSA36"/>
      <c r="GSB36"/>
      <c r="GSC36"/>
      <c r="GSD36"/>
      <c r="GSE36"/>
      <c r="GSF36"/>
      <c r="GSG36"/>
      <c r="GSH36"/>
      <c r="GSI36"/>
      <c r="GSJ36"/>
      <c r="GSK36"/>
      <c r="GSL36"/>
      <c r="GSM36"/>
      <c r="GSN36"/>
      <c r="GSO36"/>
      <c r="GSP36"/>
      <c r="GSQ36"/>
      <c r="GSR36"/>
      <c r="GSS36"/>
      <c r="GST36"/>
      <c r="GSU36"/>
      <c r="GSV36"/>
      <c r="GSW36"/>
      <c r="GSX36"/>
      <c r="GSY36"/>
      <c r="GSZ36"/>
      <c r="GTA36"/>
      <c r="GTB36"/>
      <c r="GTC36"/>
      <c r="GTD36"/>
      <c r="GTE36"/>
      <c r="GTF36"/>
      <c r="GTG36"/>
      <c r="GTH36"/>
      <c r="GTI36"/>
      <c r="GTJ36"/>
      <c r="GTK36"/>
      <c r="GTL36"/>
      <c r="GTM36"/>
      <c r="GTN36"/>
      <c r="GTO36"/>
      <c r="GTP36"/>
      <c r="GTQ36"/>
      <c r="GTR36"/>
      <c r="GTS36"/>
      <c r="GTT36"/>
      <c r="GTU36"/>
      <c r="GTV36"/>
      <c r="GTW36"/>
      <c r="GTX36"/>
      <c r="GTY36"/>
      <c r="GTZ36"/>
      <c r="GUA36"/>
      <c r="GUB36"/>
      <c r="GUC36"/>
      <c r="GUD36"/>
      <c r="GUE36"/>
      <c r="GUF36"/>
      <c r="GUG36"/>
      <c r="GUH36"/>
      <c r="GUI36"/>
      <c r="GUJ36"/>
      <c r="GUK36"/>
      <c r="GUL36"/>
      <c r="GUM36"/>
      <c r="GUN36"/>
      <c r="GUO36"/>
      <c r="GUP36"/>
      <c r="GUQ36"/>
      <c r="GUR36"/>
      <c r="GUS36"/>
      <c r="GUT36"/>
      <c r="GUU36"/>
      <c r="GUV36"/>
      <c r="GUW36"/>
      <c r="GUX36"/>
      <c r="GUY36"/>
      <c r="GUZ36"/>
      <c r="GVA36"/>
      <c r="GVB36"/>
      <c r="GVC36"/>
      <c r="GVD36"/>
      <c r="GVE36"/>
      <c r="GVF36"/>
      <c r="GVG36"/>
      <c r="GVH36"/>
      <c r="GVI36"/>
      <c r="GVJ36"/>
      <c r="GVK36"/>
      <c r="GVL36"/>
      <c r="GVM36"/>
      <c r="GVN36"/>
      <c r="GVO36"/>
      <c r="GVP36"/>
      <c r="GVQ36"/>
      <c r="GVR36"/>
      <c r="GVS36"/>
      <c r="GVT36"/>
      <c r="GVU36"/>
      <c r="GVV36"/>
      <c r="GVW36"/>
      <c r="GVX36"/>
      <c r="GVY36"/>
      <c r="GVZ36"/>
      <c r="GWA36"/>
      <c r="GWB36"/>
      <c r="GWC36"/>
      <c r="GWD36"/>
      <c r="GWE36"/>
      <c r="GWF36"/>
      <c r="GWG36"/>
      <c r="GWH36"/>
      <c r="GWI36"/>
      <c r="GWJ36"/>
      <c r="GWK36"/>
      <c r="GWL36"/>
      <c r="GWM36"/>
      <c r="GWN36"/>
      <c r="GWO36"/>
      <c r="GWP36"/>
      <c r="GWQ36"/>
      <c r="GWR36"/>
      <c r="GWS36"/>
      <c r="GWT36"/>
      <c r="GWU36"/>
      <c r="GWV36"/>
      <c r="GWW36"/>
      <c r="GWX36"/>
      <c r="GWY36"/>
      <c r="GWZ36"/>
      <c r="GXA36"/>
      <c r="GXB36"/>
      <c r="GXC36"/>
      <c r="GXD36"/>
      <c r="GXE36"/>
      <c r="GXF36"/>
      <c r="GXG36"/>
      <c r="GXH36"/>
      <c r="GXI36"/>
      <c r="GXJ36"/>
      <c r="GXK36"/>
      <c r="GXL36"/>
      <c r="GXM36"/>
      <c r="GXN36"/>
      <c r="GXO36"/>
      <c r="GXP36"/>
      <c r="GXQ36"/>
      <c r="GXR36"/>
      <c r="GXS36"/>
      <c r="GXT36"/>
      <c r="GXU36"/>
      <c r="GXV36"/>
      <c r="GXW36"/>
      <c r="GXX36"/>
      <c r="GXY36"/>
      <c r="GXZ36"/>
      <c r="GYA36"/>
      <c r="GYB36"/>
      <c r="GYC36"/>
      <c r="GYD36"/>
      <c r="GYE36"/>
      <c r="GYF36"/>
      <c r="GYG36"/>
      <c r="GYH36"/>
      <c r="GYI36"/>
      <c r="GYJ36"/>
      <c r="GYK36"/>
      <c r="GYL36"/>
      <c r="GYM36"/>
      <c r="GYN36"/>
      <c r="GYO36"/>
      <c r="GYP36"/>
      <c r="GYQ36"/>
      <c r="GYR36"/>
      <c r="GYS36"/>
      <c r="GYT36"/>
      <c r="GYU36"/>
      <c r="GYV36"/>
      <c r="GYW36"/>
      <c r="GYX36"/>
      <c r="GYY36"/>
      <c r="GYZ36"/>
      <c r="GZA36"/>
      <c r="GZB36"/>
      <c r="GZC36"/>
      <c r="GZD36"/>
      <c r="GZE36"/>
      <c r="GZF36"/>
      <c r="GZG36"/>
      <c r="GZH36"/>
      <c r="GZI36"/>
      <c r="GZJ36"/>
      <c r="GZK36"/>
      <c r="GZL36"/>
      <c r="GZM36"/>
      <c r="GZN36"/>
      <c r="GZO36"/>
      <c r="GZP36"/>
      <c r="GZQ36"/>
      <c r="GZR36"/>
      <c r="GZS36"/>
      <c r="GZT36"/>
      <c r="GZU36"/>
      <c r="GZV36"/>
      <c r="GZW36"/>
      <c r="GZX36"/>
      <c r="GZY36"/>
      <c r="GZZ36"/>
      <c r="HAA36"/>
      <c r="HAB36"/>
      <c r="HAC36"/>
      <c r="HAD36"/>
      <c r="HAE36"/>
      <c r="HAF36"/>
      <c r="HAG36"/>
      <c r="HAH36"/>
      <c r="HAI36"/>
      <c r="HAJ36"/>
      <c r="HAK36"/>
      <c r="HAL36"/>
      <c r="HAM36"/>
      <c r="HAN36"/>
      <c r="HAO36"/>
      <c r="HAP36"/>
      <c r="HAQ36"/>
      <c r="HAR36"/>
      <c r="HAS36"/>
      <c r="HAT36"/>
      <c r="HAU36"/>
      <c r="HAV36"/>
      <c r="HAW36"/>
      <c r="HAX36"/>
      <c r="HAY36"/>
      <c r="HAZ36"/>
      <c r="HBA36"/>
      <c r="HBB36"/>
      <c r="HBC36"/>
      <c r="HBD36"/>
      <c r="HBE36"/>
      <c r="HBF36"/>
      <c r="HBG36"/>
      <c r="HBH36"/>
      <c r="HBI36"/>
      <c r="HBJ36"/>
      <c r="HBK36"/>
      <c r="HBL36"/>
      <c r="HBM36"/>
      <c r="HBN36"/>
      <c r="HBO36"/>
      <c r="HBP36"/>
      <c r="HBQ36"/>
      <c r="HBR36"/>
      <c r="HBS36"/>
      <c r="HBT36"/>
      <c r="HBU36"/>
      <c r="HBV36"/>
      <c r="HBW36"/>
      <c r="HBX36"/>
      <c r="HBY36"/>
      <c r="HBZ36"/>
      <c r="HCA36"/>
      <c r="HCB36"/>
      <c r="HCC36"/>
      <c r="HCD36"/>
      <c r="HCE36"/>
      <c r="HCF36"/>
      <c r="HCG36"/>
      <c r="HCH36"/>
      <c r="HCI36"/>
      <c r="HCJ36"/>
      <c r="HCK36"/>
      <c r="HCL36"/>
      <c r="HCM36"/>
      <c r="HCN36"/>
      <c r="HCO36"/>
      <c r="HCP36"/>
      <c r="HCQ36"/>
      <c r="HCR36"/>
      <c r="HCS36"/>
      <c r="HCT36"/>
      <c r="HCU36"/>
      <c r="HCV36"/>
      <c r="HCW36"/>
      <c r="HCX36"/>
      <c r="HCY36"/>
      <c r="HCZ36"/>
      <c r="HDA36"/>
      <c r="HDB36"/>
      <c r="HDC36"/>
      <c r="HDD36"/>
      <c r="HDE36"/>
      <c r="HDF36"/>
      <c r="HDG36"/>
      <c r="HDH36"/>
      <c r="HDI36"/>
      <c r="HDJ36"/>
      <c r="HDK36"/>
      <c r="HDL36"/>
      <c r="HDM36"/>
      <c r="HDN36"/>
      <c r="HDO36"/>
      <c r="HDP36"/>
      <c r="HDQ36"/>
      <c r="HDR36"/>
      <c r="HDS36"/>
      <c r="HDT36"/>
      <c r="HDU36"/>
      <c r="HDV36"/>
      <c r="HDW36"/>
      <c r="HDX36"/>
      <c r="HDY36"/>
      <c r="HDZ36"/>
      <c r="HEA36"/>
      <c r="HEB36"/>
      <c r="HEC36"/>
      <c r="HED36"/>
      <c r="HEE36"/>
      <c r="HEF36"/>
      <c r="HEG36"/>
      <c r="HEH36"/>
      <c r="HEI36"/>
      <c r="HEJ36"/>
      <c r="HEK36"/>
      <c r="HEL36"/>
      <c r="HEM36"/>
      <c r="HEN36"/>
      <c r="HEO36"/>
      <c r="HEP36"/>
      <c r="HEQ36"/>
      <c r="HER36"/>
      <c r="HES36"/>
      <c r="HET36"/>
      <c r="HEU36"/>
      <c r="HEV36"/>
      <c r="HEW36"/>
      <c r="HEX36"/>
      <c r="HEY36"/>
      <c r="HEZ36"/>
      <c r="HFA36"/>
      <c r="HFB36"/>
      <c r="HFC36"/>
      <c r="HFD36"/>
      <c r="HFE36"/>
      <c r="HFF36"/>
      <c r="HFG36"/>
      <c r="HFH36"/>
      <c r="HFI36"/>
      <c r="HFJ36"/>
      <c r="HFK36"/>
      <c r="HFL36"/>
      <c r="HFM36"/>
      <c r="HFN36"/>
      <c r="HFO36"/>
      <c r="HFP36"/>
      <c r="HFQ36"/>
      <c r="HFR36"/>
      <c r="HFS36"/>
      <c r="HFT36"/>
      <c r="HFU36"/>
      <c r="HFV36"/>
      <c r="HFW36"/>
      <c r="HFX36"/>
      <c r="HFY36"/>
      <c r="HFZ36"/>
      <c r="HGA36"/>
      <c r="HGB36"/>
      <c r="HGC36"/>
      <c r="HGD36"/>
      <c r="HGE36"/>
      <c r="HGF36"/>
      <c r="HGG36"/>
      <c r="HGH36"/>
      <c r="HGI36"/>
      <c r="HGJ36"/>
      <c r="HGK36"/>
      <c r="HGL36"/>
      <c r="HGM36"/>
      <c r="HGN36"/>
      <c r="HGO36"/>
      <c r="HGP36"/>
      <c r="HGQ36"/>
      <c r="HGR36"/>
      <c r="HGS36"/>
      <c r="HGT36"/>
      <c r="HGU36"/>
      <c r="HGV36"/>
      <c r="HGW36"/>
      <c r="HGX36"/>
      <c r="HGY36"/>
      <c r="HGZ36"/>
      <c r="HHA36"/>
      <c r="HHB36"/>
      <c r="HHC36"/>
      <c r="HHD36"/>
      <c r="HHE36"/>
      <c r="HHF36"/>
      <c r="HHG36"/>
      <c r="HHH36"/>
      <c r="HHI36"/>
      <c r="HHJ36"/>
      <c r="HHK36"/>
      <c r="HHL36"/>
      <c r="HHM36"/>
      <c r="HHN36"/>
      <c r="HHO36"/>
      <c r="HHP36"/>
      <c r="HHQ36"/>
      <c r="HHR36"/>
      <c r="HHS36"/>
      <c r="HHT36"/>
      <c r="HHU36"/>
      <c r="HHV36"/>
      <c r="HHW36"/>
      <c r="HHX36"/>
      <c r="HHY36"/>
      <c r="HHZ36"/>
      <c r="HIA36"/>
      <c r="HIB36"/>
      <c r="HIC36"/>
      <c r="HID36"/>
      <c r="HIE36"/>
      <c r="HIF36"/>
      <c r="HIG36"/>
      <c r="HIH36"/>
      <c r="HII36"/>
      <c r="HIJ36"/>
      <c r="HIK36"/>
      <c r="HIL36"/>
      <c r="HIM36"/>
      <c r="HIN36"/>
      <c r="HIO36"/>
      <c r="HIP36"/>
      <c r="HIQ36"/>
      <c r="HIR36"/>
      <c r="HIS36"/>
      <c r="HIT36"/>
      <c r="HIU36"/>
      <c r="HIV36"/>
      <c r="HIW36"/>
      <c r="HIX36"/>
      <c r="HIY36"/>
      <c r="HIZ36"/>
      <c r="HJA36"/>
      <c r="HJB36"/>
      <c r="HJC36"/>
      <c r="HJD36"/>
      <c r="HJE36"/>
      <c r="HJF36"/>
      <c r="HJG36"/>
      <c r="HJH36"/>
      <c r="HJI36"/>
      <c r="HJJ36"/>
      <c r="HJK36"/>
      <c r="HJL36"/>
      <c r="HJM36"/>
      <c r="HJN36"/>
      <c r="HJO36"/>
      <c r="HJP36"/>
      <c r="HJQ36"/>
      <c r="HJR36"/>
      <c r="HJS36"/>
      <c r="HJT36"/>
      <c r="HJU36"/>
      <c r="HJV36"/>
      <c r="HJW36"/>
      <c r="HJX36"/>
      <c r="HJY36"/>
      <c r="HJZ36"/>
      <c r="HKA36"/>
      <c r="HKB36"/>
      <c r="HKC36"/>
      <c r="HKD36"/>
      <c r="HKE36"/>
      <c r="HKF36"/>
      <c r="HKG36"/>
      <c r="HKH36"/>
      <c r="HKI36"/>
      <c r="HKJ36"/>
      <c r="HKK36"/>
      <c r="HKL36"/>
      <c r="HKM36"/>
      <c r="HKN36"/>
      <c r="HKO36"/>
      <c r="HKP36"/>
      <c r="HKQ36"/>
      <c r="HKR36"/>
      <c r="HKS36"/>
      <c r="HKT36"/>
      <c r="HKU36"/>
      <c r="HKV36"/>
      <c r="HKW36"/>
      <c r="HKX36"/>
      <c r="HKY36"/>
      <c r="HKZ36"/>
      <c r="HLA36"/>
      <c r="HLB36"/>
      <c r="HLC36"/>
      <c r="HLD36"/>
      <c r="HLE36"/>
      <c r="HLF36"/>
      <c r="HLG36"/>
      <c r="HLH36"/>
      <c r="HLI36"/>
      <c r="HLJ36"/>
      <c r="HLK36"/>
      <c r="HLL36"/>
      <c r="HLM36"/>
      <c r="HLN36"/>
      <c r="HLO36"/>
      <c r="HLP36"/>
      <c r="HLQ36"/>
      <c r="HLR36"/>
      <c r="HLS36"/>
      <c r="HLT36"/>
      <c r="HLU36"/>
      <c r="HLV36"/>
      <c r="HLW36"/>
      <c r="HLX36"/>
      <c r="HLY36"/>
      <c r="HLZ36"/>
      <c r="HMA36"/>
      <c r="HMB36"/>
      <c r="HMC36"/>
      <c r="HMD36"/>
      <c r="HME36"/>
      <c r="HMF36"/>
      <c r="HMG36"/>
      <c r="HMH36"/>
      <c r="HMI36"/>
      <c r="HMJ36"/>
      <c r="HMK36"/>
      <c r="HML36"/>
      <c r="HMM36"/>
      <c r="HMN36"/>
      <c r="HMO36"/>
      <c r="HMP36"/>
      <c r="HMQ36"/>
      <c r="HMR36"/>
      <c r="HMS36"/>
      <c r="HMT36"/>
      <c r="HMU36"/>
      <c r="HMV36"/>
      <c r="HMW36"/>
      <c r="HMX36"/>
      <c r="HMY36"/>
      <c r="HMZ36"/>
      <c r="HNA36"/>
      <c r="HNB36"/>
      <c r="HNC36"/>
      <c r="HND36"/>
      <c r="HNE36"/>
      <c r="HNF36"/>
      <c r="HNG36"/>
      <c r="HNH36"/>
      <c r="HNI36"/>
      <c r="HNJ36"/>
      <c r="HNK36"/>
      <c r="HNL36"/>
      <c r="HNM36"/>
      <c r="HNN36"/>
      <c r="HNO36"/>
      <c r="HNP36"/>
      <c r="HNQ36"/>
      <c r="HNR36"/>
      <c r="HNS36"/>
      <c r="HNT36"/>
      <c r="HNU36"/>
      <c r="HNV36"/>
      <c r="HNW36"/>
      <c r="HNX36"/>
      <c r="HNY36"/>
      <c r="HNZ36"/>
      <c r="HOA36"/>
      <c r="HOB36"/>
      <c r="HOC36"/>
      <c r="HOD36"/>
      <c r="HOE36"/>
      <c r="HOF36"/>
      <c r="HOG36"/>
      <c r="HOH36"/>
      <c r="HOI36"/>
      <c r="HOJ36"/>
      <c r="HOK36"/>
      <c r="HOL36"/>
      <c r="HOM36"/>
      <c r="HON36"/>
      <c r="HOO36"/>
      <c r="HOP36"/>
      <c r="HOQ36"/>
      <c r="HOR36"/>
      <c r="HOS36"/>
      <c r="HOT36"/>
      <c r="HOU36"/>
      <c r="HOV36"/>
      <c r="HOW36"/>
      <c r="HOX36"/>
      <c r="HOY36"/>
      <c r="HOZ36"/>
      <c r="HPA36"/>
      <c r="HPB36"/>
      <c r="HPC36"/>
      <c r="HPD36"/>
      <c r="HPE36"/>
      <c r="HPF36"/>
      <c r="HPG36"/>
      <c r="HPH36"/>
      <c r="HPI36"/>
      <c r="HPJ36"/>
      <c r="HPK36"/>
      <c r="HPL36"/>
      <c r="HPM36"/>
      <c r="HPN36"/>
      <c r="HPO36"/>
      <c r="HPP36"/>
      <c r="HPQ36"/>
      <c r="HPR36"/>
      <c r="HPS36"/>
      <c r="HPT36"/>
      <c r="HPU36"/>
      <c r="HPV36"/>
      <c r="HPW36"/>
      <c r="HPX36"/>
      <c r="HPY36"/>
      <c r="HPZ36"/>
      <c r="HQA36"/>
      <c r="HQB36"/>
      <c r="HQC36"/>
      <c r="HQD36"/>
      <c r="HQE36"/>
      <c r="HQF36"/>
      <c r="HQG36"/>
      <c r="HQH36"/>
      <c r="HQI36"/>
      <c r="HQJ36"/>
      <c r="HQK36"/>
      <c r="HQL36"/>
      <c r="HQM36"/>
      <c r="HQN36"/>
      <c r="HQO36"/>
      <c r="HQP36"/>
      <c r="HQQ36"/>
      <c r="HQR36"/>
      <c r="HQS36"/>
      <c r="HQT36"/>
      <c r="HQU36"/>
      <c r="HQV36"/>
      <c r="HQW36"/>
      <c r="HQX36"/>
      <c r="HQY36"/>
      <c r="HQZ36"/>
      <c r="HRA36"/>
      <c r="HRB36"/>
      <c r="HRC36"/>
      <c r="HRD36"/>
      <c r="HRE36"/>
      <c r="HRF36"/>
      <c r="HRG36"/>
      <c r="HRH36"/>
      <c r="HRI36"/>
      <c r="HRJ36"/>
      <c r="HRK36"/>
      <c r="HRL36"/>
      <c r="HRM36"/>
      <c r="HRN36"/>
      <c r="HRO36"/>
      <c r="HRP36"/>
      <c r="HRQ36"/>
      <c r="HRR36"/>
      <c r="HRS36"/>
      <c r="HRT36"/>
      <c r="HRU36"/>
      <c r="HRV36"/>
      <c r="HRW36"/>
      <c r="HRX36"/>
      <c r="HRY36"/>
      <c r="HRZ36"/>
      <c r="HSA36"/>
      <c r="HSB36"/>
      <c r="HSC36"/>
      <c r="HSD36"/>
      <c r="HSE36"/>
      <c r="HSF36"/>
      <c r="HSG36"/>
      <c r="HSH36"/>
      <c r="HSI36"/>
      <c r="HSJ36"/>
      <c r="HSK36"/>
      <c r="HSL36"/>
      <c r="HSM36"/>
      <c r="HSN36"/>
      <c r="HSO36"/>
      <c r="HSP36"/>
      <c r="HSQ36"/>
      <c r="HSR36"/>
      <c r="HSS36"/>
      <c r="HST36"/>
      <c r="HSU36"/>
      <c r="HSV36"/>
      <c r="HSW36"/>
      <c r="HSX36"/>
      <c r="HSY36"/>
      <c r="HSZ36"/>
      <c r="HTA36"/>
      <c r="HTB36"/>
      <c r="HTC36"/>
      <c r="HTD36"/>
      <c r="HTE36"/>
      <c r="HTF36"/>
      <c r="HTG36"/>
      <c r="HTH36"/>
      <c r="HTI36"/>
      <c r="HTJ36"/>
      <c r="HTK36"/>
      <c r="HTL36"/>
      <c r="HTM36"/>
      <c r="HTN36"/>
      <c r="HTO36"/>
      <c r="HTP36"/>
      <c r="HTQ36"/>
      <c r="HTR36"/>
      <c r="HTS36"/>
      <c r="HTT36"/>
      <c r="HTU36"/>
      <c r="HTV36"/>
      <c r="HTW36"/>
      <c r="HTX36"/>
      <c r="HTY36"/>
      <c r="HTZ36"/>
      <c r="HUA36"/>
      <c r="HUB36"/>
      <c r="HUC36"/>
      <c r="HUD36"/>
      <c r="HUE36"/>
      <c r="HUF36"/>
      <c r="HUG36"/>
      <c r="HUH36"/>
      <c r="HUI36"/>
      <c r="HUJ36"/>
      <c r="HUK36"/>
      <c r="HUL36"/>
      <c r="HUM36"/>
      <c r="HUN36"/>
      <c r="HUO36"/>
      <c r="HUP36"/>
      <c r="HUQ36"/>
      <c r="HUR36"/>
      <c r="HUS36"/>
      <c r="HUT36"/>
      <c r="HUU36"/>
      <c r="HUV36"/>
      <c r="HUW36"/>
      <c r="HUX36"/>
      <c r="HUY36"/>
      <c r="HUZ36"/>
      <c r="HVA36"/>
      <c r="HVB36"/>
      <c r="HVC36"/>
      <c r="HVD36"/>
      <c r="HVE36"/>
      <c r="HVF36"/>
      <c r="HVG36"/>
      <c r="HVH36"/>
      <c r="HVI36"/>
      <c r="HVJ36"/>
      <c r="HVK36"/>
      <c r="HVL36"/>
      <c r="HVM36"/>
      <c r="HVN36"/>
      <c r="HVO36"/>
      <c r="HVP36"/>
      <c r="HVQ36"/>
      <c r="HVR36"/>
      <c r="HVS36"/>
      <c r="HVT36"/>
      <c r="HVU36"/>
      <c r="HVV36"/>
      <c r="HVW36"/>
      <c r="HVX36"/>
      <c r="HVY36"/>
      <c r="HVZ36"/>
      <c r="HWA36"/>
      <c r="HWB36"/>
      <c r="HWC36"/>
      <c r="HWD36"/>
      <c r="HWE36"/>
      <c r="HWF36"/>
      <c r="HWG36"/>
      <c r="HWH36"/>
      <c r="HWI36"/>
      <c r="HWJ36"/>
      <c r="HWK36"/>
      <c r="HWL36"/>
      <c r="HWM36"/>
      <c r="HWN36"/>
      <c r="HWO36"/>
      <c r="HWP36"/>
      <c r="HWQ36"/>
      <c r="HWR36"/>
      <c r="HWS36"/>
      <c r="HWT36"/>
      <c r="HWU36"/>
      <c r="HWV36"/>
      <c r="HWW36"/>
      <c r="HWX36"/>
      <c r="HWY36"/>
      <c r="HWZ36"/>
      <c r="HXA36"/>
      <c r="HXB36"/>
      <c r="HXC36"/>
      <c r="HXD36"/>
      <c r="HXE36"/>
      <c r="HXF36"/>
      <c r="HXG36"/>
      <c r="HXH36"/>
      <c r="HXI36"/>
      <c r="HXJ36"/>
      <c r="HXK36"/>
      <c r="HXL36"/>
      <c r="HXM36"/>
      <c r="HXN36"/>
      <c r="HXO36"/>
      <c r="HXP36"/>
      <c r="HXQ36"/>
      <c r="HXR36"/>
      <c r="HXS36"/>
      <c r="HXT36"/>
      <c r="HXU36"/>
      <c r="HXV36"/>
      <c r="HXW36"/>
      <c r="HXX36"/>
      <c r="HXY36"/>
      <c r="HXZ36"/>
      <c r="HYA36"/>
      <c r="HYB36"/>
      <c r="HYC36"/>
      <c r="HYD36"/>
      <c r="HYE36"/>
      <c r="HYF36"/>
      <c r="HYG36"/>
      <c r="HYH36"/>
      <c r="HYI36"/>
      <c r="HYJ36"/>
      <c r="HYK36"/>
      <c r="HYL36"/>
      <c r="HYM36"/>
      <c r="HYN36"/>
      <c r="HYO36"/>
      <c r="HYP36"/>
      <c r="HYQ36"/>
      <c r="HYR36"/>
      <c r="HYS36"/>
      <c r="HYT36"/>
      <c r="HYU36"/>
      <c r="HYV36"/>
      <c r="HYW36"/>
      <c r="HYX36"/>
      <c r="HYY36"/>
      <c r="HYZ36"/>
      <c r="HZA36"/>
      <c r="HZB36"/>
      <c r="HZC36"/>
      <c r="HZD36"/>
      <c r="HZE36"/>
      <c r="HZF36"/>
      <c r="HZG36"/>
      <c r="HZH36"/>
      <c r="HZI36"/>
      <c r="HZJ36"/>
      <c r="HZK36"/>
      <c r="HZL36"/>
      <c r="HZM36"/>
      <c r="HZN36"/>
      <c r="HZO36"/>
      <c r="HZP36"/>
      <c r="HZQ36"/>
      <c r="HZR36"/>
      <c r="HZS36"/>
      <c r="HZT36"/>
      <c r="HZU36"/>
      <c r="HZV36"/>
      <c r="HZW36"/>
      <c r="HZX36"/>
      <c r="HZY36"/>
      <c r="HZZ36"/>
      <c r="IAA36"/>
      <c r="IAB36"/>
      <c r="IAC36"/>
      <c r="IAD36"/>
      <c r="IAE36"/>
      <c r="IAF36"/>
      <c r="IAG36"/>
      <c r="IAH36"/>
      <c r="IAI36"/>
      <c r="IAJ36"/>
      <c r="IAK36"/>
      <c r="IAL36"/>
      <c r="IAM36"/>
      <c r="IAN36"/>
      <c r="IAO36"/>
      <c r="IAP36"/>
      <c r="IAQ36"/>
      <c r="IAR36"/>
      <c r="IAS36"/>
      <c r="IAT36"/>
      <c r="IAU36"/>
      <c r="IAV36"/>
      <c r="IAW36"/>
      <c r="IAX36"/>
      <c r="IAY36"/>
      <c r="IAZ36"/>
      <c r="IBA36"/>
      <c r="IBB36"/>
      <c r="IBC36"/>
      <c r="IBD36"/>
      <c r="IBE36"/>
      <c r="IBF36"/>
      <c r="IBG36"/>
      <c r="IBH36"/>
      <c r="IBI36"/>
      <c r="IBJ36"/>
      <c r="IBK36"/>
      <c r="IBL36"/>
      <c r="IBM36"/>
      <c r="IBN36"/>
      <c r="IBO36"/>
      <c r="IBP36"/>
      <c r="IBQ36"/>
      <c r="IBR36"/>
      <c r="IBS36"/>
      <c r="IBT36"/>
      <c r="IBU36"/>
      <c r="IBV36"/>
      <c r="IBW36"/>
      <c r="IBX36"/>
      <c r="IBY36"/>
      <c r="IBZ36"/>
      <c r="ICA36"/>
      <c r="ICB36"/>
      <c r="ICC36"/>
      <c r="ICD36"/>
      <c r="ICE36"/>
      <c r="ICF36"/>
      <c r="ICG36"/>
      <c r="ICH36"/>
      <c r="ICI36"/>
      <c r="ICJ36"/>
      <c r="ICK36"/>
      <c r="ICL36"/>
      <c r="ICM36"/>
      <c r="ICN36"/>
      <c r="ICO36"/>
      <c r="ICP36"/>
      <c r="ICQ36"/>
      <c r="ICR36"/>
      <c r="ICS36"/>
      <c r="ICT36"/>
      <c r="ICU36"/>
      <c r="ICV36"/>
      <c r="ICW36"/>
      <c r="ICX36"/>
      <c r="ICY36"/>
      <c r="ICZ36"/>
      <c r="IDA36"/>
      <c r="IDB36"/>
      <c r="IDC36"/>
      <c r="IDD36"/>
      <c r="IDE36"/>
      <c r="IDF36"/>
      <c r="IDG36"/>
      <c r="IDH36"/>
      <c r="IDI36"/>
      <c r="IDJ36"/>
      <c r="IDK36"/>
      <c r="IDL36"/>
      <c r="IDM36"/>
      <c r="IDN36"/>
      <c r="IDO36"/>
      <c r="IDP36"/>
      <c r="IDQ36"/>
      <c r="IDR36"/>
      <c r="IDS36"/>
      <c r="IDT36"/>
      <c r="IDU36"/>
      <c r="IDV36"/>
      <c r="IDW36"/>
      <c r="IDX36"/>
      <c r="IDY36"/>
      <c r="IDZ36"/>
      <c r="IEA36"/>
      <c r="IEB36"/>
      <c r="IEC36"/>
      <c r="IED36"/>
      <c r="IEE36"/>
      <c r="IEF36"/>
      <c r="IEG36"/>
      <c r="IEH36"/>
      <c r="IEI36"/>
      <c r="IEJ36"/>
      <c r="IEK36"/>
      <c r="IEL36"/>
      <c r="IEM36"/>
      <c r="IEN36"/>
      <c r="IEO36"/>
      <c r="IEP36"/>
      <c r="IEQ36"/>
      <c r="IER36"/>
      <c r="IES36"/>
      <c r="IET36"/>
      <c r="IEU36"/>
      <c r="IEV36"/>
      <c r="IEW36"/>
      <c r="IEX36"/>
      <c r="IEY36"/>
      <c r="IEZ36"/>
      <c r="IFA36"/>
      <c r="IFB36"/>
      <c r="IFC36"/>
      <c r="IFD36"/>
      <c r="IFE36"/>
      <c r="IFF36"/>
      <c r="IFG36"/>
      <c r="IFH36"/>
      <c r="IFI36"/>
      <c r="IFJ36"/>
      <c r="IFK36"/>
      <c r="IFL36"/>
      <c r="IFM36"/>
      <c r="IFN36"/>
      <c r="IFO36"/>
      <c r="IFP36"/>
      <c r="IFQ36"/>
      <c r="IFR36"/>
      <c r="IFS36"/>
      <c r="IFT36"/>
      <c r="IFU36"/>
      <c r="IFV36"/>
      <c r="IFW36"/>
      <c r="IFX36"/>
      <c r="IFY36"/>
      <c r="IFZ36"/>
      <c r="IGA36"/>
      <c r="IGB36"/>
      <c r="IGC36"/>
      <c r="IGD36"/>
      <c r="IGE36"/>
      <c r="IGF36"/>
      <c r="IGG36"/>
      <c r="IGH36"/>
      <c r="IGI36"/>
      <c r="IGJ36"/>
      <c r="IGK36"/>
      <c r="IGL36"/>
      <c r="IGM36"/>
      <c r="IGN36"/>
      <c r="IGO36"/>
      <c r="IGP36"/>
      <c r="IGQ36"/>
      <c r="IGR36"/>
      <c r="IGS36"/>
      <c r="IGT36"/>
      <c r="IGU36"/>
      <c r="IGV36"/>
      <c r="IGW36"/>
      <c r="IGX36"/>
      <c r="IGY36"/>
      <c r="IGZ36"/>
      <c r="IHA36"/>
      <c r="IHB36"/>
      <c r="IHC36"/>
      <c r="IHD36"/>
      <c r="IHE36"/>
      <c r="IHF36"/>
      <c r="IHG36"/>
      <c r="IHH36"/>
      <c r="IHI36"/>
      <c r="IHJ36"/>
      <c r="IHK36"/>
      <c r="IHL36"/>
      <c r="IHM36"/>
      <c r="IHN36"/>
      <c r="IHO36"/>
      <c r="IHP36"/>
      <c r="IHQ36"/>
      <c r="IHR36"/>
      <c r="IHS36"/>
      <c r="IHT36"/>
      <c r="IHU36"/>
      <c r="IHV36"/>
      <c r="IHW36"/>
      <c r="IHX36"/>
      <c r="IHY36"/>
      <c r="IHZ36"/>
      <c r="IIA36"/>
      <c r="IIB36"/>
      <c r="IIC36"/>
      <c r="IID36"/>
      <c r="IIE36"/>
      <c r="IIF36"/>
      <c r="IIG36"/>
      <c r="IIH36"/>
      <c r="III36"/>
      <c r="IIJ36"/>
      <c r="IIK36"/>
      <c r="IIL36"/>
      <c r="IIM36"/>
      <c r="IIN36"/>
      <c r="IIO36"/>
      <c r="IIP36"/>
      <c r="IIQ36"/>
      <c r="IIR36"/>
      <c r="IIS36"/>
      <c r="IIT36"/>
      <c r="IIU36"/>
      <c r="IIV36"/>
      <c r="IIW36"/>
      <c r="IIX36"/>
      <c r="IIY36"/>
      <c r="IIZ36"/>
      <c r="IJA36"/>
      <c r="IJB36"/>
      <c r="IJC36"/>
      <c r="IJD36"/>
      <c r="IJE36"/>
      <c r="IJF36"/>
      <c r="IJG36"/>
      <c r="IJH36"/>
      <c r="IJI36"/>
      <c r="IJJ36"/>
      <c r="IJK36"/>
      <c r="IJL36"/>
      <c r="IJM36"/>
      <c r="IJN36"/>
      <c r="IJO36"/>
      <c r="IJP36"/>
      <c r="IJQ36"/>
      <c r="IJR36"/>
      <c r="IJS36"/>
      <c r="IJT36"/>
      <c r="IJU36"/>
      <c r="IJV36"/>
      <c r="IJW36"/>
      <c r="IJX36"/>
      <c r="IJY36"/>
      <c r="IJZ36"/>
      <c r="IKA36"/>
      <c r="IKB36"/>
      <c r="IKC36"/>
      <c r="IKD36"/>
      <c r="IKE36"/>
      <c r="IKF36"/>
      <c r="IKG36"/>
      <c r="IKH36"/>
      <c r="IKI36"/>
      <c r="IKJ36"/>
      <c r="IKK36"/>
      <c r="IKL36"/>
      <c r="IKM36"/>
      <c r="IKN36"/>
      <c r="IKO36"/>
      <c r="IKP36"/>
      <c r="IKQ36"/>
      <c r="IKR36"/>
      <c r="IKS36"/>
      <c r="IKT36"/>
      <c r="IKU36"/>
      <c r="IKV36"/>
      <c r="IKW36"/>
      <c r="IKX36"/>
      <c r="IKY36"/>
      <c r="IKZ36"/>
      <c r="ILA36"/>
      <c r="ILB36"/>
      <c r="ILC36"/>
      <c r="ILD36"/>
      <c r="ILE36"/>
      <c r="ILF36"/>
      <c r="ILG36"/>
      <c r="ILH36"/>
      <c r="ILI36"/>
      <c r="ILJ36"/>
      <c r="ILK36"/>
      <c r="ILL36"/>
      <c r="ILM36"/>
      <c r="ILN36"/>
      <c r="ILO36"/>
      <c r="ILP36"/>
      <c r="ILQ36"/>
      <c r="ILR36"/>
      <c r="ILS36"/>
      <c r="ILT36"/>
      <c r="ILU36"/>
      <c r="ILV36"/>
      <c r="ILW36"/>
      <c r="ILX36"/>
      <c r="ILY36"/>
      <c r="ILZ36"/>
      <c r="IMA36"/>
      <c r="IMB36"/>
      <c r="IMC36"/>
      <c r="IMD36"/>
      <c r="IME36"/>
      <c r="IMF36"/>
      <c r="IMG36"/>
      <c r="IMH36"/>
      <c r="IMI36"/>
      <c r="IMJ36"/>
      <c r="IMK36"/>
      <c r="IML36"/>
      <c r="IMM36"/>
      <c r="IMN36"/>
      <c r="IMO36"/>
      <c r="IMP36"/>
      <c r="IMQ36"/>
      <c r="IMR36"/>
      <c r="IMS36"/>
      <c r="IMT36"/>
      <c r="IMU36"/>
      <c r="IMV36"/>
      <c r="IMW36"/>
      <c r="IMX36"/>
      <c r="IMY36"/>
      <c r="IMZ36"/>
      <c r="INA36"/>
      <c r="INB36"/>
      <c r="INC36"/>
      <c r="IND36"/>
      <c r="INE36"/>
      <c r="INF36"/>
      <c r="ING36"/>
      <c r="INH36"/>
      <c r="INI36"/>
      <c r="INJ36"/>
      <c r="INK36"/>
      <c r="INL36"/>
      <c r="INM36"/>
      <c r="INN36"/>
      <c r="INO36"/>
      <c r="INP36"/>
      <c r="INQ36"/>
      <c r="INR36"/>
      <c r="INS36"/>
      <c r="INT36"/>
      <c r="INU36"/>
      <c r="INV36"/>
      <c r="INW36"/>
      <c r="INX36"/>
      <c r="INY36"/>
      <c r="INZ36"/>
      <c r="IOA36"/>
      <c r="IOB36"/>
      <c r="IOC36"/>
      <c r="IOD36"/>
      <c r="IOE36"/>
      <c r="IOF36"/>
      <c r="IOG36"/>
      <c r="IOH36"/>
      <c r="IOI36"/>
      <c r="IOJ36"/>
      <c r="IOK36"/>
      <c r="IOL36"/>
      <c r="IOM36"/>
      <c r="ION36"/>
      <c r="IOO36"/>
      <c r="IOP36"/>
      <c r="IOQ36"/>
      <c r="IOR36"/>
      <c r="IOS36"/>
      <c r="IOT36"/>
      <c r="IOU36"/>
      <c r="IOV36"/>
      <c r="IOW36"/>
      <c r="IOX36"/>
      <c r="IOY36"/>
      <c r="IOZ36"/>
      <c r="IPA36"/>
      <c r="IPB36"/>
      <c r="IPC36"/>
      <c r="IPD36"/>
      <c r="IPE36"/>
      <c r="IPF36"/>
      <c r="IPG36"/>
      <c r="IPH36"/>
      <c r="IPI36"/>
      <c r="IPJ36"/>
      <c r="IPK36"/>
      <c r="IPL36"/>
      <c r="IPM36"/>
      <c r="IPN36"/>
      <c r="IPO36"/>
      <c r="IPP36"/>
      <c r="IPQ36"/>
      <c r="IPR36"/>
      <c r="IPS36"/>
      <c r="IPT36"/>
      <c r="IPU36"/>
      <c r="IPV36"/>
      <c r="IPW36"/>
      <c r="IPX36"/>
      <c r="IPY36"/>
      <c r="IPZ36"/>
      <c r="IQA36"/>
      <c r="IQB36"/>
      <c r="IQC36"/>
      <c r="IQD36"/>
      <c r="IQE36"/>
      <c r="IQF36"/>
      <c r="IQG36"/>
      <c r="IQH36"/>
      <c r="IQI36"/>
      <c r="IQJ36"/>
      <c r="IQK36"/>
      <c r="IQL36"/>
      <c r="IQM36"/>
      <c r="IQN36"/>
      <c r="IQO36"/>
      <c r="IQP36"/>
      <c r="IQQ36"/>
      <c r="IQR36"/>
      <c r="IQS36"/>
      <c r="IQT36"/>
      <c r="IQU36"/>
      <c r="IQV36"/>
      <c r="IQW36"/>
      <c r="IQX36"/>
      <c r="IQY36"/>
      <c r="IQZ36"/>
      <c r="IRA36"/>
      <c r="IRB36"/>
      <c r="IRC36"/>
      <c r="IRD36"/>
      <c r="IRE36"/>
      <c r="IRF36"/>
      <c r="IRG36"/>
      <c r="IRH36"/>
      <c r="IRI36"/>
      <c r="IRJ36"/>
      <c r="IRK36"/>
      <c r="IRL36"/>
      <c r="IRM36"/>
      <c r="IRN36"/>
      <c r="IRO36"/>
      <c r="IRP36"/>
      <c r="IRQ36"/>
      <c r="IRR36"/>
      <c r="IRS36"/>
      <c r="IRT36"/>
      <c r="IRU36"/>
      <c r="IRV36"/>
      <c r="IRW36"/>
      <c r="IRX36"/>
      <c r="IRY36"/>
      <c r="IRZ36"/>
      <c r="ISA36"/>
      <c r="ISB36"/>
      <c r="ISC36"/>
      <c r="ISD36"/>
      <c r="ISE36"/>
      <c r="ISF36"/>
      <c r="ISG36"/>
      <c r="ISH36"/>
      <c r="ISI36"/>
      <c r="ISJ36"/>
      <c r="ISK36"/>
      <c r="ISL36"/>
      <c r="ISM36"/>
      <c r="ISN36"/>
      <c r="ISO36"/>
      <c r="ISP36"/>
      <c r="ISQ36"/>
      <c r="ISR36"/>
      <c r="ISS36"/>
      <c r="IST36"/>
      <c r="ISU36"/>
      <c r="ISV36"/>
      <c r="ISW36"/>
      <c r="ISX36"/>
      <c r="ISY36"/>
      <c r="ISZ36"/>
      <c r="ITA36"/>
      <c r="ITB36"/>
      <c r="ITC36"/>
      <c r="ITD36"/>
      <c r="ITE36"/>
      <c r="ITF36"/>
      <c r="ITG36"/>
      <c r="ITH36"/>
      <c r="ITI36"/>
      <c r="ITJ36"/>
      <c r="ITK36"/>
      <c r="ITL36"/>
      <c r="ITM36"/>
      <c r="ITN36"/>
      <c r="ITO36"/>
      <c r="ITP36"/>
      <c r="ITQ36"/>
      <c r="ITR36"/>
      <c r="ITS36"/>
      <c r="ITT36"/>
      <c r="ITU36"/>
      <c r="ITV36"/>
      <c r="ITW36"/>
      <c r="ITX36"/>
      <c r="ITY36"/>
      <c r="ITZ36"/>
      <c r="IUA36"/>
      <c r="IUB36"/>
      <c r="IUC36"/>
      <c r="IUD36"/>
      <c r="IUE36"/>
      <c r="IUF36"/>
      <c r="IUG36"/>
      <c r="IUH36"/>
      <c r="IUI36"/>
      <c r="IUJ36"/>
      <c r="IUK36"/>
      <c r="IUL36"/>
      <c r="IUM36"/>
      <c r="IUN36"/>
      <c r="IUO36"/>
      <c r="IUP36"/>
      <c r="IUQ36"/>
      <c r="IUR36"/>
      <c r="IUS36"/>
      <c r="IUT36"/>
      <c r="IUU36"/>
      <c r="IUV36"/>
      <c r="IUW36"/>
      <c r="IUX36"/>
      <c r="IUY36"/>
      <c r="IUZ36"/>
      <c r="IVA36"/>
      <c r="IVB36"/>
      <c r="IVC36"/>
      <c r="IVD36"/>
      <c r="IVE36"/>
      <c r="IVF36"/>
      <c r="IVG36"/>
      <c r="IVH36"/>
      <c r="IVI36"/>
      <c r="IVJ36"/>
      <c r="IVK36"/>
      <c r="IVL36"/>
      <c r="IVM36"/>
      <c r="IVN36"/>
      <c r="IVO36"/>
      <c r="IVP36"/>
      <c r="IVQ36"/>
      <c r="IVR36"/>
      <c r="IVS36"/>
      <c r="IVT36"/>
      <c r="IVU36"/>
      <c r="IVV36"/>
      <c r="IVW36"/>
      <c r="IVX36"/>
      <c r="IVY36"/>
      <c r="IVZ36"/>
      <c r="IWA36"/>
      <c r="IWB36"/>
      <c r="IWC36"/>
      <c r="IWD36"/>
      <c r="IWE36"/>
      <c r="IWF36"/>
      <c r="IWG36"/>
      <c r="IWH36"/>
      <c r="IWI36"/>
      <c r="IWJ36"/>
      <c r="IWK36"/>
      <c r="IWL36"/>
      <c r="IWM36"/>
      <c r="IWN36"/>
      <c r="IWO36"/>
      <c r="IWP36"/>
      <c r="IWQ36"/>
      <c r="IWR36"/>
      <c r="IWS36"/>
      <c r="IWT36"/>
      <c r="IWU36"/>
      <c r="IWV36"/>
      <c r="IWW36"/>
      <c r="IWX36"/>
      <c r="IWY36"/>
      <c r="IWZ36"/>
      <c r="IXA36"/>
      <c r="IXB36"/>
      <c r="IXC36"/>
      <c r="IXD36"/>
      <c r="IXE36"/>
      <c r="IXF36"/>
      <c r="IXG36"/>
      <c r="IXH36"/>
      <c r="IXI36"/>
      <c r="IXJ36"/>
      <c r="IXK36"/>
      <c r="IXL36"/>
      <c r="IXM36"/>
      <c r="IXN36"/>
      <c r="IXO36"/>
      <c r="IXP36"/>
      <c r="IXQ36"/>
      <c r="IXR36"/>
      <c r="IXS36"/>
      <c r="IXT36"/>
      <c r="IXU36"/>
      <c r="IXV36"/>
      <c r="IXW36"/>
      <c r="IXX36"/>
      <c r="IXY36"/>
      <c r="IXZ36"/>
      <c r="IYA36"/>
      <c r="IYB36"/>
      <c r="IYC36"/>
      <c r="IYD36"/>
      <c r="IYE36"/>
      <c r="IYF36"/>
      <c r="IYG36"/>
      <c r="IYH36"/>
      <c r="IYI36"/>
      <c r="IYJ36"/>
      <c r="IYK36"/>
      <c r="IYL36"/>
      <c r="IYM36"/>
      <c r="IYN36"/>
      <c r="IYO36"/>
      <c r="IYP36"/>
      <c r="IYQ36"/>
      <c r="IYR36"/>
      <c r="IYS36"/>
      <c r="IYT36"/>
      <c r="IYU36"/>
      <c r="IYV36"/>
      <c r="IYW36"/>
      <c r="IYX36"/>
      <c r="IYY36"/>
      <c r="IYZ36"/>
      <c r="IZA36"/>
      <c r="IZB36"/>
      <c r="IZC36"/>
      <c r="IZD36"/>
      <c r="IZE36"/>
      <c r="IZF36"/>
      <c r="IZG36"/>
      <c r="IZH36"/>
      <c r="IZI36"/>
      <c r="IZJ36"/>
      <c r="IZK36"/>
      <c r="IZL36"/>
      <c r="IZM36"/>
      <c r="IZN36"/>
      <c r="IZO36"/>
      <c r="IZP36"/>
      <c r="IZQ36"/>
      <c r="IZR36"/>
      <c r="IZS36"/>
      <c r="IZT36"/>
      <c r="IZU36"/>
      <c r="IZV36"/>
      <c r="IZW36"/>
      <c r="IZX36"/>
      <c r="IZY36"/>
      <c r="IZZ36"/>
      <c r="JAA36"/>
      <c r="JAB36"/>
      <c r="JAC36"/>
      <c r="JAD36"/>
      <c r="JAE36"/>
      <c r="JAF36"/>
      <c r="JAG36"/>
      <c r="JAH36"/>
      <c r="JAI36"/>
      <c r="JAJ36"/>
      <c r="JAK36"/>
      <c r="JAL36"/>
      <c r="JAM36"/>
      <c r="JAN36"/>
      <c r="JAO36"/>
      <c r="JAP36"/>
      <c r="JAQ36"/>
      <c r="JAR36"/>
      <c r="JAS36"/>
      <c r="JAT36"/>
      <c r="JAU36"/>
      <c r="JAV36"/>
      <c r="JAW36"/>
      <c r="JAX36"/>
      <c r="JAY36"/>
      <c r="JAZ36"/>
      <c r="JBA36"/>
      <c r="JBB36"/>
      <c r="JBC36"/>
      <c r="JBD36"/>
      <c r="JBE36"/>
      <c r="JBF36"/>
      <c r="JBG36"/>
      <c r="JBH36"/>
      <c r="JBI36"/>
      <c r="JBJ36"/>
      <c r="JBK36"/>
      <c r="JBL36"/>
      <c r="JBM36"/>
      <c r="JBN36"/>
      <c r="JBO36"/>
      <c r="JBP36"/>
      <c r="JBQ36"/>
      <c r="JBR36"/>
      <c r="JBS36"/>
      <c r="JBT36"/>
      <c r="JBU36"/>
      <c r="JBV36"/>
      <c r="JBW36"/>
      <c r="JBX36"/>
      <c r="JBY36"/>
      <c r="JBZ36"/>
      <c r="JCA36"/>
      <c r="JCB36"/>
      <c r="JCC36"/>
      <c r="JCD36"/>
      <c r="JCE36"/>
      <c r="JCF36"/>
      <c r="JCG36"/>
      <c r="JCH36"/>
      <c r="JCI36"/>
      <c r="JCJ36"/>
      <c r="JCK36"/>
      <c r="JCL36"/>
      <c r="JCM36"/>
      <c r="JCN36"/>
      <c r="JCO36"/>
      <c r="JCP36"/>
      <c r="JCQ36"/>
      <c r="JCR36"/>
      <c r="JCS36"/>
      <c r="JCT36"/>
      <c r="JCU36"/>
      <c r="JCV36"/>
      <c r="JCW36"/>
      <c r="JCX36"/>
      <c r="JCY36"/>
      <c r="JCZ36"/>
      <c r="JDA36"/>
      <c r="JDB36"/>
      <c r="JDC36"/>
      <c r="JDD36"/>
      <c r="JDE36"/>
      <c r="JDF36"/>
      <c r="JDG36"/>
      <c r="JDH36"/>
      <c r="JDI36"/>
      <c r="JDJ36"/>
      <c r="JDK36"/>
      <c r="JDL36"/>
      <c r="JDM36"/>
      <c r="JDN36"/>
      <c r="JDO36"/>
      <c r="JDP36"/>
      <c r="JDQ36"/>
      <c r="JDR36"/>
      <c r="JDS36"/>
      <c r="JDT36"/>
      <c r="JDU36"/>
      <c r="JDV36"/>
      <c r="JDW36"/>
      <c r="JDX36"/>
      <c r="JDY36"/>
      <c r="JDZ36"/>
      <c r="JEA36"/>
      <c r="JEB36"/>
      <c r="JEC36"/>
      <c r="JED36"/>
      <c r="JEE36"/>
      <c r="JEF36"/>
      <c r="JEG36"/>
      <c r="JEH36"/>
      <c r="JEI36"/>
      <c r="JEJ36"/>
      <c r="JEK36"/>
      <c r="JEL36"/>
      <c r="JEM36"/>
      <c r="JEN36"/>
      <c r="JEO36"/>
      <c r="JEP36"/>
      <c r="JEQ36"/>
      <c r="JER36"/>
      <c r="JES36"/>
      <c r="JET36"/>
      <c r="JEU36"/>
      <c r="JEV36"/>
      <c r="JEW36"/>
      <c r="JEX36"/>
      <c r="JEY36"/>
      <c r="JEZ36"/>
      <c r="JFA36"/>
      <c r="JFB36"/>
      <c r="JFC36"/>
      <c r="JFD36"/>
      <c r="JFE36"/>
      <c r="JFF36"/>
      <c r="JFG36"/>
      <c r="JFH36"/>
      <c r="JFI36"/>
      <c r="JFJ36"/>
      <c r="JFK36"/>
      <c r="JFL36"/>
      <c r="JFM36"/>
      <c r="JFN36"/>
      <c r="JFO36"/>
      <c r="JFP36"/>
      <c r="JFQ36"/>
      <c r="JFR36"/>
      <c r="JFS36"/>
      <c r="JFT36"/>
      <c r="JFU36"/>
      <c r="JFV36"/>
      <c r="JFW36"/>
      <c r="JFX36"/>
      <c r="JFY36"/>
      <c r="JFZ36"/>
      <c r="JGA36"/>
      <c r="JGB36"/>
      <c r="JGC36"/>
      <c r="JGD36"/>
      <c r="JGE36"/>
      <c r="JGF36"/>
      <c r="JGG36"/>
      <c r="JGH36"/>
      <c r="JGI36"/>
      <c r="JGJ36"/>
      <c r="JGK36"/>
      <c r="JGL36"/>
      <c r="JGM36"/>
      <c r="JGN36"/>
      <c r="JGO36"/>
      <c r="JGP36"/>
      <c r="JGQ36"/>
      <c r="JGR36"/>
      <c r="JGS36"/>
      <c r="JGT36"/>
      <c r="JGU36"/>
      <c r="JGV36"/>
      <c r="JGW36"/>
      <c r="JGX36"/>
      <c r="JGY36"/>
      <c r="JGZ36"/>
      <c r="JHA36"/>
      <c r="JHB36"/>
      <c r="JHC36"/>
      <c r="JHD36"/>
      <c r="JHE36"/>
      <c r="JHF36"/>
      <c r="JHG36"/>
      <c r="JHH36"/>
      <c r="JHI36"/>
      <c r="JHJ36"/>
      <c r="JHK36"/>
      <c r="JHL36"/>
      <c r="JHM36"/>
      <c r="JHN36"/>
      <c r="JHO36"/>
      <c r="JHP36"/>
      <c r="JHQ36"/>
      <c r="JHR36"/>
      <c r="JHS36"/>
      <c r="JHT36"/>
      <c r="JHU36"/>
      <c r="JHV36"/>
      <c r="JHW36"/>
      <c r="JHX36"/>
      <c r="JHY36"/>
      <c r="JHZ36"/>
      <c r="JIA36"/>
      <c r="JIB36"/>
      <c r="JIC36"/>
      <c r="JID36"/>
      <c r="JIE36"/>
      <c r="JIF36"/>
      <c r="JIG36"/>
      <c r="JIH36"/>
      <c r="JII36"/>
      <c r="JIJ36"/>
      <c r="JIK36"/>
      <c r="JIL36"/>
      <c r="JIM36"/>
      <c r="JIN36"/>
      <c r="JIO36"/>
      <c r="JIP36"/>
      <c r="JIQ36"/>
      <c r="JIR36"/>
      <c r="JIS36"/>
      <c r="JIT36"/>
      <c r="JIU36"/>
      <c r="JIV36"/>
      <c r="JIW36"/>
      <c r="JIX36"/>
      <c r="JIY36"/>
      <c r="JIZ36"/>
      <c r="JJA36"/>
      <c r="JJB36"/>
      <c r="JJC36"/>
      <c r="JJD36"/>
      <c r="JJE36"/>
      <c r="JJF36"/>
      <c r="JJG36"/>
      <c r="JJH36"/>
      <c r="JJI36"/>
      <c r="JJJ36"/>
      <c r="JJK36"/>
      <c r="JJL36"/>
      <c r="JJM36"/>
      <c r="JJN36"/>
      <c r="JJO36"/>
      <c r="JJP36"/>
      <c r="JJQ36"/>
      <c r="JJR36"/>
      <c r="JJS36"/>
      <c r="JJT36"/>
      <c r="JJU36"/>
      <c r="JJV36"/>
      <c r="JJW36"/>
      <c r="JJX36"/>
      <c r="JJY36"/>
      <c r="JJZ36"/>
      <c r="JKA36"/>
      <c r="JKB36"/>
      <c r="JKC36"/>
      <c r="JKD36"/>
      <c r="JKE36"/>
      <c r="JKF36"/>
      <c r="JKG36"/>
      <c r="JKH36"/>
      <c r="JKI36"/>
      <c r="JKJ36"/>
      <c r="JKK36"/>
      <c r="JKL36"/>
      <c r="JKM36"/>
      <c r="JKN36"/>
      <c r="JKO36"/>
      <c r="JKP36"/>
      <c r="JKQ36"/>
      <c r="JKR36"/>
      <c r="JKS36"/>
      <c r="JKT36"/>
      <c r="JKU36"/>
      <c r="JKV36"/>
      <c r="JKW36"/>
      <c r="JKX36"/>
      <c r="JKY36"/>
      <c r="JKZ36"/>
      <c r="JLA36"/>
      <c r="JLB36"/>
      <c r="JLC36"/>
      <c r="JLD36"/>
      <c r="JLE36"/>
      <c r="JLF36"/>
      <c r="JLG36"/>
      <c r="JLH36"/>
      <c r="JLI36"/>
      <c r="JLJ36"/>
      <c r="JLK36"/>
      <c r="JLL36"/>
      <c r="JLM36"/>
      <c r="JLN36"/>
      <c r="JLO36"/>
      <c r="JLP36"/>
      <c r="JLQ36"/>
      <c r="JLR36"/>
      <c r="JLS36"/>
      <c r="JLT36"/>
      <c r="JLU36"/>
      <c r="JLV36"/>
      <c r="JLW36"/>
      <c r="JLX36"/>
      <c r="JLY36"/>
      <c r="JLZ36"/>
      <c r="JMA36"/>
      <c r="JMB36"/>
      <c r="JMC36"/>
      <c r="JMD36"/>
      <c r="JME36"/>
      <c r="JMF36"/>
      <c r="JMG36"/>
      <c r="JMH36"/>
      <c r="JMI36"/>
      <c r="JMJ36"/>
      <c r="JMK36"/>
      <c r="JML36"/>
      <c r="JMM36"/>
      <c r="JMN36"/>
      <c r="JMO36"/>
      <c r="JMP36"/>
      <c r="JMQ36"/>
      <c r="JMR36"/>
      <c r="JMS36"/>
      <c r="JMT36"/>
      <c r="JMU36"/>
      <c r="JMV36"/>
      <c r="JMW36"/>
      <c r="JMX36"/>
      <c r="JMY36"/>
      <c r="JMZ36"/>
      <c r="JNA36"/>
      <c r="JNB36"/>
      <c r="JNC36"/>
      <c r="JND36"/>
      <c r="JNE36"/>
      <c r="JNF36"/>
      <c r="JNG36"/>
      <c r="JNH36"/>
      <c r="JNI36"/>
      <c r="JNJ36"/>
      <c r="JNK36"/>
      <c r="JNL36"/>
      <c r="JNM36"/>
      <c r="JNN36"/>
      <c r="JNO36"/>
      <c r="JNP36"/>
      <c r="JNQ36"/>
      <c r="JNR36"/>
      <c r="JNS36"/>
      <c r="JNT36"/>
      <c r="JNU36"/>
      <c r="JNV36"/>
      <c r="JNW36"/>
      <c r="JNX36"/>
      <c r="JNY36"/>
      <c r="JNZ36"/>
      <c r="JOA36"/>
      <c r="JOB36"/>
      <c r="JOC36"/>
      <c r="JOD36"/>
      <c r="JOE36"/>
      <c r="JOF36"/>
      <c r="JOG36"/>
      <c r="JOH36"/>
      <c r="JOI36"/>
      <c r="JOJ36"/>
      <c r="JOK36"/>
      <c r="JOL36"/>
      <c r="JOM36"/>
      <c r="JON36"/>
      <c r="JOO36"/>
      <c r="JOP36"/>
      <c r="JOQ36"/>
      <c r="JOR36"/>
      <c r="JOS36"/>
      <c r="JOT36"/>
      <c r="JOU36"/>
      <c r="JOV36"/>
      <c r="JOW36"/>
      <c r="JOX36"/>
      <c r="JOY36"/>
      <c r="JOZ36"/>
      <c r="JPA36"/>
      <c r="JPB36"/>
      <c r="JPC36"/>
      <c r="JPD36"/>
      <c r="JPE36"/>
      <c r="JPF36"/>
      <c r="JPG36"/>
      <c r="JPH36"/>
      <c r="JPI36"/>
      <c r="JPJ36"/>
      <c r="JPK36"/>
      <c r="JPL36"/>
      <c r="JPM36"/>
      <c r="JPN36"/>
      <c r="JPO36"/>
      <c r="JPP36"/>
      <c r="JPQ36"/>
      <c r="JPR36"/>
      <c r="JPS36"/>
      <c r="JPT36"/>
      <c r="JPU36"/>
      <c r="JPV36"/>
      <c r="JPW36"/>
      <c r="JPX36"/>
      <c r="JPY36"/>
      <c r="JPZ36"/>
      <c r="JQA36"/>
      <c r="JQB36"/>
      <c r="JQC36"/>
      <c r="JQD36"/>
      <c r="JQE36"/>
      <c r="JQF36"/>
      <c r="JQG36"/>
      <c r="JQH36"/>
      <c r="JQI36"/>
      <c r="JQJ36"/>
      <c r="JQK36"/>
      <c r="JQL36"/>
      <c r="JQM36"/>
      <c r="JQN36"/>
      <c r="JQO36"/>
      <c r="JQP36"/>
      <c r="JQQ36"/>
      <c r="JQR36"/>
      <c r="JQS36"/>
      <c r="JQT36"/>
      <c r="JQU36"/>
      <c r="JQV36"/>
      <c r="JQW36"/>
      <c r="JQX36"/>
      <c r="JQY36"/>
      <c r="JQZ36"/>
      <c r="JRA36"/>
      <c r="JRB36"/>
      <c r="JRC36"/>
      <c r="JRD36"/>
      <c r="JRE36"/>
      <c r="JRF36"/>
      <c r="JRG36"/>
      <c r="JRH36"/>
      <c r="JRI36"/>
      <c r="JRJ36"/>
      <c r="JRK36"/>
      <c r="JRL36"/>
      <c r="JRM36"/>
      <c r="JRN36"/>
      <c r="JRO36"/>
      <c r="JRP36"/>
      <c r="JRQ36"/>
      <c r="JRR36"/>
      <c r="JRS36"/>
      <c r="JRT36"/>
      <c r="JRU36"/>
      <c r="JRV36"/>
      <c r="JRW36"/>
      <c r="JRX36"/>
      <c r="JRY36"/>
      <c r="JRZ36"/>
      <c r="JSA36"/>
      <c r="JSB36"/>
      <c r="JSC36"/>
      <c r="JSD36"/>
      <c r="JSE36"/>
      <c r="JSF36"/>
      <c r="JSG36"/>
      <c r="JSH36"/>
      <c r="JSI36"/>
      <c r="JSJ36"/>
      <c r="JSK36"/>
      <c r="JSL36"/>
      <c r="JSM36"/>
      <c r="JSN36"/>
      <c r="JSO36"/>
      <c r="JSP36"/>
      <c r="JSQ36"/>
      <c r="JSR36"/>
      <c r="JSS36"/>
      <c r="JST36"/>
      <c r="JSU36"/>
      <c r="JSV36"/>
      <c r="JSW36"/>
      <c r="JSX36"/>
      <c r="JSY36"/>
      <c r="JSZ36"/>
      <c r="JTA36"/>
      <c r="JTB36"/>
      <c r="JTC36"/>
      <c r="JTD36"/>
      <c r="JTE36"/>
      <c r="JTF36"/>
      <c r="JTG36"/>
      <c r="JTH36"/>
      <c r="JTI36"/>
      <c r="JTJ36"/>
      <c r="JTK36"/>
      <c r="JTL36"/>
      <c r="JTM36"/>
      <c r="JTN36"/>
      <c r="JTO36"/>
      <c r="JTP36"/>
      <c r="JTQ36"/>
      <c r="JTR36"/>
      <c r="JTS36"/>
      <c r="JTT36"/>
      <c r="JTU36"/>
      <c r="JTV36"/>
      <c r="JTW36"/>
      <c r="JTX36"/>
      <c r="JTY36"/>
      <c r="JTZ36"/>
      <c r="JUA36"/>
      <c r="JUB36"/>
      <c r="JUC36"/>
      <c r="JUD36"/>
      <c r="JUE36"/>
      <c r="JUF36"/>
      <c r="JUG36"/>
      <c r="JUH36"/>
      <c r="JUI36"/>
      <c r="JUJ36"/>
      <c r="JUK36"/>
      <c r="JUL36"/>
      <c r="JUM36"/>
      <c r="JUN36"/>
      <c r="JUO36"/>
      <c r="JUP36"/>
      <c r="JUQ36"/>
      <c r="JUR36"/>
      <c r="JUS36"/>
      <c r="JUT36"/>
      <c r="JUU36"/>
      <c r="JUV36"/>
      <c r="JUW36"/>
      <c r="JUX36"/>
      <c r="JUY36"/>
      <c r="JUZ36"/>
      <c r="JVA36"/>
      <c r="JVB36"/>
      <c r="JVC36"/>
      <c r="JVD36"/>
      <c r="JVE36"/>
      <c r="JVF36"/>
      <c r="JVG36"/>
      <c r="JVH36"/>
      <c r="JVI36"/>
      <c r="JVJ36"/>
      <c r="JVK36"/>
      <c r="JVL36"/>
      <c r="JVM36"/>
      <c r="JVN36"/>
      <c r="JVO36"/>
      <c r="JVP36"/>
      <c r="JVQ36"/>
      <c r="JVR36"/>
      <c r="JVS36"/>
      <c r="JVT36"/>
      <c r="JVU36"/>
      <c r="JVV36"/>
      <c r="JVW36"/>
      <c r="JVX36"/>
      <c r="JVY36"/>
      <c r="JVZ36"/>
      <c r="JWA36"/>
      <c r="JWB36"/>
      <c r="JWC36"/>
      <c r="JWD36"/>
      <c r="JWE36"/>
      <c r="JWF36"/>
      <c r="JWG36"/>
      <c r="JWH36"/>
      <c r="JWI36"/>
      <c r="JWJ36"/>
      <c r="JWK36"/>
      <c r="JWL36"/>
      <c r="JWM36"/>
      <c r="JWN36"/>
      <c r="JWO36"/>
      <c r="JWP36"/>
      <c r="JWQ36"/>
      <c r="JWR36"/>
      <c r="JWS36"/>
      <c r="JWT36"/>
      <c r="JWU36"/>
      <c r="JWV36"/>
      <c r="JWW36"/>
      <c r="JWX36"/>
      <c r="JWY36"/>
      <c r="JWZ36"/>
      <c r="JXA36"/>
      <c r="JXB36"/>
      <c r="JXC36"/>
      <c r="JXD36"/>
      <c r="JXE36"/>
      <c r="JXF36"/>
      <c r="JXG36"/>
      <c r="JXH36"/>
      <c r="JXI36"/>
      <c r="JXJ36"/>
      <c r="JXK36"/>
      <c r="JXL36"/>
      <c r="JXM36"/>
      <c r="JXN36"/>
      <c r="JXO36"/>
      <c r="JXP36"/>
      <c r="JXQ36"/>
      <c r="JXR36"/>
      <c r="JXS36"/>
      <c r="JXT36"/>
      <c r="JXU36"/>
      <c r="JXV36"/>
      <c r="JXW36"/>
      <c r="JXX36"/>
      <c r="JXY36"/>
      <c r="JXZ36"/>
      <c r="JYA36"/>
      <c r="JYB36"/>
      <c r="JYC36"/>
      <c r="JYD36"/>
      <c r="JYE36"/>
      <c r="JYF36"/>
      <c r="JYG36"/>
      <c r="JYH36"/>
      <c r="JYI36"/>
      <c r="JYJ36"/>
      <c r="JYK36"/>
      <c r="JYL36"/>
      <c r="JYM36"/>
      <c r="JYN36"/>
      <c r="JYO36"/>
      <c r="JYP36"/>
      <c r="JYQ36"/>
      <c r="JYR36"/>
      <c r="JYS36"/>
      <c r="JYT36"/>
      <c r="JYU36"/>
      <c r="JYV36"/>
      <c r="JYW36"/>
      <c r="JYX36"/>
      <c r="JYY36"/>
      <c r="JYZ36"/>
      <c r="JZA36"/>
      <c r="JZB36"/>
      <c r="JZC36"/>
      <c r="JZD36"/>
      <c r="JZE36"/>
      <c r="JZF36"/>
      <c r="JZG36"/>
      <c r="JZH36"/>
      <c r="JZI36"/>
      <c r="JZJ36"/>
      <c r="JZK36"/>
      <c r="JZL36"/>
      <c r="JZM36"/>
      <c r="JZN36"/>
      <c r="JZO36"/>
      <c r="JZP36"/>
      <c r="JZQ36"/>
      <c r="JZR36"/>
      <c r="JZS36"/>
      <c r="JZT36"/>
      <c r="JZU36"/>
      <c r="JZV36"/>
      <c r="JZW36"/>
      <c r="JZX36"/>
      <c r="JZY36"/>
      <c r="JZZ36"/>
      <c r="KAA36"/>
      <c r="KAB36"/>
      <c r="KAC36"/>
      <c r="KAD36"/>
      <c r="KAE36"/>
      <c r="KAF36"/>
      <c r="KAG36"/>
      <c r="KAH36"/>
      <c r="KAI36"/>
      <c r="KAJ36"/>
      <c r="KAK36"/>
      <c r="KAL36"/>
      <c r="KAM36"/>
      <c r="KAN36"/>
      <c r="KAO36"/>
      <c r="KAP36"/>
      <c r="KAQ36"/>
      <c r="KAR36"/>
      <c r="KAS36"/>
      <c r="KAT36"/>
      <c r="KAU36"/>
      <c r="KAV36"/>
      <c r="KAW36"/>
      <c r="KAX36"/>
      <c r="KAY36"/>
      <c r="KAZ36"/>
      <c r="KBA36"/>
      <c r="KBB36"/>
      <c r="KBC36"/>
      <c r="KBD36"/>
      <c r="KBE36"/>
      <c r="KBF36"/>
      <c r="KBG36"/>
      <c r="KBH36"/>
      <c r="KBI36"/>
      <c r="KBJ36"/>
      <c r="KBK36"/>
      <c r="KBL36"/>
      <c r="KBM36"/>
      <c r="KBN36"/>
      <c r="KBO36"/>
      <c r="KBP36"/>
      <c r="KBQ36"/>
      <c r="KBR36"/>
      <c r="KBS36"/>
      <c r="KBT36"/>
      <c r="KBU36"/>
      <c r="KBV36"/>
      <c r="KBW36"/>
      <c r="KBX36"/>
      <c r="KBY36"/>
      <c r="KBZ36"/>
      <c r="KCA36"/>
      <c r="KCB36"/>
      <c r="KCC36"/>
      <c r="KCD36"/>
      <c r="KCE36"/>
      <c r="KCF36"/>
      <c r="KCG36"/>
      <c r="KCH36"/>
      <c r="KCI36"/>
      <c r="KCJ36"/>
      <c r="KCK36"/>
      <c r="KCL36"/>
      <c r="KCM36"/>
      <c r="KCN36"/>
      <c r="KCO36"/>
      <c r="KCP36"/>
      <c r="KCQ36"/>
      <c r="KCR36"/>
      <c r="KCS36"/>
      <c r="KCT36"/>
      <c r="KCU36"/>
      <c r="KCV36"/>
      <c r="KCW36"/>
      <c r="KCX36"/>
      <c r="KCY36"/>
      <c r="KCZ36"/>
      <c r="KDA36"/>
      <c r="KDB36"/>
      <c r="KDC36"/>
      <c r="KDD36"/>
      <c r="KDE36"/>
      <c r="KDF36"/>
      <c r="KDG36"/>
      <c r="KDH36"/>
      <c r="KDI36"/>
      <c r="KDJ36"/>
      <c r="KDK36"/>
      <c r="KDL36"/>
      <c r="KDM36"/>
      <c r="KDN36"/>
      <c r="KDO36"/>
      <c r="KDP36"/>
      <c r="KDQ36"/>
      <c r="KDR36"/>
      <c r="KDS36"/>
      <c r="KDT36"/>
      <c r="KDU36"/>
      <c r="KDV36"/>
      <c r="KDW36"/>
      <c r="KDX36"/>
      <c r="KDY36"/>
      <c r="KDZ36"/>
      <c r="KEA36"/>
      <c r="KEB36"/>
      <c r="KEC36"/>
      <c r="KED36"/>
      <c r="KEE36"/>
      <c r="KEF36"/>
      <c r="KEG36"/>
      <c r="KEH36"/>
      <c r="KEI36"/>
      <c r="KEJ36"/>
      <c r="KEK36"/>
      <c r="KEL36"/>
      <c r="KEM36"/>
      <c r="KEN36"/>
      <c r="KEO36"/>
      <c r="KEP36"/>
      <c r="KEQ36"/>
      <c r="KER36"/>
      <c r="KES36"/>
      <c r="KET36"/>
      <c r="KEU36"/>
      <c r="KEV36"/>
      <c r="KEW36"/>
      <c r="KEX36"/>
      <c r="KEY36"/>
      <c r="KEZ36"/>
      <c r="KFA36"/>
      <c r="KFB36"/>
      <c r="KFC36"/>
      <c r="KFD36"/>
      <c r="KFE36"/>
      <c r="KFF36"/>
      <c r="KFG36"/>
      <c r="KFH36"/>
      <c r="KFI36"/>
    </row>
    <row r="37" spans="1:7601" s="28" customFormat="1" ht="47.25">
      <c r="A37" s="40">
        <v>29</v>
      </c>
      <c r="B37" s="38" t="s">
        <v>346</v>
      </c>
      <c r="C37" s="37" t="s">
        <v>318</v>
      </c>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row>
    <row r="38" spans="1:7601" s="28" customFormat="1" ht="78.75">
      <c r="A38" s="40">
        <v>30</v>
      </c>
      <c r="B38" s="38" t="s">
        <v>347</v>
      </c>
      <c r="C38" s="37" t="s">
        <v>318</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row>
    <row r="39" spans="1:7601" s="28" customFormat="1" ht="78.75">
      <c r="A39" s="40">
        <v>31</v>
      </c>
      <c r="B39" s="38" t="s">
        <v>348</v>
      </c>
      <c r="C39" s="37" t="s">
        <v>318</v>
      </c>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row>
    <row r="40" spans="1:7601" s="28" customFormat="1">
      <c r="A40" s="4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row>
    <row r="41" spans="1:7601" s="28" customFormat="1">
      <c r="A41" s="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row>
    <row r="42" spans="1:7601" s="28" customFormat="1">
      <c r="A42" s="41"/>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row>
    <row r="43" spans="1:7601" s="28" customFormat="1">
      <c r="A43" s="41"/>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row>
    <row r="44" spans="1:7601" s="28" customFormat="1">
      <c r="A44" s="41"/>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row>
    <row r="45" spans="1:7601" s="28" customFormat="1">
      <c r="A45" s="41"/>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c r="AXD45"/>
      <c r="AXE45"/>
      <c r="AXF45"/>
      <c r="AXG45"/>
      <c r="AXH45"/>
      <c r="AXI45"/>
      <c r="AXJ45"/>
      <c r="AXK45"/>
      <c r="AXL45"/>
      <c r="AXM45"/>
      <c r="AXN45"/>
      <c r="AXO45"/>
      <c r="AXP45"/>
      <c r="AXQ45"/>
      <c r="AXR45"/>
      <c r="AXS45"/>
      <c r="AXT45"/>
      <c r="AXU45"/>
      <c r="AXV45"/>
      <c r="AXW45"/>
      <c r="AXX45"/>
      <c r="AXY45"/>
      <c r="AXZ45"/>
      <c r="AYA45"/>
      <c r="AYB45"/>
      <c r="AYC45"/>
      <c r="AYD45"/>
      <c r="AYE45"/>
      <c r="AYF45"/>
      <c r="AYG45"/>
      <c r="AYH45"/>
      <c r="AYI45"/>
      <c r="AYJ45"/>
      <c r="AYK45"/>
      <c r="AYL45"/>
      <c r="AYM45"/>
      <c r="AYN45"/>
      <c r="AYO45"/>
      <c r="AYP45"/>
      <c r="AYQ45"/>
      <c r="AYR45"/>
      <c r="AYS45"/>
      <c r="AYT45"/>
      <c r="AYU45"/>
      <c r="AYV45"/>
      <c r="AYW45"/>
      <c r="AYX45"/>
      <c r="AYY45"/>
      <c r="AYZ45"/>
      <c r="AZA45"/>
      <c r="AZB45"/>
      <c r="AZC45"/>
      <c r="AZD45"/>
      <c r="AZE45"/>
      <c r="AZF45"/>
      <c r="AZG45"/>
      <c r="AZH45"/>
      <c r="AZI45"/>
      <c r="AZJ45"/>
      <c r="AZK45"/>
      <c r="AZL45"/>
      <c r="AZM45"/>
      <c r="AZN45"/>
      <c r="AZO45"/>
      <c r="AZP45"/>
      <c r="AZQ45"/>
      <c r="AZR45"/>
      <c r="AZS45"/>
      <c r="AZT45"/>
      <c r="AZU45"/>
      <c r="AZV45"/>
      <c r="AZW45"/>
      <c r="AZX45"/>
      <c r="AZY45"/>
      <c r="AZZ45"/>
      <c r="BAA45"/>
      <c r="BAB45"/>
      <c r="BAC45"/>
      <c r="BAD45"/>
      <c r="BAE45"/>
      <c r="BAF45"/>
      <c r="BAG45"/>
      <c r="BAH45"/>
      <c r="BAI45"/>
      <c r="BAJ45"/>
      <c r="BAK45"/>
      <c r="BAL45"/>
      <c r="BAM45"/>
      <c r="BAN45"/>
      <c r="BAO45"/>
      <c r="BAP45"/>
      <c r="BAQ45"/>
      <c r="BAR45"/>
      <c r="BAS45"/>
      <c r="BAT45"/>
      <c r="BAU45"/>
      <c r="BAV45"/>
      <c r="BAW45"/>
      <c r="BAX45"/>
      <c r="BAY45"/>
      <c r="BAZ45"/>
      <c r="BBA45"/>
      <c r="BBB45"/>
      <c r="BBC45"/>
      <c r="BBD45"/>
      <c r="BBE45"/>
      <c r="BBF45"/>
      <c r="BBG45"/>
      <c r="BBH45"/>
      <c r="BBI45"/>
      <c r="BBJ45"/>
      <c r="BBK45"/>
      <c r="BBL45"/>
      <c r="BBM45"/>
      <c r="BBN45"/>
      <c r="BBO45"/>
      <c r="BBP45"/>
      <c r="BBQ45"/>
      <c r="BBR45"/>
      <c r="BBS45"/>
      <c r="BBT45"/>
      <c r="BBU45"/>
      <c r="BBV45"/>
      <c r="BBW45"/>
      <c r="BBX45"/>
      <c r="BBY45"/>
      <c r="BBZ45"/>
      <c r="BCA45"/>
      <c r="BCB45"/>
      <c r="BCC45"/>
      <c r="BCD45"/>
      <c r="BCE45"/>
      <c r="BCF45"/>
      <c r="BCG45"/>
      <c r="BCH45"/>
      <c r="BCI45"/>
      <c r="BCJ45"/>
      <c r="BCK45"/>
      <c r="BCL45"/>
      <c r="BCM45"/>
      <c r="BCN45"/>
      <c r="BCO45"/>
      <c r="BCP45"/>
      <c r="BCQ45"/>
      <c r="BCR45"/>
      <c r="BCS45"/>
      <c r="BCT45"/>
      <c r="BCU45"/>
      <c r="BCV45"/>
      <c r="BCW45"/>
      <c r="BCX45"/>
      <c r="BCY45"/>
      <c r="BCZ45"/>
      <c r="BDA45"/>
      <c r="BDB45"/>
      <c r="BDC45"/>
      <c r="BDD45"/>
      <c r="BDE45"/>
      <c r="BDF45"/>
      <c r="BDG45"/>
      <c r="BDH45"/>
      <c r="BDI45"/>
      <c r="BDJ45"/>
      <c r="BDK45"/>
      <c r="BDL45"/>
      <c r="BDM45"/>
      <c r="BDN45"/>
      <c r="BDO45"/>
      <c r="BDP45"/>
      <c r="BDQ45"/>
      <c r="BDR45"/>
      <c r="BDS45"/>
      <c r="BDT45"/>
      <c r="BDU45"/>
      <c r="BDV45"/>
      <c r="BDW45"/>
      <c r="BDX45"/>
      <c r="BDY45"/>
      <c r="BDZ45"/>
      <c r="BEA45"/>
      <c r="BEB45"/>
      <c r="BEC45"/>
      <c r="BED45"/>
      <c r="BEE45"/>
      <c r="BEF45"/>
      <c r="BEG45"/>
      <c r="BEH45"/>
      <c r="BEI45"/>
      <c r="BEJ45"/>
      <c r="BEK45"/>
      <c r="BEL45"/>
      <c r="BEM45"/>
      <c r="BEN45"/>
      <c r="BEO45"/>
      <c r="BEP45"/>
      <c r="BEQ45"/>
      <c r="BER45"/>
      <c r="BES45"/>
      <c r="BET45"/>
      <c r="BEU45"/>
      <c r="BEV45"/>
      <c r="BEW45"/>
      <c r="BEX45"/>
      <c r="BEY45"/>
      <c r="BEZ45"/>
      <c r="BFA45"/>
      <c r="BFB45"/>
      <c r="BFC45"/>
      <c r="BFD45"/>
      <c r="BFE45"/>
      <c r="BFF45"/>
      <c r="BFG45"/>
      <c r="BFH45"/>
      <c r="BFI45"/>
      <c r="BFJ45"/>
      <c r="BFK45"/>
      <c r="BFL45"/>
      <c r="BFM45"/>
      <c r="BFN45"/>
      <c r="BFO45"/>
      <c r="BFP45"/>
      <c r="BFQ45"/>
      <c r="BFR45"/>
      <c r="BFS45"/>
      <c r="BFT45"/>
      <c r="BFU45"/>
      <c r="BFV45"/>
      <c r="BFW45"/>
      <c r="BFX45"/>
      <c r="BFY45"/>
      <c r="BFZ45"/>
      <c r="BGA45"/>
      <c r="BGB45"/>
      <c r="BGC45"/>
      <c r="BGD45"/>
      <c r="BGE45"/>
      <c r="BGF45"/>
      <c r="BGG45"/>
      <c r="BGH45"/>
      <c r="BGI45"/>
      <c r="BGJ45"/>
      <c r="BGK45"/>
      <c r="BGL45"/>
      <c r="BGM45"/>
      <c r="BGN45"/>
      <c r="BGO45"/>
      <c r="BGP45"/>
      <c r="BGQ45"/>
      <c r="BGR45"/>
      <c r="BGS45"/>
      <c r="BGT45"/>
      <c r="BGU45"/>
      <c r="BGV45"/>
      <c r="BGW45"/>
      <c r="BGX45"/>
      <c r="BGY45"/>
      <c r="BGZ45"/>
      <c r="BHA45"/>
      <c r="BHB45"/>
      <c r="BHC45"/>
      <c r="BHD45"/>
      <c r="BHE45"/>
      <c r="BHF45"/>
      <c r="BHG45"/>
      <c r="BHH45"/>
      <c r="BHI45"/>
      <c r="BHJ45"/>
      <c r="BHK45"/>
      <c r="BHL45"/>
      <c r="BHM45"/>
      <c r="BHN45"/>
      <c r="BHO45"/>
      <c r="BHP45"/>
      <c r="BHQ45"/>
      <c r="BHR45"/>
      <c r="BHS45"/>
      <c r="BHT45"/>
      <c r="BHU45"/>
      <c r="BHV45"/>
      <c r="BHW45"/>
      <c r="BHX45"/>
      <c r="BHY45"/>
      <c r="BHZ45"/>
      <c r="BIA45"/>
      <c r="BIB45"/>
      <c r="BIC45"/>
      <c r="BID45"/>
      <c r="BIE45"/>
      <c r="BIF45"/>
      <c r="BIG45"/>
      <c r="BIH45"/>
      <c r="BII45"/>
      <c r="BIJ45"/>
      <c r="BIK45"/>
      <c r="BIL45"/>
      <c r="BIM45"/>
      <c r="BIN45"/>
      <c r="BIO45"/>
      <c r="BIP45"/>
      <c r="BIQ45"/>
      <c r="BIR45"/>
      <c r="BIS45"/>
      <c r="BIT45"/>
      <c r="BIU45"/>
      <c r="BIV45"/>
      <c r="BIW45"/>
      <c r="BIX45"/>
      <c r="BIY45"/>
      <c r="BIZ45"/>
      <c r="BJA45"/>
      <c r="BJB45"/>
      <c r="BJC45"/>
      <c r="BJD45"/>
      <c r="BJE45"/>
      <c r="BJF45"/>
      <c r="BJG45"/>
      <c r="BJH45"/>
      <c r="BJI45"/>
      <c r="BJJ45"/>
      <c r="BJK45"/>
      <c r="BJL45"/>
      <c r="BJM45"/>
      <c r="BJN45"/>
      <c r="BJO45"/>
      <c r="BJP45"/>
      <c r="BJQ45"/>
      <c r="BJR45"/>
      <c r="BJS45"/>
      <c r="BJT45"/>
      <c r="BJU45"/>
      <c r="BJV45"/>
      <c r="BJW45"/>
      <c r="BJX45"/>
      <c r="BJY45"/>
      <c r="BJZ45"/>
      <c r="BKA45"/>
      <c r="BKB45"/>
      <c r="BKC45"/>
      <c r="BKD45"/>
      <c r="BKE45"/>
      <c r="BKF45"/>
      <c r="BKG45"/>
      <c r="BKH45"/>
      <c r="BKI45"/>
      <c r="BKJ45"/>
      <c r="BKK45"/>
      <c r="BKL45"/>
      <c r="BKM45"/>
      <c r="BKN45"/>
      <c r="BKO45"/>
      <c r="BKP45"/>
      <c r="BKQ45"/>
      <c r="BKR45"/>
      <c r="BKS45"/>
      <c r="BKT45"/>
      <c r="BKU45"/>
      <c r="BKV45"/>
      <c r="BKW45"/>
      <c r="BKX45"/>
      <c r="BKY45"/>
      <c r="BKZ45"/>
      <c r="BLA45"/>
      <c r="BLB45"/>
      <c r="BLC45"/>
      <c r="BLD45"/>
      <c r="BLE45"/>
      <c r="BLF45"/>
      <c r="BLG45"/>
      <c r="BLH45"/>
      <c r="BLI45"/>
      <c r="BLJ45"/>
      <c r="BLK45"/>
      <c r="BLL45"/>
      <c r="BLM45"/>
      <c r="BLN45"/>
      <c r="BLO45"/>
      <c r="BLP45"/>
      <c r="BLQ45"/>
      <c r="BLR45"/>
      <c r="BLS45"/>
      <c r="BLT45"/>
      <c r="BLU45"/>
      <c r="BLV45"/>
      <c r="BLW45"/>
      <c r="BLX45"/>
      <c r="BLY45"/>
      <c r="BLZ45"/>
      <c r="BMA45"/>
      <c r="BMB45"/>
      <c r="BMC45"/>
      <c r="BMD45"/>
      <c r="BME45"/>
      <c r="BMF45"/>
      <c r="BMG45"/>
      <c r="BMH45"/>
      <c r="BMI45"/>
      <c r="BMJ45"/>
      <c r="BMK45"/>
      <c r="BML45"/>
      <c r="BMM45"/>
      <c r="BMN45"/>
      <c r="BMO45"/>
      <c r="BMP45"/>
      <c r="BMQ45"/>
      <c r="BMR45"/>
      <c r="BMS45"/>
      <c r="BMT45"/>
      <c r="BMU45"/>
      <c r="BMV45"/>
      <c r="BMW45"/>
      <c r="BMX45"/>
      <c r="BMY45"/>
      <c r="BMZ45"/>
      <c r="BNA45"/>
      <c r="BNB45"/>
      <c r="BNC45"/>
      <c r="BND45"/>
      <c r="BNE45"/>
      <c r="BNF45"/>
      <c r="BNG45"/>
      <c r="BNH45"/>
      <c r="BNI45"/>
      <c r="BNJ45"/>
      <c r="BNK45"/>
      <c r="BNL45"/>
      <c r="BNM45"/>
      <c r="BNN45"/>
      <c r="BNO45"/>
      <c r="BNP45"/>
      <c r="BNQ45"/>
      <c r="BNR45"/>
      <c r="BNS45"/>
      <c r="BNT45"/>
      <c r="BNU45"/>
      <c r="BNV45"/>
      <c r="BNW45"/>
      <c r="BNX45"/>
      <c r="BNY45"/>
      <c r="BNZ45"/>
      <c r="BOA45"/>
      <c r="BOB45"/>
      <c r="BOC45"/>
      <c r="BOD45"/>
      <c r="BOE45"/>
      <c r="BOF45"/>
      <c r="BOG45"/>
      <c r="BOH45"/>
      <c r="BOI45"/>
      <c r="BOJ45"/>
      <c r="BOK45"/>
      <c r="BOL45"/>
      <c r="BOM45"/>
      <c r="BON45"/>
      <c r="BOO45"/>
      <c r="BOP45"/>
      <c r="BOQ45"/>
      <c r="BOR45"/>
      <c r="BOS45"/>
      <c r="BOT45"/>
      <c r="BOU45"/>
      <c r="BOV45"/>
      <c r="BOW45"/>
      <c r="BOX45"/>
      <c r="BOY45"/>
      <c r="BOZ45"/>
      <c r="BPA45"/>
      <c r="BPB45"/>
      <c r="BPC45"/>
      <c r="BPD45"/>
      <c r="BPE45"/>
      <c r="BPF45"/>
      <c r="BPG45"/>
      <c r="BPH45"/>
      <c r="BPI45"/>
      <c r="BPJ45"/>
      <c r="BPK45"/>
      <c r="BPL45"/>
      <c r="BPM45"/>
      <c r="BPN45"/>
      <c r="BPO45"/>
      <c r="BPP45"/>
      <c r="BPQ45"/>
      <c r="BPR45"/>
      <c r="BPS45"/>
      <c r="BPT45"/>
      <c r="BPU45"/>
      <c r="BPV45"/>
      <c r="BPW45"/>
      <c r="BPX45"/>
      <c r="BPY45"/>
      <c r="BPZ45"/>
      <c r="BQA45"/>
      <c r="BQB45"/>
      <c r="BQC45"/>
      <c r="BQD45"/>
      <c r="BQE45"/>
      <c r="BQF45"/>
      <c r="BQG45"/>
      <c r="BQH45"/>
      <c r="BQI45"/>
      <c r="BQJ45"/>
      <c r="BQK45"/>
      <c r="BQL45"/>
      <c r="BQM45"/>
      <c r="BQN45"/>
      <c r="BQO45"/>
      <c r="BQP45"/>
      <c r="BQQ45"/>
      <c r="BQR45"/>
      <c r="BQS45"/>
      <c r="BQT45"/>
      <c r="BQU45"/>
      <c r="BQV45"/>
      <c r="BQW45"/>
      <c r="BQX45"/>
      <c r="BQY45"/>
      <c r="BQZ45"/>
      <c r="BRA45"/>
      <c r="BRB45"/>
      <c r="BRC45"/>
      <c r="BRD45"/>
      <c r="BRE45"/>
      <c r="BRF45"/>
      <c r="BRG45"/>
      <c r="BRH45"/>
      <c r="BRI45"/>
      <c r="BRJ45"/>
      <c r="BRK45"/>
      <c r="BRL45"/>
      <c r="BRM45"/>
      <c r="BRN45"/>
      <c r="BRO45"/>
      <c r="BRP45"/>
      <c r="BRQ45"/>
      <c r="BRR45"/>
      <c r="BRS45"/>
      <c r="BRT45"/>
      <c r="BRU45"/>
      <c r="BRV45"/>
      <c r="BRW45"/>
      <c r="BRX45"/>
      <c r="BRY45"/>
      <c r="BRZ45"/>
      <c r="BSA45"/>
      <c r="BSB45"/>
      <c r="BSC45"/>
      <c r="BSD45"/>
      <c r="BSE45"/>
      <c r="BSF45"/>
      <c r="BSG45"/>
      <c r="BSH45"/>
      <c r="BSI45"/>
      <c r="BSJ45"/>
      <c r="BSK45"/>
      <c r="BSL45"/>
      <c r="BSM45"/>
      <c r="BSN45"/>
      <c r="BSO45"/>
      <c r="BSP45"/>
      <c r="BSQ45"/>
      <c r="BSR45"/>
      <c r="BSS45"/>
      <c r="BST45"/>
      <c r="BSU45"/>
      <c r="BSV45"/>
      <c r="BSW45"/>
      <c r="BSX45"/>
      <c r="BSY45"/>
      <c r="BSZ45"/>
      <c r="BTA45"/>
      <c r="BTB45"/>
      <c r="BTC45"/>
      <c r="BTD45"/>
      <c r="BTE45"/>
      <c r="BTF45"/>
      <c r="BTG45"/>
      <c r="BTH45"/>
      <c r="BTI45"/>
      <c r="BTJ45"/>
      <c r="BTK45"/>
      <c r="BTL45"/>
      <c r="BTM45"/>
      <c r="BTN45"/>
      <c r="BTO45"/>
      <c r="BTP45"/>
      <c r="BTQ45"/>
      <c r="BTR45"/>
      <c r="BTS45"/>
      <c r="BTT45"/>
      <c r="BTU45"/>
      <c r="BTV45"/>
      <c r="BTW45"/>
      <c r="BTX45"/>
      <c r="BTY45"/>
      <c r="BTZ45"/>
      <c r="BUA45"/>
      <c r="BUB45"/>
      <c r="BUC45"/>
      <c r="BUD45"/>
      <c r="BUE45"/>
      <c r="BUF45"/>
      <c r="BUG45"/>
      <c r="BUH45"/>
      <c r="BUI45"/>
      <c r="BUJ45"/>
      <c r="BUK45"/>
      <c r="BUL45"/>
      <c r="BUM45"/>
      <c r="BUN45"/>
      <c r="BUO45"/>
      <c r="BUP45"/>
      <c r="BUQ45"/>
      <c r="BUR45"/>
      <c r="BUS45"/>
      <c r="BUT45"/>
      <c r="BUU45"/>
      <c r="BUV45"/>
      <c r="BUW45"/>
      <c r="BUX45"/>
      <c r="BUY45"/>
      <c r="BUZ45"/>
      <c r="BVA45"/>
      <c r="BVB45"/>
      <c r="BVC45"/>
      <c r="BVD45"/>
      <c r="BVE45"/>
      <c r="BVF45"/>
      <c r="BVG45"/>
      <c r="BVH45"/>
      <c r="BVI45"/>
      <c r="BVJ45"/>
      <c r="BVK45"/>
      <c r="BVL45"/>
      <c r="BVM45"/>
      <c r="BVN45"/>
      <c r="BVO45"/>
      <c r="BVP45"/>
      <c r="BVQ45"/>
      <c r="BVR45"/>
      <c r="BVS45"/>
      <c r="BVT45"/>
      <c r="BVU45"/>
      <c r="BVV45"/>
      <c r="BVW45"/>
      <c r="BVX45"/>
      <c r="BVY45"/>
      <c r="BVZ45"/>
      <c r="BWA45"/>
      <c r="BWB45"/>
      <c r="BWC45"/>
      <c r="BWD45"/>
      <c r="BWE45"/>
      <c r="BWF45"/>
      <c r="BWG45"/>
      <c r="BWH45"/>
      <c r="BWI45"/>
      <c r="BWJ45"/>
      <c r="BWK45"/>
      <c r="BWL45"/>
      <c r="BWM45"/>
      <c r="BWN45"/>
      <c r="BWO45"/>
      <c r="BWP45"/>
      <c r="BWQ45"/>
      <c r="BWR45"/>
      <c r="BWS45"/>
      <c r="BWT45"/>
      <c r="BWU45"/>
      <c r="BWV45"/>
      <c r="BWW45"/>
      <c r="BWX45"/>
      <c r="BWY45"/>
      <c r="BWZ45"/>
      <c r="BXA45"/>
      <c r="BXB45"/>
      <c r="BXC45"/>
      <c r="BXD45"/>
      <c r="BXE45"/>
      <c r="BXF45"/>
      <c r="BXG45"/>
      <c r="BXH45"/>
      <c r="BXI45"/>
      <c r="BXJ45"/>
      <c r="BXK45"/>
      <c r="BXL45"/>
      <c r="BXM45"/>
      <c r="BXN45"/>
      <c r="BXO45"/>
      <c r="BXP45"/>
      <c r="BXQ45"/>
      <c r="BXR45"/>
      <c r="BXS45"/>
      <c r="BXT45"/>
      <c r="BXU45"/>
      <c r="BXV45"/>
      <c r="BXW45"/>
      <c r="BXX45"/>
      <c r="BXY45"/>
      <c r="BXZ45"/>
      <c r="BYA45"/>
      <c r="BYB45"/>
      <c r="BYC45"/>
      <c r="BYD45"/>
      <c r="BYE45"/>
      <c r="BYF45"/>
      <c r="BYG45"/>
      <c r="BYH45"/>
      <c r="BYI45"/>
      <c r="BYJ45"/>
      <c r="BYK45"/>
      <c r="BYL45"/>
      <c r="BYM45"/>
      <c r="BYN45"/>
      <c r="BYO45"/>
      <c r="BYP45"/>
      <c r="BYQ45"/>
      <c r="BYR45"/>
      <c r="BYS45"/>
      <c r="BYT45"/>
      <c r="BYU45"/>
      <c r="BYV45"/>
      <c r="BYW45"/>
      <c r="BYX45"/>
      <c r="BYY45"/>
      <c r="BYZ45"/>
      <c r="BZA45"/>
      <c r="BZB45"/>
      <c r="BZC45"/>
      <c r="BZD45"/>
      <c r="BZE45"/>
      <c r="BZF45"/>
      <c r="BZG45"/>
      <c r="BZH45"/>
      <c r="BZI45"/>
      <c r="BZJ45"/>
      <c r="BZK45"/>
      <c r="BZL45"/>
      <c r="BZM45"/>
      <c r="BZN45"/>
      <c r="BZO45"/>
      <c r="BZP45"/>
      <c r="BZQ45"/>
      <c r="BZR45"/>
      <c r="BZS45"/>
      <c r="BZT45"/>
      <c r="BZU45"/>
      <c r="BZV45"/>
      <c r="BZW45"/>
      <c r="BZX45"/>
      <c r="BZY45"/>
      <c r="BZZ45"/>
      <c r="CAA45"/>
      <c r="CAB45"/>
      <c r="CAC45"/>
      <c r="CAD45"/>
      <c r="CAE45"/>
      <c r="CAF45"/>
      <c r="CAG45"/>
      <c r="CAH45"/>
      <c r="CAI45"/>
      <c r="CAJ45"/>
      <c r="CAK45"/>
      <c r="CAL45"/>
      <c r="CAM45"/>
      <c r="CAN45"/>
      <c r="CAO45"/>
      <c r="CAP45"/>
      <c r="CAQ45"/>
      <c r="CAR45"/>
      <c r="CAS45"/>
      <c r="CAT45"/>
      <c r="CAU45"/>
      <c r="CAV45"/>
      <c r="CAW45"/>
      <c r="CAX45"/>
      <c r="CAY45"/>
      <c r="CAZ45"/>
      <c r="CBA45"/>
      <c r="CBB45"/>
      <c r="CBC45"/>
      <c r="CBD45"/>
      <c r="CBE45"/>
      <c r="CBF45"/>
      <c r="CBG45"/>
      <c r="CBH45"/>
      <c r="CBI45"/>
      <c r="CBJ45"/>
      <c r="CBK45"/>
      <c r="CBL45"/>
      <c r="CBM45"/>
      <c r="CBN45"/>
      <c r="CBO45"/>
      <c r="CBP45"/>
      <c r="CBQ45"/>
      <c r="CBR45"/>
      <c r="CBS45"/>
      <c r="CBT45"/>
      <c r="CBU45"/>
      <c r="CBV45"/>
      <c r="CBW45"/>
      <c r="CBX45"/>
      <c r="CBY45"/>
      <c r="CBZ45"/>
      <c r="CCA45"/>
      <c r="CCB45"/>
      <c r="CCC45"/>
      <c r="CCD45"/>
      <c r="CCE45"/>
      <c r="CCF45"/>
      <c r="CCG45"/>
      <c r="CCH45"/>
      <c r="CCI45"/>
      <c r="CCJ45"/>
      <c r="CCK45"/>
      <c r="CCL45"/>
      <c r="CCM45"/>
      <c r="CCN45"/>
      <c r="CCO45"/>
      <c r="CCP45"/>
      <c r="CCQ45"/>
      <c r="CCR45"/>
      <c r="CCS45"/>
      <c r="CCT45"/>
      <c r="CCU45"/>
      <c r="CCV45"/>
      <c r="CCW45"/>
      <c r="CCX45"/>
      <c r="CCY45"/>
      <c r="CCZ45"/>
      <c r="CDA45"/>
      <c r="CDB45"/>
      <c r="CDC45"/>
      <c r="CDD45"/>
      <c r="CDE45"/>
      <c r="CDF45"/>
      <c r="CDG45"/>
      <c r="CDH45"/>
      <c r="CDI45"/>
      <c r="CDJ45"/>
      <c r="CDK45"/>
      <c r="CDL45"/>
      <c r="CDM45"/>
      <c r="CDN45"/>
      <c r="CDO45"/>
      <c r="CDP45"/>
      <c r="CDQ45"/>
      <c r="CDR45"/>
      <c r="CDS45"/>
      <c r="CDT45"/>
      <c r="CDU45"/>
      <c r="CDV45"/>
      <c r="CDW45"/>
      <c r="CDX45"/>
      <c r="CDY45"/>
      <c r="CDZ45"/>
      <c r="CEA45"/>
      <c r="CEB45"/>
      <c r="CEC45"/>
      <c r="CED45"/>
      <c r="CEE45"/>
      <c r="CEF45"/>
      <c r="CEG45"/>
      <c r="CEH45"/>
      <c r="CEI45"/>
      <c r="CEJ45"/>
      <c r="CEK45"/>
      <c r="CEL45"/>
      <c r="CEM45"/>
      <c r="CEN45"/>
      <c r="CEO45"/>
      <c r="CEP45"/>
      <c r="CEQ45"/>
      <c r="CER45"/>
      <c r="CES45"/>
      <c r="CET45"/>
      <c r="CEU45"/>
      <c r="CEV45"/>
      <c r="CEW45"/>
      <c r="CEX45"/>
      <c r="CEY45"/>
      <c r="CEZ45"/>
      <c r="CFA45"/>
      <c r="CFB45"/>
      <c r="CFC45"/>
      <c r="CFD45"/>
      <c r="CFE45"/>
      <c r="CFF45"/>
      <c r="CFG45"/>
      <c r="CFH45"/>
      <c r="CFI45"/>
      <c r="CFJ45"/>
      <c r="CFK45"/>
      <c r="CFL45"/>
      <c r="CFM45"/>
      <c r="CFN45"/>
      <c r="CFO45"/>
      <c r="CFP45"/>
      <c r="CFQ45"/>
      <c r="CFR45"/>
      <c r="CFS45"/>
      <c r="CFT45"/>
      <c r="CFU45"/>
      <c r="CFV45"/>
      <c r="CFW45"/>
      <c r="CFX45"/>
      <c r="CFY45"/>
      <c r="CFZ45"/>
      <c r="CGA45"/>
      <c r="CGB45"/>
      <c r="CGC45"/>
      <c r="CGD45"/>
      <c r="CGE45"/>
      <c r="CGF45"/>
      <c r="CGG45"/>
      <c r="CGH45"/>
      <c r="CGI45"/>
      <c r="CGJ45"/>
      <c r="CGK45"/>
      <c r="CGL45"/>
      <c r="CGM45"/>
      <c r="CGN45"/>
      <c r="CGO45"/>
      <c r="CGP45"/>
      <c r="CGQ45"/>
      <c r="CGR45"/>
      <c r="CGS45"/>
      <c r="CGT45"/>
      <c r="CGU45"/>
      <c r="CGV45"/>
      <c r="CGW45"/>
      <c r="CGX45"/>
      <c r="CGY45"/>
      <c r="CGZ45"/>
      <c r="CHA45"/>
      <c r="CHB45"/>
      <c r="CHC45"/>
      <c r="CHD45"/>
      <c r="CHE45"/>
      <c r="CHF45"/>
      <c r="CHG45"/>
      <c r="CHH45"/>
      <c r="CHI45"/>
      <c r="CHJ45"/>
      <c r="CHK45"/>
      <c r="CHL45"/>
      <c r="CHM45"/>
      <c r="CHN45"/>
      <c r="CHO45"/>
      <c r="CHP45"/>
      <c r="CHQ45"/>
      <c r="CHR45"/>
      <c r="CHS45"/>
      <c r="CHT45"/>
      <c r="CHU45"/>
      <c r="CHV45"/>
      <c r="CHW45"/>
      <c r="CHX45"/>
      <c r="CHY45"/>
      <c r="CHZ45"/>
      <c r="CIA45"/>
      <c r="CIB45"/>
      <c r="CIC45"/>
      <c r="CID45"/>
      <c r="CIE45"/>
      <c r="CIF45"/>
      <c r="CIG45"/>
      <c r="CIH45"/>
      <c r="CII45"/>
      <c r="CIJ45"/>
      <c r="CIK45"/>
      <c r="CIL45"/>
      <c r="CIM45"/>
      <c r="CIN45"/>
      <c r="CIO45"/>
      <c r="CIP45"/>
      <c r="CIQ45"/>
      <c r="CIR45"/>
      <c r="CIS45"/>
      <c r="CIT45"/>
      <c r="CIU45"/>
      <c r="CIV45"/>
      <c r="CIW45"/>
      <c r="CIX45"/>
      <c r="CIY45"/>
      <c r="CIZ45"/>
      <c r="CJA45"/>
      <c r="CJB45"/>
      <c r="CJC45"/>
      <c r="CJD45"/>
      <c r="CJE45"/>
      <c r="CJF45"/>
      <c r="CJG45"/>
      <c r="CJH45"/>
      <c r="CJI45"/>
      <c r="CJJ45"/>
      <c r="CJK45"/>
      <c r="CJL45"/>
      <c r="CJM45"/>
      <c r="CJN45"/>
      <c r="CJO45"/>
      <c r="CJP45"/>
      <c r="CJQ45"/>
      <c r="CJR45"/>
      <c r="CJS45"/>
      <c r="CJT45"/>
      <c r="CJU45"/>
      <c r="CJV45"/>
      <c r="CJW45"/>
      <c r="CJX45"/>
      <c r="CJY45"/>
      <c r="CJZ45"/>
      <c r="CKA45"/>
      <c r="CKB45"/>
      <c r="CKC45"/>
      <c r="CKD45"/>
      <c r="CKE45"/>
      <c r="CKF45"/>
      <c r="CKG45"/>
      <c r="CKH45"/>
      <c r="CKI45"/>
      <c r="CKJ45"/>
      <c r="CKK45"/>
      <c r="CKL45"/>
      <c r="CKM45"/>
      <c r="CKN45"/>
      <c r="CKO45"/>
      <c r="CKP45"/>
      <c r="CKQ45"/>
      <c r="CKR45"/>
      <c r="CKS45"/>
      <c r="CKT45"/>
      <c r="CKU45"/>
      <c r="CKV45"/>
      <c r="CKW45"/>
      <c r="CKX45"/>
      <c r="CKY45"/>
      <c r="CKZ45"/>
      <c r="CLA45"/>
      <c r="CLB45"/>
      <c r="CLC45"/>
      <c r="CLD45"/>
      <c r="CLE45"/>
      <c r="CLF45"/>
      <c r="CLG45"/>
      <c r="CLH45"/>
      <c r="CLI45"/>
      <c r="CLJ45"/>
      <c r="CLK45"/>
      <c r="CLL45"/>
      <c r="CLM45"/>
      <c r="CLN45"/>
      <c r="CLO45"/>
      <c r="CLP45"/>
      <c r="CLQ45"/>
      <c r="CLR45"/>
      <c r="CLS45"/>
      <c r="CLT45"/>
      <c r="CLU45"/>
      <c r="CLV45"/>
      <c r="CLW45"/>
      <c r="CLX45"/>
      <c r="CLY45"/>
      <c r="CLZ45"/>
      <c r="CMA45"/>
      <c r="CMB45"/>
      <c r="CMC45"/>
      <c r="CMD45"/>
      <c r="CME45"/>
      <c r="CMF45"/>
      <c r="CMG45"/>
      <c r="CMH45"/>
      <c r="CMI45"/>
      <c r="CMJ45"/>
      <c r="CMK45"/>
      <c r="CML45"/>
      <c r="CMM45"/>
      <c r="CMN45"/>
      <c r="CMO45"/>
      <c r="CMP45"/>
      <c r="CMQ45"/>
      <c r="CMR45"/>
      <c r="CMS45"/>
      <c r="CMT45"/>
      <c r="CMU45"/>
      <c r="CMV45"/>
      <c r="CMW45"/>
      <c r="CMX45"/>
      <c r="CMY45"/>
      <c r="CMZ45"/>
      <c r="CNA45"/>
      <c r="CNB45"/>
      <c r="CNC45"/>
      <c r="CND45"/>
      <c r="CNE45"/>
      <c r="CNF45"/>
      <c r="CNG45"/>
      <c r="CNH45"/>
      <c r="CNI45"/>
      <c r="CNJ45"/>
      <c r="CNK45"/>
      <c r="CNL45"/>
      <c r="CNM45"/>
      <c r="CNN45"/>
      <c r="CNO45"/>
      <c r="CNP45"/>
      <c r="CNQ45"/>
      <c r="CNR45"/>
      <c r="CNS45"/>
      <c r="CNT45"/>
      <c r="CNU45"/>
      <c r="CNV45"/>
      <c r="CNW45"/>
      <c r="CNX45"/>
      <c r="CNY45"/>
      <c r="CNZ45"/>
      <c r="COA45"/>
      <c r="COB45"/>
      <c r="COC45"/>
      <c r="COD45"/>
      <c r="COE45"/>
      <c r="COF45"/>
      <c r="COG45"/>
      <c r="COH45"/>
      <c r="COI45"/>
      <c r="COJ45"/>
      <c r="COK45"/>
      <c r="COL45"/>
      <c r="COM45"/>
      <c r="CON45"/>
      <c r="COO45"/>
      <c r="COP45"/>
      <c r="COQ45"/>
      <c r="COR45"/>
      <c r="COS45"/>
      <c r="COT45"/>
      <c r="COU45"/>
      <c r="COV45"/>
      <c r="COW45"/>
      <c r="COX45"/>
      <c r="COY45"/>
      <c r="COZ45"/>
      <c r="CPA45"/>
      <c r="CPB45"/>
      <c r="CPC45"/>
      <c r="CPD45"/>
      <c r="CPE45"/>
      <c r="CPF45"/>
      <c r="CPG45"/>
      <c r="CPH45"/>
      <c r="CPI45"/>
      <c r="CPJ45"/>
      <c r="CPK45"/>
      <c r="CPL45"/>
      <c r="CPM45"/>
      <c r="CPN45"/>
      <c r="CPO45"/>
      <c r="CPP45"/>
      <c r="CPQ45"/>
      <c r="CPR45"/>
      <c r="CPS45"/>
      <c r="CPT45"/>
      <c r="CPU45"/>
      <c r="CPV45"/>
      <c r="CPW45"/>
      <c r="CPX45"/>
      <c r="CPY45"/>
      <c r="CPZ45"/>
      <c r="CQA45"/>
      <c r="CQB45"/>
      <c r="CQC45"/>
      <c r="CQD45"/>
      <c r="CQE45"/>
      <c r="CQF45"/>
      <c r="CQG45"/>
      <c r="CQH45"/>
      <c r="CQI45"/>
      <c r="CQJ45"/>
      <c r="CQK45"/>
      <c r="CQL45"/>
      <c r="CQM45"/>
      <c r="CQN45"/>
      <c r="CQO45"/>
      <c r="CQP45"/>
      <c r="CQQ45"/>
      <c r="CQR45"/>
      <c r="CQS45"/>
      <c r="CQT45"/>
      <c r="CQU45"/>
      <c r="CQV45"/>
      <c r="CQW45"/>
      <c r="CQX45"/>
      <c r="CQY45"/>
      <c r="CQZ45"/>
      <c r="CRA45"/>
      <c r="CRB45"/>
      <c r="CRC45"/>
      <c r="CRD45"/>
      <c r="CRE45"/>
      <c r="CRF45"/>
      <c r="CRG45"/>
      <c r="CRH45"/>
      <c r="CRI45"/>
      <c r="CRJ45"/>
      <c r="CRK45"/>
      <c r="CRL45"/>
      <c r="CRM45"/>
      <c r="CRN45"/>
      <c r="CRO45"/>
      <c r="CRP45"/>
      <c r="CRQ45"/>
      <c r="CRR45"/>
      <c r="CRS45"/>
      <c r="CRT45"/>
      <c r="CRU45"/>
      <c r="CRV45"/>
      <c r="CRW45"/>
      <c r="CRX45"/>
      <c r="CRY45"/>
      <c r="CRZ45"/>
      <c r="CSA45"/>
      <c r="CSB45"/>
      <c r="CSC45"/>
      <c r="CSD45"/>
      <c r="CSE45"/>
      <c r="CSF45"/>
      <c r="CSG45"/>
      <c r="CSH45"/>
      <c r="CSI45"/>
      <c r="CSJ45"/>
      <c r="CSK45"/>
      <c r="CSL45"/>
      <c r="CSM45"/>
      <c r="CSN45"/>
      <c r="CSO45"/>
      <c r="CSP45"/>
      <c r="CSQ45"/>
      <c r="CSR45"/>
      <c r="CSS45"/>
      <c r="CST45"/>
      <c r="CSU45"/>
      <c r="CSV45"/>
      <c r="CSW45"/>
      <c r="CSX45"/>
      <c r="CSY45"/>
      <c r="CSZ45"/>
      <c r="CTA45"/>
      <c r="CTB45"/>
      <c r="CTC45"/>
      <c r="CTD45"/>
      <c r="CTE45"/>
      <c r="CTF45"/>
      <c r="CTG45"/>
      <c r="CTH45"/>
      <c r="CTI45"/>
      <c r="CTJ45"/>
      <c r="CTK45"/>
      <c r="CTL45"/>
      <c r="CTM45"/>
      <c r="CTN45"/>
      <c r="CTO45"/>
      <c r="CTP45"/>
      <c r="CTQ45"/>
      <c r="CTR45"/>
      <c r="CTS45"/>
      <c r="CTT45"/>
      <c r="CTU45"/>
      <c r="CTV45"/>
      <c r="CTW45"/>
      <c r="CTX45"/>
      <c r="CTY45"/>
      <c r="CTZ45"/>
      <c r="CUA45"/>
      <c r="CUB45"/>
      <c r="CUC45"/>
      <c r="CUD45"/>
      <c r="CUE45"/>
      <c r="CUF45"/>
      <c r="CUG45"/>
      <c r="CUH45"/>
      <c r="CUI45"/>
      <c r="CUJ45"/>
      <c r="CUK45"/>
      <c r="CUL45"/>
      <c r="CUM45"/>
      <c r="CUN45"/>
      <c r="CUO45"/>
      <c r="CUP45"/>
      <c r="CUQ45"/>
      <c r="CUR45"/>
      <c r="CUS45"/>
      <c r="CUT45"/>
      <c r="CUU45"/>
      <c r="CUV45"/>
      <c r="CUW45"/>
      <c r="CUX45"/>
      <c r="CUY45"/>
      <c r="CUZ45"/>
      <c r="CVA45"/>
      <c r="CVB45"/>
      <c r="CVC45"/>
      <c r="CVD45"/>
      <c r="CVE45"/>
      <c r="CVF45"/>
      <c r="CVG45"/>
      <c r="CVH45"/>
      <c r="CVI45"/>
      <c r="CVJ45"/>
      <c r="CVK45"/>
      <c r="CVL45"/>
      <c r="CVM45"/>
      <c r="CVN45"/>
      <c r="CVO45"/>
      <c r="CVP45"/>
      <c r="CVQ45"/>
      <c r="CVR45"/>
      <c r="CVS45"/>
      <c r="CVT45"/>
      <c r="CVU45"/>
      <c r="CVV45"/>
      <c r="CVW45"/>
      <c r="CVX45"/>
      <c r="CVY45"/>
      <c r="CVZ45"/>
      <c r="CWA45"/>
      <c r="CWB45"/>
      <c r="CWC45"/>
      <c r="CWD45"/>
      <c r="CWE45"/>
      <c r="CWF45"/>
      <c r="CWG45"/>
      <c r="CWH45"/>
      <c r="CWI45"/>
      <c r="CWJ45"/>
      <c r="CWK45"/>
      <c r="CWL45"/>
      <c r="CWM45"/>
      <c r="CWN45"/>
      <c r="CWO45"/>
      <c r="CWP45"/>
      <c r="CWQ45"/>
      <c r="CWR45"/>
      <c r="CWS45"/>
      <c r="CWT45"/>
      <c r="CWU45"/>
      <c r="CWV45"/>
      <c r="CWW45"/>
      <c r="CWX45"/>
      <c r="CWY45"/>
      <c r="CWZ45"/>
      <c r="CXA45"/>
      <c r="CXB45"/>
      <c r="CXC45"/>
      <c r="CXD45"/>
      <c r="CXE45"/>
      <c r="CXF45"/>
      <c r="CXG45"/>
      <c r="CXH45"/>
      <c r="CXI45"/>
      <c r="CXJ45"/>
      <c r="CXK45"/>
      <c r="CXL45"/>
      <c r="CXM45"/>
      <c r="CXN45"/>
      <c r="CXO45"/>
      <c r="CXP45"/>
      <c r="CXQ45"/>
      <c r="CXR45"/>
      <c r="CXS45"/>
      <c r="CXT45"/>
      <c r="CXU45"/>
      <c r="CXV45"/>
      <c r="CXW45"/>
      <c r="CXX45"/>
      <c r="CXY45"/>
      <c r="CXZ45"/>
      <c r="CYA45"/>
      <c r="CYB45"/>
      <c r="CYC45"/>
      <c r="CYD45"/>
      <c r="CYE45"/>
      <c r="CYF45"/>
      <c r="CYG45"/>
      <c r="CYH45"/>
      <c r="CYI45"/>
      <c r="CYJ45"/>
      <c r="CYK45"/>
      <c r="CYL45"/>
      <c r="CYM45"/>
      <c r="CYN45"/>
      <c r="CYO45"/>
      <c r="CYP45"/>
      <c r="CYQ45"/>
      <c r="CYR45"/>
      <c r="CYS45"/>
      <c r="CYT45"/>
      <c r="CYU45"/>
      <c r="CYV45"/>
      <c r="CYW45"/>
      <c r="CYX45"/>
      <c r="CYY45"/>
      <c r="CYZ45"/>
      <c r="CZA45"/>
      <c r="CZB45"/>
      <c r="CZC45"/>
      <c r="CZD45"/>
      <c r="CZE45"/>
      <c r="CZF45"/>
      <c r="CZG45"/>
      <c r="CZH45"/>
      <c r="CZI45"/>
      <c r="CZJ45"/>
      <c r="CZK45"/>
      <c r="CZL45"/>
      <c r="CZM45"/>
      <c r="CZN45"/>
      <c r="CZO45"/>
      <c r="CZP45"/>
      <c r="CZQ45"/>
      <c r="CZR45"/>
      <c r="CZS45"/>
      <c r="CZT45"/>
      <c r="CZU45"/>
      <c r="CZV45"/>
      <c r="CZW45"/>
      <c r="CZX45"/>
      <c r="CZY45"/>
      <c r="CZZ45"/>
      <c r="DAA45"/>
      <c r="DAB45"/>
      <c r="DAC45"/>
      <c r="DAD45"/>
      <c r="DAE45"/>
      <c r="DAF45"/>
      <c r="DAG45"/>
      <c r="DAH45"/>
      <c r="DAI45"/>
      <c r="DAJ45"/>
      <c r="DAK45"/>
      <c r="DAL45"/>
      <c r="DAM45"/>
      <c r="DAN45"/>
      <c r="DAO45"/>
      <c r="DAP45"/>
      <c r="DAQ45"/>
      <c r="DAR45"/>
      <c r="DAS45"/>
      <c r="DAT45"/>
      <c r="DAU45"/>
      <c r="DAV45"/>
      <c r="DAW45"/>
      <c r="DAX45"/>
      <c r="DAY45"/>
      <c r="DAZ45"/>
      <c r="DBA45"/>
      <c r="DBB45"/>
      <c r="DBC45"/>
      <c r="DBD45"/>
      <c r="DBE45"/>
      <c r="DBF45"/>
      <c r="DBG45"/>
      <c r="DBH45"/>
      <c r="DBI45"/>
      <c r="DBJ45"/>
      <c r="DBK45"/>
      <c r="DBL45"/>
      <c r="DBM45"/>
      <c r="DBN45"/>
      <c r="DBO45"/>
      <c r="DBP45"/>
      <c r="DBQ45"/>
      <c r="DBR45"/>
      <c r="DBS45"/>
      <c r="DBT45"/>
      <c r="DBU45"/>
      <c r="DBV45"/>
      <c r="DBW45"/>
      <c r="DBX45"/>
      <c r="DBY45"/>
      <c r="DBZ45"/>
      <c r="DCA45"/>
      <c r="DCB45"/>
      <c r="DCC45"/>
      <c r="DCD45"/>
      <c r="DCE45"/>
      <c r="DCF45"/>
      <c r="DCG45"/>
      <c r="DCH45"/>
      <c r="DCI45"/>
      <c r="DCJ45"/>
      <c r="DCK45"/>
      <c r="DCL45"/>
      <c r="DCM45"/>
      <c r="DCN45"/>
      <c r="DCO45"/>
      <c r="DCP45"/>
      <c r="DCQ45"/>
      <c r="DCR45"/>
      <c r="DCS45"/>
      <c r="DCT45"/>
      <c r="DCU45"/>
      <c r="DCV45"/>
      <c r="DCW45"/>
      <c r="DCX45"/>
      <c r="DCY45"/>
      <c r="DCZ45"/>
      <c r="DDA45"/>
      <c r="DDB45"/>
      <c r="DDC45"/>
      <c r="DDD45"/>
      <c r="DDE45"/>
      <c r="DDF45"/>
      <c r="DDG45"/>
      <c r="DDH45"/>
      <c r="DDI45"/>
      <c r="DDJ45"/>
      <c r="DDK45"/>
      <c r="DDL45"/>
      <c r="DDM45"/>
      <c r="DDN45"/>
      <c r="DDO45"/>
      <c r="DDP45"/>
      <c r="DDQ45"/>
      <c r="DDR45"/>
      <c r="DDS45"/>
      <c r="DDT45"/>
      <c r="DDU45"/>
      <c r="DDV45"/>
      <c r="DDW45"/>
      <c r="DDX45"/>
      <c r="DDY45"/>
      <c r="DDZ45"/>
      <c r="DEA45"/>
      <c r="DEB45"/>
      <c r="DEC45"/>
      <c r="DED45"/>
      <c r="DEE45"/>
      <c r="DEF45"/>
      <c r="DEG45"/>
      <c r="DEH45"/>
      <c r="DEI45"/>
      <c r="DEJ45"/>
      <c r="DEK45"/>
      <c r="DEL45"/>
      <c r="DEM45"/>
      <c r="DEN45"/>
      <c r="DEO45"/>
      <c r="DEP45"/>
      <c r="DEQ45"/>
      <c r="DER45"/>
      <c r="DES45"/>
      <c r="DET45"/>
      <c r="DEU45"/>
      <c r="DEV45"/>
      <c r="DEW45"/>
      <c r="DEX45"/>
      <c r="DEY45"/>
      <c r="DEZ45"/>
      <c r="DFA45"/>
      <c r="DFB45"/>
      <c r="DFC45"/>
      <c r="DFD45"/>
      <c r="DFE45"/>
      <c r="DFF45"/>
      <c r="DFG45"/>
      <c r="DFH45"/>
      <c r="DFI45"/>
      <c r="DFJ45"/>
      <c r="DFK45"/>
      <c r="DFL45"/>
      <c r="DFM45"/>
      <c r="DFN45"/>
      <c r="DFO45"/>
      <c r="DFP45"/>
      <c r="DFQ45"/>
      <c r="DFR45"/>
      <c r="DFS45"/>
      <c r="DFT45"/>
      <c r="DFU45"/>
      <c r="DFV45"/>
      <c r="DFW45"/>
      <c r="DFX45"/>
      <c r="DFY45"/>
      <c r="DFZ45"/>
      <c r="DGA45"/>
      <c r="DGB45"/>
      <c r="DGC45"/>
      <c r="DGD45"/>
      <c r="DGE45"/>
      <c r="DGF45"/>
      <c r="DGG45"/>
      <c r="DGH45"/>
      <c r="DGI45"/>
      <c r="DGJ45"/>
      <c r="DGK45"/>
      <c r="DGL45"/>
      <c r="DGM45"/>
      <c r="DGN45"/>
      <c r="DGO45"/>
      <c r="DGP45"/>
      <c r="DGQ45"/>
      <c r="DGR45"/>
      <c r="DGS45"/>
      <c r="DGT45"/>
      <c r="DGU45"/>
      <c r="DGV45"/>
      <c r="DGW45"/>
      <c r="DGX45"/>
      <c r="DGY45"/>
      <c r="DGZ45"/>
      <c r="DHA45"/>
      <c r="DHB45"/>
      <c r="DHC45"/>
      <c r="DHD45"/>
      <c r="DHE45"/>
      <c r="DHF45"/>
      <c r="DHG45"/>
      <c r="DHH45"/>
      <c r="DHI45"/>
      <c r="DHJ45"/>
      <c r="DHK45"/>
      <c r="DHL45"/>
      <c r="DHM45"/>
      <c r="DHN45"/>
      <c r="DHO45"/>
      <c r="DHP45"/>
      <c r="DHQ45"/>
      <c r="DHR45"/>
      <c r="DHS45"/>
      <c r="DHT45"/>
      <c r="DHU45"/>
      <c r="DHV45"/>
      <c r="DHW45"/>
      <c r="DHX45"/>
      <c r="DHY45"/>
      <c r="DHZ45"/>
      <c r="DIA45"/>
      <c r="DIB45"/>
      <c r="DIC45"/>
      <c r="DID45"/>
      <c r="DIE45"/>
      <c r="DIF45"/>
      <c r="DIG45"/>
      <c r="DIH45"/>
      <c r="DII45"/>
      <c r="DIJ45"/>
      <c r="DIK45"/>
      <c r="DIL45"/>
      <c r="DIM45"/>
      <c r="DIN45"/>
      <c r="DIO45"/>
      <c r="DIP45"/>
      <c r="DIQ45"/>
      <c r="DIR45"/>
      <c r="DIS45"/>
      <c r="DIT45"/>
      <c r="DIU45"/>
      <c r="DIV45"/>
      <c r="DIW45"/>
      <c r="DIX45"/>
      <c r="DIY45"/>
      <c r="DIZ45"/>
      <c r="DJA45"/>
      <c r="DJB45"/>
      <c r="DJC45"/>
      <c r="DJD45"/>
      <c r="DJE45"/>
      <c r="DJF45"/>
      <c r="DJG45"/>
      <c r="DJH45"/>
      <c r="DJI45"/>
      <c r="DJJ45"/>
      <c r="DJK45"/>
      <c r="DJL45"/>
      <c r="DJM45"/>
      <c r="DJN45"/>
      <c r="DJO45"/>
      <c r="DJP45"/>
      <c r="DJQ45"/>
      <c r="DJR45"/>
      <c r="DJS45"/>
      <c r="DJT45"/>
      <c r="DJU45"/>
      <c r="DJV45"/>
      <c r="DJW45"/>
      <c r="DJX45"/>
      <c r="DJY45"/>
      <c r="DJZ45"/>
      <c r="DKA45"/>
      <c r="DKB45"/>
      <c r="DKC45"/>
      <c r="DKD45"/>
      <c r="DKE45"/>
      <c r="DKF45"/>
      <c r="DKG45"/>
      <c r="DKH45"/>
      <c r="DKI45"/>
      <c r="DKJ45"/>
      <c r="DKK45"/>
      <c r="DKL45"/>
      <c r="DKM45"/>
      <c r="DKN45"/>
      <c r="DKO45"/>
      <c r="DKP45"/>
      <c r="DKQ45"/>
      <c r="DKR45"/>
      <c r="DKS45"/>
      <c r="DKT45"/>
      <c r="DKU45"/>
      <c r="DKV45"/>
      <c r="DKW45"/>
      <c r="DKX45"/>
      <c r="DKY45"/>
      <c r="DKZ45"/>
      <c r="DLA45"/>
      <c r="DLB45"/>
      <c r="DLC45"/>
      <c r="DLD45"/>
      <c r="DLE45"/>
      <c r="DLF45"/>
      <c r="DLG45"/>
      <c r="DLH45"/>
      <c r="DLI45"/>
      <c r="DLJ45"/>
      <c r="DLK45"/>
      <c r="DLL45"/>
      <c r="DLM45"/>
      <c r="DLN45"/>
      <c r="DLO45"/>
      <c r="DLP45"/>
      <c r="DLQ45"/>
      <c r="DLR45"/>
      <c r="DLS45"/>
      <c r="DLT45"/>
      <c r="DLU45"/>
      <c r="DLV45"/>
      <c r="DLW45"/>
      <c r="DLX45"/>
      <c r="DLY45"/>
      <c r="DLZ45"/>
      <c r="DMA45"/>
      <c r="DMB45"/>
      <c r="DMC45"/>
      <c r="DMD45"/>
      <c r="DME45"/>
      <c r="DMF45"/>
      <c r="DMG45"/>
      <c r="DMH45"/>
      <c r="DMI45"/>
      <c r="DMJ45"/>
      <c r="DMK45"/>
      <c r="DML45"/>
      <c r="DMM45"/>
      <c r="DMN45"/>
      <c r="DMO45"/>
      <c r="DMP45"/>
      <c r="DMQ45"/>
      <c r="DMR45"/>
      <c r="DMS45"/>
      <c r="DMT45"/>
      <c r="DMU45"/>
      <c r="DMV45"/>
      <c r="DMW45"/>
      <c r="DMX45"/>
      <c r="DMY45"/>
      <c r="DMZ45"/>
      <c r="DNA45"/>
      <c r="DNB45"/>
      <c r="DNC45"/>
      <c r="DND45"/>
      <c r="DNE45"/>
      <c r="DNF45"/>
      <c r="DNG45"/>
      <c r="DNH45"/>
      <c r="DNI45"/>
      <c r="DNJ45"/>
      <c r="DNK45"/>
      <c r="DNL45"/>
      <c r="DNM45"/>
      <c r="DNN45"/>
      <c r="DNO45"/>
      <c r="DNP45"/>
      <c r="DNQ45"/>
      <c r="DNR45"/>
      <c r="DNS45"/>
      <c r="DNT45"/>
      <c r="DNU45"/>
      <c r="DNV45"/>
      <c r="DNW45"/>
      <c r="DNX45"/>
      <c r="DNY45"/>
      <c r="DNZ45"/>
      <c r="DOA45"/>
      <c r="DOB45"/>
      <c r="DOC45"/>
      <c r="DOD45"/>
      <c r="DOE45"/>
      <c r="DOF45"/>
      <c r="DOG45"/>
      <c r="DOH45"/>
      <c r="DOI45"/>
      <c r="DOJ45"/>
      <c r="DOK45"/>
      <c r="DOL45"/>
      <c r="DOM45"/>
      <c r="DON45"/>
      <c r="DOO45"/>
      <c r="DOP45"/>
      <c r="DOQ45"/>
      <c r="DOR45"/>
      <c r="DOS45"/>
      <c r="DOT45"/>
      <c r="DOU45"/>
      <c r="DOV45"/>
      <c r="DOW45"/>
      <c r="DOX45"/>
      <c r="DOY45"/>
      <c r="DOZ45"/>
      <c r="DPA45"/>
      <c r="DPB45"/>
      <c r="DPC45"/>
      <c r="DPD45"/>
      <c r="DPE45"/>
      <c r="DPF45"/>
      <c r="DPG45"/>
      <c r="DPH45"/>
      <c r="DPI45"/>
      <c r="DPJ45"/>
      <c r="DPK45"/>
      <c r="DPL45"/>
      <c r="DPM45"/>
      <c r="DPN45"/>
      <c r="DPO45"/>
      <c r="DPP45"/>
      <c r="DPQ45"/>
      <c r="DPR45"/>
      <c r="DPS45"/>
      <c r="DPT45"/>
      <c r="DPU45"/>
      <c r="DPV45"/>
      <c r="DPW45"/>
      <c r="DPX45"/>
      <c r="DPY45"/>
      <c r="DPZ45"/>
      <c r="DQA45"/>
      <c r="DQB45"/>
      <c r="DQC45"/>
      <c r="DQD45"/>
      <c r="DQE45"/>
      <c r="DQF45"/>
      <c r="DQG45"/>
      <c r="DQH45"/>
      <c r="DQI45"/>
      <c r="DQJ45"/>
      <c r="DQK45"/>
      <c r="DQL45"/>
      <c r="DQM45"/>
      <c r="DQN45"/>
      <c r="DQO45"/>
      <c r="DQP45"/>
      <c r="DQQ45"/>
      <c r="DQR45"/>
      <c r="DQS45"/>
      <c r="DQT45"/>
      <c r="DQU45"/>
      <c r="DQV45"/>
      <c r="DQW45"/>
      <c r="DQX45"/>
      <c r="DQY45"/>
      <c r="DQZ45"/>
      <c r="DRA45"/>
      <c r="DRB45"/>
      <c r="DRC45"/>
      <c r="DRD45"/>
      <c r="DRE45"/>
      <c r="DRF45"/>
      <c r="DRG45"/>
      <c r="DRH45"/>
      <c r="DRI45"/>
      <c r="DRJ45"/>
      <c r="DRK45"/>
      <c r="DRL45"/>
      <c r="DRM45"/>
      <c r="DRN45"/>
      <c r="DRO45"/>
      <c r="DRP45"/>
      <c r="DRQ45"/>
      <c r="DRR45"/>
      <c r="DRS45"/>
      <c r="DRT45"/>
      <c r="DRU45"/>
      <c r="DRV45"/>
      <c r="DRW45"/>
      <c r="DRX45"/>
      <c r="DRY45"/>
      <c r="DRZ45"/>
      <c r="DSA45"/>
      <c r="DSB45"/>
      <c r="DSC45"/>
      <c r="DSD45"/>
      <c r="DSE45"/>
      <c r="DSF45"/>
      <c r="DSG45"/>
      <c r="DSH45"/>
      <c r="DSI45"/>
      <c r="DSJ45"/>
      <c r="DSK45"/>
      <c r="DSL45"/>
      <c r="DSM45"/>
      <c r="DSN45"/>
      <c r="DSO45"/>
      <c r="DSP45"/>
      <c r="DSQ45"/>
      <c r="DSR45"/>
      <c r="DSS45"/>
      <c r="DST45"/>
      <c r="DSU45"/>
      <c r="DSV45"/>
      <c r="DSW45"/>
      <c r="DSX45"/>
      <c r="DSY45"/>
      <c r="DSZ45"/>
      <c r="DTA45"/>
      <c r="DTB45"/>
      <c r="DTC45"/>
      <c r="DTD45"/>
      <c r="DTE45"/>
      <c r="DTF45"/>
      <c r="DTG45"/>
      <c r="DTH45"/>
      <c r="DTI45"/>
      <c r="DTJ45"/>
      <c r="DTK45"/>
      <c r="DTL45"/>
      <c r="DTM45"/>
      <c r="DTN45"/>
      <c r="DTO45"/>
      <c r="DTP45"/>
      <c r="DTQ45"/>
      <c r="DTR45"/>
      <c r="DTS45"/>
      <c r="DTT45"/>
      <c r="DTU45"/>
      <c r="DTV45"/>
      <c r="DTW45"/>
      <c r="DTX45"/>
      <c r="DTY45"/>
      <c r="DTZ45"/>
      <c r="DUA45"/>
      <c r="DUB45"/>
      <c r="DUC45"/>
      <c r="DUD45"/>
      <c r="DUE45"/>
      <c r="DUF45"/>
      <c r="DUG45"/>
      <c r="DUH45"/>
      <c r="DUI45"/>
      <c r="DUJ45"/>
      <c r="DUK45"/>
      <c r="DUL45"/>
      <c r="DUM45"/>
      <c r="DUN45"/>
      <c r="DUO45"/>
      <c r="DUP45"/>
      <c r="DUQ45"/>
      <c r="DUR45"/>
      <c r="DUS45"/>
      <c r="DUT45"/>
      <c r="DUU45"/>
      <c r="DUV45"/>
      <c r="DUW45"/>
      <c r="DUX45"/>
      <c r="DUY45"/>
      <c r="DUZ45"/>
      <c r="DVA45"/>
      <c r="DVB45"/>
      <c r="DVC45"/>
      <c r="DVD45"/>
      <c r="DVE45"/>
      <c r="DVF45"/>
      <c r="DVG45"/>
      <c r="DVH45"/>
      <c r="DVI45"/>
      <c r="DVJ45"/>
      <c r="DVK45"/>
      <c r="DVL45"/>
      <c r="DVM45"/>
      <c r="DVN45"/>
      <c r="DVO45"/>
      <c r="DVP45"/>
      <c r="DVQ45"/>
      <c r="DVR45"/>
      <c r="DVS45"/>
      <c r="DVT45"/>
      <c r="DVU45"/>
      <c r="DVV45"/>
      <c r="DVW45"/>
      <c r="DVX45"/>
      <c r="DVY45"/>
      <c r="DVZ45"/>
      <c r="DWA45"/>
      <c r="DWB45"/>
      <c r="DWC45"/>
      <c r="DWD45"/>
      <c r="DWE45"/>
      <c r="DWF45"/>
      <c r="DWG45"/>
      <c r="DWH45"/>
      <c r="DWI45"/>
      <c r="DWJ45"/>
      <c r="DWK45"/>
      <c r="DWL45"/>
      <c r="DWM45"/>
      <c r="DWN45"/>
      <c r="DWO45"/>
      <c r="DWP45"/>
      <c r="DWQ45"/>
      <c r="DWR45"/>
      <c r="DWS45"/>
      <c r="DWT45"/>
      <c r="DWU45"/>
      <c r="DWV45"/>
      <c r="DWW45"/>
      <c r="DWX45"/>
      <c r="DWY45"/>
      <c r="DWZ45"/>
      <c r="DXA45"/>
      <c r="DXB45"/>
      <c r="DXC45"/>
      <c r="DXD45"/>
      <c r="DXE45"/>
      <c r="DXF45"/>
      <c r="DXG45"/>
      <c r="DXH45"/>
      <c r="DXI45"/>
      <c r="DXJ45"/>
      <c r="DXK45"/>
      <c r="DXL45"/>
      <c r="DXM45"/>
      <c r="DXN45"/>
      <c r="DXO45"/>
      <c r="DXP45"/>
      <c r="DXQ45"/>
      <c r="DXR45"/>
      <c r="DXS45"/>
      <c r="DXT45"/>
      <c r="DXU45"/>
      <c r="DXV45"/>
      <c r="DXW45"/>
      <c r="DXX45"/>
      <c r="DXY45"/>
      <c r="DXZ45"/>
      <c r="DYA45"/>
      <c r="DYB45"/>
      <c r="DYC45"/>
      <c r="DYD45"/>
      <c r="DYE45"/>
      <c r="DYF45"/>
      <c r="DYG45"/>
      <c r="DYH45"/>
      <c r="DYI45"/>
      <c r="DYJ45"/>
      <c r="DYK45"/>
      <c r="DYL45"/>
      <c r="DYM45"/>
      <c r="DYN45"/>
      <c r="DYO45"/>
      <c r="DYP45"/>
      <c r="DYQ45"/>
      <c r="DYR45"/>
      <c r="DYS45"/>
      <c r="DYT45"/>
      <c r="DYU45"/>
      <c r="DYV45"/>
      <c r="DYW45"/>
      <c r="DYX45"/>
      <c r="DYY45"/>
      <c r="DYZ45"/>
      <c r="DZA45"/>
      <c r="DZB45"/>
      <c r="DZC45"/>
      <c r="DZD45"/>
      <c r="DZE45"/>
      <c r="DZF45"/>
      <c r="DZG45"/>
      <c r="DZH45"/>
      <c r="DZI45"/>
      <c r="DZJ45"/>
      <c r="DZK45"/>
      <c r="DZL45"/>
      <c r="DZM45"/>
      <c r="DZN45"/>
      <c r="DZO45"/>
      <c r="DZP45"/>
      <c r="DZQ45"/>
      <c r="DZR45"/>
      <c r="DZS45"/>
      <c r="DZT45"/>
      <c r="DZU45"/>
      <c r="DZV45"/>
      <c r="DZW45"/>
      <c r="DZX45"/>
      <c r="DZY45"/>
      <c r="DZZ45"/>
      <c r="EAA45"/>
      <c r="EAB45"/>
      <c r="EAC45"/>
      <c r="EAD45"/>
      <c r="EAE45"/>
      <c r="EAF45"/>
      <c r="EAG45"/>
      <c r="EAH45"/>
      <c r="EAI45"/>
      <c r="EAJ45"/>
      <c r="EAK45"/>
      <c r="EAL45"/>
      <c r="EAM45"/>
      <c r="EAN45"/>
      <c r="EAO45"/>
      <c r="EAP45"/>
      <c r="EAQ45"/>
      <c r="EAR45"/>
      <c r="EAS45"/>
      <c r="EAT45"/>
      <c r="EAU45"/>
      <c r="EAV45"/>
      <c r="EAW45"/>
      <c r="EAX45"/>
      <c r="EAY45"/>
      <c r="EAZ45"/>
      <c r="EBA45"/>
      <c r="EBB45"/>
      <c r="EBC45"/>
      <c r="EBD45"/>
      <c r="EBE45"/>
      <c r="EBF45"/>
      <c r="EBG45"/>
      <c r="EBH45"/>
      <c r="EBI45"/>
      <c r="EBJ45"/>
      <c r="EBK45"/>
      <c r="EBL45"/>
      <c r="EBM45"/>
      <c r="EBN45"/>
      <c r="EBO45"/>
      <c r="EBP45"/>
      <c r="EBQ45"/>
      <c r="EBR45"/>
      <c r="EBS45"/>
      <c r="EBT45"/>
      <c r="EBU45"/>
      <c r="EBV45"/>
      <c r="EBW45"/>
      <c r="EBX45"/>
      <c r="EBY45"/>
      <c r="EBZ45"/>
      <c r="ECA45"/>
      <c r="ECB45"/>
      <c r="ECC45"/>
      <c r="ECD45"/>
      <c r="ECE45"/>
      <c r="ECF45"/>
      <c r="ECG45"/>
      <c r="ECH45"/>
      <c r="ECI45"/>
      <c r="ECJ45"/>
      <c r="ECK45"/>
      <c r="ECL45"/>
      <c r="ECM45"/>
      <c r="ECN45"/>
      <c r="ECO45"/>
      <c r="ECP45"/>
      <c r="ECQ45"/>
      <c r="ECR45"/>
      <c r="ECS45"/>
      <c r="ECT45"/>
      <c r="ECU45"/>
      <c r="ECV45"/>
      <c r="ECW45"/>
      <c r="ECX45"/>
      <c r="ECY45"/>
      <c r="ECZ45"/>
      <c r="EDA45"/>
      <c r="EDB45"/>
      <c r="EDC45"/>
      <c r="EDD45"/>
      <c r="EDE45"/>
      <c r="EDF45"/>
      <c r="EDG45"/>
      <c r="EDH45"/>
      <c r="EDI45"/>
      <c r="EDJ45"/>
      <c r="EDK45"/>
      <c r="EDL45"/>
      <c r="EDM45"/>
      <c r="EDN45"/>
      <c r="EDO45"/>
      <c r="EDP45"/>
      <c r="EDQ45"/>
      <c r="EDR45"/>
      <c r="EDS45"/>
      <c r="EDT45"/>
      <c r="EDU45"/>
      <c r="EDV45"/>
      <c r="EDW45"/>
      <c r="EDX45"/>
      <c r="EDY45"/>
      <c r="EDZ45"/>
      <c r="EEA45"/>
      <c r="EEB45"/>
      <c r="EEC45"/>
      <c r="EED45"/>
      <c r="EEE45"/>
      <c r="EEF45"/>
      <c r="EEG45"/>
      <c r="EEH45"/>
      <c r="EEI45"/>
      <c r="EEJ45"/>
      <c r="EEK45"/>
      <c r="EEL45"/>
      <c r="EEM45"/>
      <c r="EEN45"/>
      <c r="EEO45"/>
      <c r="EEP45"/>
      <c r="EEQ45"/>
      <c r="EER45"/>
      <c r="EES45"/>
      <c r="EET45"/>
      <c r="EEU45"/>
      <c r="EEV45"/>
      <c r="EEW45"/>
      <c r="EEX45"/>
      <c r="EEY45"/>
      <c r="EEZ45"/>
      <c r="EFA45"/>
      <c r="EFB45"/>
      <c r="EFC45"/>
      <c r="EFD45"/>
      <c r="EFE45"/>
      <c r="EFF45"/>
      <c r="EFG45"/>
      <c r="EFH45"/>
      <c r="EFI45"/>
      <c r="EFJ45"/>
      <c r="EFK45"/>
      <c r="EFL45"/>
      <c r="EFM45"/>
      <c r="EFN45"/>
      <c r="EFO45"/>
      <c r="EFP45"/>
      <c r="EFQ45"/>
      <c r="EFR45"/>
      <c r="EFS45"/>
      <c r="EFT45"/>
      <c r="EFU45"/>
      <c r="EFV45"/>
      <c r="EFW45"/>
      <c r="EFX45"/>
      <c r="EFY45"/>
      <c r="EFZ45"/>
      <c r="EGA45"/>
      <c r="EGB45"/>
      <c r="EGC45"/>
      <c r="EGD45"/>
      <c r="EGE45"/>
      <c r="EGF45"/>
      <c r="EGG45"/>
      <c r="EGH45"/>
      <c r="EGI45"/>
      <c r="EGJ45"/>
      <c r="EGK45"/>
      <c r="EGL45"/>
      <c r="EGM45"/>
      <c r="EGN45"/>
      <c r="EGO45"/>
      <c r="EGP45"/>
      <c r="EGQ45"/>
      <c r="EGR45"/>
      <c r="EGS45"/>
      <c r="EGT45"/>
      <c r="EGU45"/>
      <c r="EGV45"/>
      <c r="EGW45"/>
      <c r="EGX45"/>
      <c r="EGY45"/>
      <c r="EGZ45"/>
      <c r="EHA45"/>
      <c r="EHB45"/>
      <c r="EHC45"/>
      <c r="EHD45"/>
      <c r="EHE45"/>
      <c r="EHF45"/>
      <c r="EHG45"/>
      <c r="EHH45"/>
      <c r="EHI45"/>
      <c r="EHJ45"/>
      <c r="EHK45"/>
      <c r="EHL45"/>
      <c r="EHM45"/>
      <c r="EHN45"/>
      <c r="EHO45"/>
      <c r="EHP45"/>
      <c r="EHQ45"/>
      <c r="EHR45"/>
      <c r="EHS45"/>
      <c r="EHT45"/>
      <c r="EHU45"/>
      <c r="EHV45"/>
      <c r="EHW45"/>
      <c r="EHX45"/>
      <c r="EHY45"/>
      <c r="EHZ45"/>
      <c r="EIA45"/>
      <c r="EIB45"/>
      <c r="EIC45"/>
      <c r="EID45"/>
      <c r="EIE45"/>
      <c r="EIF45"/>
      <c r="EIG45"/>
      <c r="EIH45"/>
      <c r="EII45"/>
      <c r="EIJ45"/>
      <c r="EIK45"/>
      <c r="EIL45"/>
      <c r="EIM45"/>
      <c r="EIN45"/>
      <c r="EIO45"/>
      <c r="EIP45"/>
      <c r="EIQ45"/>
      <c r="EIR45"/>
      <c r="EIS45"/>
      <c r="EIT45"/>
      <c r="EIU45"/>
      <c r="EIV45"/>
      <c r="EIW45"/>
      <c r="EIX45"/>
      <c r="EIY45"/>
      <c r="EIZ45"/>
      <c r="EJA45"/>
      <c r="EJB45"/>
      <c r="EJC45"/>
      <c r="EJD45"/>
      <c r="EJE45"/>
      <c r="EJF45"/>
      <c r="EJG45"/>
      <c r="EJH45"/>
      <c r="EJI45"/>
      <c r="EJJ45"/>
      <c r="EJK45"/>
      <c r="EJL45"/>
      <c r="EJM45"/>
      <c r="EJN45"/>
      <c r="EJO45"/>
      <c r="EJP45"/>
      <c r="EJQ45"/>
      <c r="EJR45"/>
      <c r="EJS45"/>
      <c r="EJT45"/>
      <c r="EJU45"/>
      <c r="EJV45"/>
      <c r="EJW45"/>
      <c r="EJX45"/>
      <c r="EJY45"/>
      <c r="EJZ45"/>
      <c r="EKA45"/>
      <c r="EKB45"/>
      <c r="EKC45"/>
      <c r="EKD45"/>
      <c r="EKE45"/>
      <c r="EKF45"/>
      <c r="EKG45"/>
      <c r="EKH45"/>
      <c r="EKI45"/>
      <c r="EKJ45"/>
      <c r="EKK45"/>
      <c r="EKL45"/>
      <c r="EKM45"/>
      <c r="EKN45"/>
      <c r="EKO45"/>
      <c r="EKP45"/>
      <c r="EKQ45"/>
      <c r="EKR45"/>
      <c r="EKS45"/>
      <c r="EKT45"/>
      <c r="EKU45"/>
      <c r="EKV45"/>
      <c r="EKW45"/>
      <c r="EKX45"/>
      <c r="EKY45"/>
      <c r="EKZ45"/>
      <c r="ELA45"/>
      <c r="ELB45"/>
      <c r="ELC45"/>
      <c r="ELD45"/>
      <c r="ELE45"/>
      <c r="ELF45"/>
      <c r="ELG45"/>
      <c r="ELH45"/>
      <c r="ELI45"/>
      <c r="ELJ45"/>
      <c r="ELK45"/>
      <c r="ELL45"/>
      <c r="ELM45"/>
      <c r="ELN45"/>
      <c r="ELO45"/>
      <c r="ELP45"/>
      <c r="ELQ45"/>
      <c r="ELR45"/>
      <c r="ELS45"/>
      <c r="ELT45"/>
      <c r="ELU45"/>
      <c r="ELV45"/>
      <c r="ELW45"/>
      <c r="ELX45"/>
      <c r="ELY45"/>
      <c r="ELZ45"/>
      <c r="EMA45"/>
      <c r="EMB45"/>
      <c r="EMC45"/>
      <c r="EMD45"/>
      <c r="EME45"/>
      <c r="EMF45"/>
      <c r="EMG45"/>
      <c r="EMH45"/>
      <c r="EMI45"/>
      <c r="EMJ45"/>
      <c r="EMK45"/>
      <c r="EML45"/>
      <c r="EMM45"/>
      <c r="EMN45"/>
      <c r="EMO45"/>
      <c r="EMP45"/>
      <c r="EMQ45"/>
      <c r="EMR45"/>
      <c r="EMS45"/>
      <c r="EMT45"/>
      <c r="EMU45"/>
      <c r="EMV45"/>
      <c r="EMW45"/>
      <c r="EMX45"/>
      <c r="EMY45"/>
      <c r="EMZ45"/>
      <c r="ENA45"/>
      <c r="ENB45"/>
      <c r="ENC45"/>
      <c r="END45"/>
      <c r="ENE45"/>
      <c r="ENF45"/>
      <c r="ENG45"/>
      <c r="ENH45"/>
      <c r="ENI45"/>
      <c r="ENJ45"/>
      <c r="ENK45"/>
      <c r="ENL45"/>
      <c r="ENM45"/>
      <c r="ENN45"/>
      <c r="ENO45"/>
      <c r="ENP45"/>
      <c r="ENQ45"/>
      <c r="ENR45"/>
      <c r="ENS45"/>
      <c r="ENT45"/>
      <c r="ENU45"/>
      <c r="ENV45"/>
      <c r="ENW45"/>
      <c r="ENX45"/>
      <c r="ENY45"/>
      <c r="ENZ45"/>
      <c r="EOA45"/>
      <c r="EOB45"/>
      <c r="EOC45"/>
      <c r="EOD45"/>
      <c r="EOE45"/>
      <c r="EOF45"/>
      <c r="EOG45"/>
      <c r="EOH45"/>
      <c r="EOI45"/>
      <c r="EOJ45"/>
      <c r="EOK45"/>
      <c r="EOL45"/>
      <c r="EOM45"/>
      <c r="EON45"/>
      <c r="EOO45"/>
      <c r="EOP45"/>
      <c r="EOQ45"/>
      <c r="EOR45"/>
      <c r="EOS45"/>
      <c r="EOT45"/>
      <c r="EOU45"/>
      <c r="EOV45"/>
      <c r="EOW45"/>
      <c r="EOX45"/>
      <c r="EOY45"/>
      <c r="EOZ45"/>
      <c r="EPA45"/>
      <c r="EPB45"/>
      <c r="EPC45"/>
      <c r="EPD45"/>
      <c r="EPE45"/>
      <c r="EPF45"/>
      <c r="EPG45"/>
      <c r="EPH45"/>
      <c r="EPI45"/>
      <c r="EPJ45"/>
      <c r="EPK45"/>
      <c r="EPL45"/>
      <c r="EPM45"/>
      <c r="EPN45"/>
      <c r="EPO45"/>
      <c r="EPP45"/>
      <c r="EPQ45"/>
      <c r="EPR45"/>
      <c r="EPS45"/>
      <c r="EPT45"/>
      <c r="EPU45"/>
      <c r="EPV45"/>
      <c r="EPW45"/>
      <c r="EPX45"/>
      <c r="EPY45"/>
      <c r="EPZ45"/>
      <c r="EQA45"/>
      <c r="EQB45"/>
      <c r="EQC45"/>
      <c r="EQD45"/>
      <c r="EQE45"/>
      <c r="EQF45"/>
      <c r="EQG45"/>
      <c r="EQH45"/>
      <c r="EQI45"/>
      <c r="EQJ45"/>
      <c r="EQK45"/>
      <c r="EQL45"/>
      <c r="EQM45"/>
      <c r="EQN45"/>
      <c r="EQO45"/>
      <c r="EQP45"/>
      <c r="EQQ45"/>
      <c r="EQR45"/>
      <c r="EQS45"/>
      <c r="EQT45"/>
      <c r="EQU45"/>
      <c r="EQV45"/>
      <c r="EQW45"/>
      <c r="EQX45"/>
      <c r="EQY45"/>
      <c r="EQZ45"/>
      <c r="ERA45"/>
      <c r="ERB45"/>
      <c r="ERC45"/>
      <c r="ERD45"/>
      <c r="ERE45"/>
      <c r="ERF45"/>
      <c r="ERG45"/>
      <c r="ERH45"/>
      <c r="ERI45"/>
      <c r="ERJ45"/>
      <c r="ERK45"/>
      <c r="ERL45"/>
      <c r="ERM45"/>
      <c r="ERN45"/>
      <c r="ERO45"/>
      <c r="ERP45"/>
      <c r="ERQ45"/>
      <c r="ERR45"/>
      <c r="ERS45"/>
      <c r="ERT45"/>
      <c r="ERU45"/>
      <c r="ERV45"/>
      <c r="ERW45"/>
      <c r="ERX45"/>
      <c r="ERY45"/>
      <c r="ERZ45"/>
      <c r="ESA45"/>
      <c r="ESB45"/>
      <c r="ESC45"/>
      <c r="ESD45"/>
      <c r="ESE45"/>
      <c r="ESF45"/>
      <c r="ESG45"/>
      <c r="ESH45"/>
      <c r="ESI45"/>
      <c r="ESJ45"/>
      <c r="ESK45"/>
      <c r="ESL45"/>
      <c r="ESM45"/>
      <c r="ESN45"/>
      <c r="ESO45"/>
      <c r="ESP45"/>
      <c r="ESQ45"/>
      <c r="ESR45"/>
      <c r="ESS45"/>
      <c r="EST45"/>
      <c r="ESU45"/>
      <c r="ESV45"/>
      <c r="ESW45"/>
      <c r="ESX45"/>
      <c r="ESY45"/>
      <c r="ESZ45"/>
      <c r="ETA45"/>
      <c r="ETB45"/>
      <c r="ETC45"/>
      <c r="ETD45"/>
      <c r="ETE45"/>
      <c r="ETF45"/>
      <c r="ETG45"/>
      <c r="ETH45"/>
      <c r="ETI45"/>
      <c r="ETJ45"/>
      <c r="ETK45"/>
      <c r="ETL45"/>
      <c r="ETM45"/>
      <c r="ETN45"/>
      <c r="ETO45"/>
      <c r="ETP45"/>
      <c r="ETQ45"/>
      <c r="ETR45"/>
      <c r="ETS45"/>
      <c r="ETT45"/>
      <c r="ETU45"/>
      <c r="ETV45"/>
      <c r="ETW45"/>
      <c r="ETX45"/>
      <c r="ETY45"/>
      <c r="ETZ45"/>
      <c r="EUA45"/>
      <c r="EUB45"/>
      <c r="EUC45"/>
      <c r="EUD45"/>
      <c r="EUE45"/>
      <c r="EUF45"/>
      <c r="EUG45"/>
      <c r="EUH45"/>
      <c r="EUI45"/>
      <c r="EUJ45"/>
      <c r="EUK45"/>
      <c r="EUL45"/>
      <c r="EUM45"/>
      <c r="EUN45"/>
      <c r="EUO45"/>
      <c r="EUP45"/>
      <c r="EUQ45"/>
      <c r="EUR45"/>
      <c r="EUS45"/>
      <c r="EUT45"/>
      <c r="EUU45"/>
      <c r="EUV45"/>
      <c r="EUW45"/>
      <c r="EUX45"/>
      <c r="EUY45"/>
      <c r="EUZ45"/>
      <c r="EVA45"/>
      <c r="EVB45"/>
      <c r="EVC45"/>
      <c r="EVD45"/>
      <c r="EVE45"/>
      <c r="EVF45"/>
      <c r="EVG45"/>
      <c r="EVH45"/>
      <c r="EVI45"/>
      <c r="EVJ45"/>
      <c r="EVK45"/>
      <c r="EVL45"/>
      <c r="EVM45"/>
      <c r="EVN45"/>
      <c r="EVO45"/>
      <c r="EVP45"/>
      <c r="EVQ45"/>
      <c r="EVR45"/>
      <c r="EVS45"/>
      <c r="EVT45"/>
      <c r="EVU45"/>
      <c r="EVV45"/>
      <c r="EVW45"/>
      <c r="EVX45"/>
      <c r="EVY45"/>
      <c r="EVZ45"/>
      <c r="EWA45"/>
      <c r="EWB45"/>
      <c r="EWC45"/>
      <c r="EWD45"/>
      <c r="EWE45"/>
      <c r="EWF45"/>
      <c r="EWG45"/>
      <c r="EWH45"/>
      <c r="EWI45"/>
      <c r="EWJ45"/>
      <c r="EWK45"/>
      <c r="EWL45"/>
      <c r="EWM45"/>
      <c r="EWN45"/>
      <c r="EWO45"/>
      <c r="EWP45"/>
      <c r="EWQ45"/>
      <c r="EWR45"/>
      <c r="EWS45"/>
      <c r="EWT45"/>
      <c r="EWU45"/>
      <c r="EWV45"/>
      <c r="EWW45"/>
      <c r="EWX45"/>
      <c r="EWY45"/>
      <c r="EWZ45"/>
      <c r="EXA45"/>
      <c r="EXB45"/>
      <c r="EXC45"/>
      <c r="EXD45"/>
      <c r="EXE45"/>
      <c r="EXF45"/>
      <c r="EXG45"/>
      <c r="EXH45"/>
      <c r="EXI45"/>
      <c r="EXJ45"/>
      <c r="EXK45"/>
      <c r="EXL45"/>
      <c r="EXM45"/>
      <c r="EXN45"/>
      <c r="EXO45"/>
      <c r="EXP45"/>
      <c r="EXQ45"/>
      <c r="EXR45"/>
      <c r="EXS45"/>
      <c r="EXT45"/>
      <c r="EXU45"/>
      <c r="EXV45"/>
      <c r="EXW45"/>
      <c r="EXX45"/>
      <c r="EXY45"/>
      <c r="EXZ45"/>
      <c r="EYA45"/>
      <c r="EYB45"/>
      <c r="EYC45"/>
      <c r="EYD45"/>
      <c r="EYE45"/>
      <c r="EYF45"/>
      <c r="EYG45"/>
      <c r="EYH45"/>
      <c r="EYI45"/>
      <c r="EYJ45"/>
      <c r="EYK45"/>
      <c r="EYL45"/>
      <c r="EYM45"/>
      <c r="EYN45"/>
      <c r="EYO45"/>
      <c r="EYP45"/>
      <c r="EYQ45"/>
      <c r="EYR45"/>
      <c r="EYS45"/>
      <c r="EYT45"/>
      <c r="EYU45"/>
      <c r="EYV45"/>
      <c r="EYW45"/>
      <c r="EYX45"/>
      <c r="EYY45"/>
      <c r="EYZ45"/>
      <c r="EZA45"/>
      <c r="EZB45"/>
      <c r="EZC45"/>
      <c r="EZD45"/>
      <c r="EZE45"/>
      <c r="EZF45"/>
      <c r="EZG45"/>
      <c r="EZH45"/>
      <c r="EZI45"/>
      <c r="EZJ45"/>
      <c r="EZK45"/>
      <c r="EZL45"/>
      <c r="EZM45"/>
      <c r="EZN45"/>
      <c r="EZO45"/>
      <c r="EZP45"/>
      <c r="EZQ45"/>
      <c r="EZR45"/>
      <c r="EZS45"/>
      <c r="EZT45"/>
      <c r="EZU45"/>
      <c r="EZV45"/>
      <c r="EZW45"/>
      <c r="EZX45"/>
      <c r="EZY45"/>
      <c r="EZZ45"/>
      <c r="FAA45"/>
      <c r="FAB45"/>
      <c r="FAC45"/>
      <c r="FAD45"/>
      <c r="FAE45"/>
      <c r="FAF45"/>
      <c r="FAG45"/>
      <c r="FAH45"/>
      <c r="FAI45"/>
      <c r="FAJ45"/>
      <c r="FAK45"/>
      <c r="FAL45"/>
      <c r="FAM45"/>
      <c r="FAN45"/>
      <c r="FAO45"/>
      <c r="FAP45"/>
      <c r="FAQ45"/>
      <c r="FAR45"/>
      <c r="FAS45"/>
      <c r="FAT45"/>
      <c r="FAU45"/>
      <c r="FAV45"/>
      <c r="FAW45"/>
      <c r="FAX45"/>
      <c r="FAY45"/>
      <c r="FAZ45"/>
      <c r="FBA45"/>
      <c r="FBB45"/>
      <c r="FBC45"/>
      <c r="FBD45"/>
      <c r="FBE45"/>
      <c r="FBF45"/>
      <c r="FBG45"/>
      <c r="FBH45"/>
      <c r="FBI45"/>
      <c r="FBJ45"/>
      <c r="FBK45"/>
      <c r="FBL45"/>
      <c r="FBM45"/>
      <c r="FBN45"/>
      <c r="FBO45"/>
      <c r="FBP45"/>
      <c r="FBQ45"/>
      <c r="FBR45"/>
      <c r="FBS45"/>
      <c r="FBT45"/>
      <c r="FBU45"/>
      <c r="FBV45"/>
      <c r="FBW45"/>
      <c r="FBX45"/>
      <c r="FBY45"/>
      <c r="FBZ45"/>
      <c r="FCA45"/>
      <c r="FCB45"/>
      <c r="FCC45"/>
      <c r="FCD45"/>
      <c r="FCE45"/>
      <c r="FCF45"/>
      <c r="FCG45"/>
      <c r="FCH45"/>
      <c r="FCI45"/>
      <c r="FCJ45"/>
      <c r="FCK45"/>
      <c r="FCL45"/>
      <c r="FCM45"/>
      <c r="FCN45"/>
      <c r="FCO45"/>
      <c r="FCP45"/>
      <c r="FCQ45"/>
      <c r="FCR45"/>
      <c r="FCS45"/>
      <c r="FCT45"/>
      <c r="FCU45"/>
      <c r="FCV45"/>
      <c r="FCW45"/>
      <c r="FCX45"/>
      <c r="FCY45"/>
      <c r="FCZ45"/>
      <c r="FDA45"/>
      <c r="FDB45"/>
      <c r="FDC45"/>
      <c r="FDD45"/>
      <c r="FDE45"/>
      <c r="FDF45"/>
      <c r="FDG45"/>
      <c r="FDH45"/>
      <c r="FDI45"/>
      <c r="FDJ45"/>
      <c r="FDK45"/>
      <c r="FDL45"/>
      <c r="FDM45"/>
      <c r="FDN45"/>
      <c r="FDO45"/>
      <c r="FDP45"/>
      <c r="FDQ45"/>
      <c r="FDR45"/>
      <c r="FDS45"/>
      <c r="FDT45"/>
      <c r="FDU45"/>
      <c r="FDV45"/>
      <c r="FDW45"/>
      <c r="FDX45"/>
      <c r="FDY45"/>
      <c r="FDZ45"/>
      <c r="FEA45"/>
      <c r="FEB45"/>
      <c r="FEC45"/>
      <c r="FED45"/>
      <c r="FEE45"/>
      <c r="FEF45"/>
      <c r="FEG45"/>
      <c r="FEH45"/>
      <c r="FEI45"/>
      <c r="FEJ45"/>
      <c r="FEK45"/>
      <c r="FEL45"/>
      <c r="FEM45"/>
      <c r="FEN45"/>
      <c r="FEO45"/>
      <c r="FEP45"/>
      <c r="FEQ45"/>
      <c r="FER45"/>
      <c r="FES45"/>
      <c r="FET45"/>
      <c r="FEU45"/>
      <c r="FEV45"/>
      <c r="FEW45"/>
      <c r="FEX45"/>
      <c r="FEY45"/>
      <c r="FEZ45"/>
      <c r="FFA45"/>
      <c r="FFB45"/>
      <c r="FFC45"/>
      <c r="FFD45"/>
      <c r="FFE45"/>
      <c r="FFF45"/>
      <c r="FFG45"/>
      <c r="FFH45"/>
      <c r="FFI45"/>
      <c r="FFJ45"/>
      <c r="FFK45"/>
      <c r="FFL45"/>
      <c r="FFM45"/>
      <c r="FFN45"/>
      <c r="FFO45"/>
      <c r="FFP45"/>
      <c r="FFQ45"/>
      <c r="FFR45"/>
      <c r="FFS45"/>
      <c r="FFT45"/>
      <c r="FFU45"/>
      <c r="FFV45"/>
      <c r="FFW45"/>
      <c r="FFX45"/>
      <c r="FFY45"/>
      <c r="FFZ45"/>
      <c r="FGA45"/>
      <c r="FGB45"/>
      <c r="FGC45"/>
      <c r="FGD45"/>
      <c r="FGE45"/>
      <c r="FGF45"/>
      <c r="FGG45"/>
      <c r="FGH45"/>
      <c r="FGI45"/>
      <c r="FGJ45"/>
      <c r="FGK45"/>
      <c r="FGL45"/>
      <c r="FGM45"/>
      <c r="FGN45"/>
      <c r="FGO45"/>
      <c r="FGP45"/>
      <c r="FGQ45"/>
      <c r="FGR45"/>
      <c r="FGS45"/>
      <c r="FGT45"/>
      <c r="FGU45"/>
      <c r="FGV45"/>
      <c r="FGW45"/>
      <c r="FGX45"/>
      <c r="FGY45"/>
      <c r="FGZ45"/>
      <c r="FHA45"/>
      <c r="FHB45"/>
      <c r="FHC45"/>
      <c r="FHD45"/>
      <c r="FHE45"/>
      <c r="FHF45"/>
      <c r="FHG45"/>
      <c r="FHH45"/>
      <c r="FHI45"/>
      <c r="FHJ45"/>
      <c r="FHK45"/>
      <c r="FHL45"/>
      <c r="FHM45"/>
      <c r="FHN45"/>
      <c r="FHO45"/>
      <c r="FHP45"/>
      <c r="FHQ45"/>
      <c r="FHR45"/>
      <c r="FHS45"/>
      <c r="FHT45"/>
      <c r="FHU45"/>
      <c r="FHV45"/>
      <c r="FHW45"/>
      <c r="FHX45"/>
      <c r="FHY45"/>
      <c r="FHZ45"/>
      <c r="FIA45"/>
      <c r="FIB45"/>
      <c r="FIC45"/>
      <c r="FID45"/>
      <c r="FIE45"/>
      <c r="FIF45"/>
      <c r="FIG45"/>
      <c r="FIH45"/>
      <c r="FII45"/>
      <c r="FIJ45"/>
      <c r="FIK45"/>
      <c r="FIL45"/>
      <c r="FIM45"/>
      <c r="FIN45"/>
      <c r="FIO45"/>
      <c r="FIP45"/>
      <c r="FIQ45"/>
      <c r="FIR45"/>
      <c r="FIS45"/>
      <c r="FIT45"/>
      <c r="FIU45"/>
      <c r="FIV45"/>
      <c r="FIW45"/>
      <c r="FIX45"/>
      <c r="FIY45"/>
      <c r="FIZ45"/>
      <c r="FJA45"/>
      <c r="FJB45"/>
      <c r="FJC45"/>
      <c r="FJD45"/>
      <c r="FJE45"/>
      <c r="FJF45"/>
      <c r="FJG45"/>
      <c r="FJH45"/>
      <c r="FJI45"/>
      <c r="FJJ45"/>
      <c r="FJK45"/>
      <c r="FJL45"/>
      <c r="FJM45"/>
      <c r="FJN45"/>
      <c r="FJO45"/>
      <c r="FJP45"/>
      <c r="FJQ45"/>
      <c r="FJR45"/>
      <c r="FJS45"/>
      <c r="FJT45"/>
      <c r="FJU45"/>
      <c r="FJV45"/>
      <c r="FJW45"/>
      <c r="FJX45"/>
      <c r="FJY45"/>
      <c r="FJZ45"/>
      <c r="FKA45"/>
      <c r="FKB45"/>
      <c r="FKC45"/>
      <c r="FKD45"/>
      <c r="FKE45"/>
      <c r="FKF45"/>
      <c r="FKG45"/>
      <c r="FKH45"/>
      <c r="FKI45"/>
      <c r="FKJ45"/>
      <c r="FKK45"/>
      <c r="FKL45"/>
      <c r="FKM45"/>
      <c r="FKN45"/>
      <c r="FKO45"/>
      <c r="FKP45"/>
      <c r="FKQ45"/>
      <c r="FKR45"/>
      <c r="FKS45"/>
      <c r="FKT45"/>
      <c r="FKU45"/>
      <c r="FKV45"/>
      <c r="FKW45"/>
      <c r="FKX45"/>
      <c r="FKY45"/>
      <c r="FKZ45"/>
      <c r="FLA45"/>
      <c r="FLB45"/>
      <c r="FLC45"/>
      <c r="FLD45"/>
      <c r="FLE45"/>
      <c r="FLF45"/>
      <c r="FLG45"/>
      <c r="FLH45"/>
      <c r="FLI45"/>
      <c r="FLJ45"/>
      <c r="FLK45"/>
      <c r="FLL45"/>
      <c r="FLM45"/>
      <c r="FLN45"/>
      <c r="FLO45"/>
      <c r="FLP45"/>
      <c r="FLQ45"/>
      <c r="FLR45"/>
      <c r="FLS45"/>
      <c r="FLT45"/>
      <c r="FLU45"/>
      <c r="FLV45"/>
      <c r="FLW45"/>
      <c r="FLX45"/>
      <c r="FLY45"/>
      <c r="FLZ45"/>
      <c r="FMA45"/>
      <c r="FMB45"/>
      <c r="FMC45"/>
      <c r="FMD45"/>
      <c r="FME45"/>
      <c r="FMF45"/>
      <c r="FMG45"/>
      <c r="FMH45"/>
      <c r="FMI45"/>
      <c r="FMJ45"/>
      <c r="FMK45"/>
      <c r="FML45"/>
      <c r="FMM45"/>
      <c r="FMN45"/>
      <c r="FMO45"/>
      <c r="FMP45"/>
      <c r="FMQ45"/>
      <c r="FMR45"/>
      <c r="FMS45"/>
      <c r="FMT45"/>
      <c r="FMU45"/>
      <c r="FMV45"/>
      <c r="FMW45"/>
      <c r="FMX45"/>
      <c r="FMY45"/>
      <c r="FMZ45"/>
      <c r="FNA45"/>
      <c r="FNB45"/>
      <c r="FNC45"/>
      <c r="FND45"/>
      <c r="FNE45"/>
      <c r="FNF45"/>
      <c r="FNG45"/>
      <c r="FNH45"/>
      <c r="FNI45"/>
      <c r="FNJ45"/>
      <c r="FNK45"/>
      <c r="FNL45"/>
      <c r="FNM45"/>
      <c r="FNN45"/>
      <c r="FNO45"/>
      <c r="FNP45"/>
      <c r="FNQ45"/>
      <c r="FNR45"/>
      <c r="FNS45"/>
      <c r="FNT45"/>
      <c r="FNU45"/>
      <c r="FNV45"/>
      <c r="FNW45"/>
      <c r="FNX45"/>
      <c r="FNY45"/>
      <c r="FNZ45"/>
      <c r="FOA45"/>
      <c r="FOB45"/>
      <c r="FOC45"/>
      <c r="FOD45"/>
      <c r="FOE45"/>
      <c r="FOF45"/>
      <c r="FOG45"/>
      <c r="FOH45"/>
      <c r="FOI45"/>
      <c r="FOJ45"/>
      <c r="FOK45"/>
      <c r="FOL45"/>
      <c r="FOM45"/>
      <c r="FON45"/>
      <c r="FOO45"/>
      <c r="FOP45"/>
      <c r="FOQ45"/>
      <c r="FOR45"/>
      <c r="FOS45"/>
      <c r="FOT45"/>
      <c r="FOU45"/>
      <c r="FOV45"/>
      <c r="FOW45"/>
      <c r="FOX45"/>
      <c r="FOY45"/>
      <c r="FOZ45"/>
      <c r="FPA45"/>
      <c r="FPB45"/>
      <c r="FPC45"/>
      <c r="FPD45"/>
      <c r="FPE45"/>
      <c r="FPF45"/>
      <c r="FPG45"/>
      <c r="FPH45"/>
      <c r="FPI45"/>
      <c r="FPJ45"/>
      <c r="FPK45"/>
      <c r="FPL45"/>
      <c r="FPM45"/>
      <c r="FPN45"/>
      <c r="FPO45"/>
      <c r="FPP45"/>
      <c r="FPQ45"/>
      <c r="FPR45"/>
      <c r="FPS45"/>
      <c r="FPT45"/>
      <c r="FPU45"/>
      <c r="FPV45"/>
      <c r="FPW45"/>
      <c r="FPX45"/>
      <c r="FPY45"/>
      <c r="FPZ45"/>
      <c r="FQA45"/>
      <c r="FQB45"/>
      <c r="FQC45"/>
      <c r="FQD45"/>
      <c r="FQE45"/>
      <c r="FQF45"/>
      <c r="FQG45"/>
      <c r="FQH45"/>
      <c r="FQI45"/>
      <c r="FQJ45"/>
      <c r="FQK45"/>
      <c r="FQL45"/>
      <c r="FQM45"/>
      <c r="FQN45"/>
      <c r="FQO45"/>
      <c r="FQP45"/>
      <c r="FQQ45"/>
      <c r="FQR45"/>
      <c r="FQS45"/>
      <c r="FQT45"/>
      <c r="FQU45"/>
      <c r="FQV45"/>
      <c r="FQW45"/>
      <c r="FQX45"/>
      <c r="FQY45"/>
      <c r="FQZ45"/>
      <c r="FRA45"/>
      <c r="FRB45"/>
      <c r="FRC45"/>
      <c r="FRD45"/>
      <c r="FRE45"/>
      <c r="FRF45"/>
      <c r="FRG45"/>
      <c r="FRH45"/>
      <c r="FRI45"/>
      <c r="FRJ45"/>
      <c r="FRK45"/>
      <c r="FRL45"/>
      <c r="FRM45"/>
      <c r="FRN45"/>
      <c r="FRO45"/>
      <c r="FRP45"/>
      <c r="FRQ45"/>
      <c r="FRR45"/>
      <c r="FRS45"/>
      <c r="FRT45"/>
      <c r="FRU45"/>
      <c r="FRV45"/>
      <c r="FRW45"/>
      <c r="FRX45"/>
      <c r="FRY45"/>
      <c r="FRZ45"/>
      <c r="FSA45"/>
      <c r="FSB45"/>
      <c r="FSC45"/>
      <c r="FSD45"/>
      <c r="FSE45"/>
      <c r="FSF45"/>
      <c r="FSG45"/>
      <c r="FSH45"/>
      <c r="FSI45"/>
      <c r="FSJ45"/>
      <c r="FSK45"/>
      <c r="FSL45"/>
      <c r="FSM45"/>
      <c r="FSN45"/>
      <c r="FSO45"/>
      <c r="FSP45"/>
      <c r="FSQ45"/>
      <c r="FSR45"/>
      <c r="FSS45"/>
      <c r="FST45"/>
      <c r="FSU45"/>
      <c r="FSV45"/>
      <c r="FSW45"/>
      <c r="FSX45"/>
      <c r="FSY45"/>
      <c r="FSZ45"/>
      <c r="FTA45"/>
      <c r="FTB45"/>
      <c r="FTC45"/>
      <c r="FTD45"/>
      <c r="FTE45"/>
      <c r="FTF45"/>
      <c r="FTG45"/>
      <c r="FTH45"/>
      <c r="FTI45"/>
      <c r="FTJ45"/>
      <c r="FTK45"/>
      <c r="FTL45"/>
      <c r="FTM45"/>
      <c r="FTN45"/>
      <c r="FTO45"/>
      <c r="FTP45"/>
      <c r="FTQ45"/>
      <c r="FTR45"/>
      <c r="FTS45"/>
      <c r="FTT45"/>
      <c r="FTU45"/>
      <c r="FTV45"/>
      <c r="FTW45"/>
      <c r="FTX45"/>
      <c r="FTY45"/>
      <c r="FTZ45"/>
      <c r="FUA45"/>
      <c r="FUB45"/>
      <c r="FUC45"/>
      <c r="FUD45"/>
      <c r="FUE45"/>
      <c r="FUF45"/>
      <c r="FUG45"/>
      <c r="FUH45"/>
      <c r="FUI45"/>
      <c r="FUJ45"/>
      <c r="FUK45"/>
      <c r="FUL45"/>
      <c r="FUM45"/>
      <c r="FUN45"/>
      <c r="FUO45"/>
      <c r="FUP45"/>
      <c r="FUQ45"/>
      <c r="FUR45"/>
      <c r="FUS45"/>
      <c r="FUT45"/>
      <c r="FUU45"/>
      <c r="FUV45"/>
      <c r="FUW45"/>
      <c r="FUX45"/>
      <c r="FUY45"/>
      <c r="FUZ45"/>
      <c r="FVA45"/>
      <c r="FVB45"/>
      <c r="FVC45"/>
      <c r="FVD45"/>
      <c r="FVE45"/>
      <c r="FVF45"/>
      <c r="FVG45"/>
      <c r="FVH45"/>
      <c r="FVI45"/>
      <c r="FVJ45"/>
      <c r="FVK45"/>
      <c r="FVL45"/>
      <c r="FVM45"/>
      <c r="FVN45"/>
      <c r="FVO45"/>
      <c r="FVP45"/>
      <c r="FVQ45"/>
      <c r="FVR45"/>
      <c r="FVS45"/>
      <c r="FVT45"/>
      <c r="FVU45"/>
      <c r="FVV45"/>
      <c r="FVW45"/>
      <c r="FVX45"/>
      <c r="FVY45"/>
      <c r="FVZ45"/>
      <c r="FWA45"/>
      <c r="FWB45"/>
      <c r="FWC45"/>
      <c r="FWD45"/>
      <c r="FWE45"/>
      <c r="FWF45"/>
      <c r="FWG45"/>
      <c r="FWH45"/>
      <c r="FWI45"/>
      <c r="FWJ45"/>
      <c r="FWK45"/>
      <c r="FWL45"/>
      <c r="FWM45"/>
      <c r="FWN45"/>
      <c r="FWO45"/>
      <c r="FWP45"/>
      <c r="FWQ45"/>
      <c r="FWR45"/>
      <c r="FWS45"/>
      <c r="FWT45"/>
      <c r="FWU45"/>
      <c r="FWV45"/>
      <c r="FWW45"/>
      <c r="FWX45"/>
      <c r="FWY45"/>
      <c r="FWZ45"/>
      <c r="FXA45"/>
      <c r="FXB45"/>
      <c r="FXC45"/>
      <c r="FXD45"/>
      <c r="FXE45"/>
      <c r="FXF45"/>
      <c r="FXG45"/>
      <c r="FXH45"/>
      <c r="FXI45"/>
      <c r="FXJ45"/>
      <c r="FXK45"/>
      <c r="FXL45"/>
      <c r="FXM45"/>
      <c r="FXN45"/>
      <c r="FXO45"/>
      <c r="FXP45"/>
      <c r="FXQ45"/>
      <c r="FXR45"/>
      <c r="FXS45"/>
      <c r="FXT45"/>
      <c r="FXU45"/>
      <c r="FXV45"/>
      <c r="FXW45"/>
      <c r="FXX45"/>
      <c r="FXY45"/>
      <c r="FXZ45"/>
      <c r="FYA45"/>
      <c r="FYB45"/>
      <c r="FYC45"/>
      <c r="FYD45"/>
      <c r="FYE45"/>
      <c r="FYF45"/>
      <c r="FYG45"/>
      <c r="FYH45"/>
      <c r="FYI45"/>
      <c r="FYJ45"/>
      <c r="FYK45"/>
      <c r="FYL45"/>
      <c r="FYM45"/>
      <c r="FYN45"/>
      <c r="FYO45"/>
      <c r="FYP45"/>
      <c r="FYQ45"/>
      <c r="FYR45"/>
      <c r="FYS45"/>
      <c r="FYT45"/>
      <c r="FYU45"/>
      <c r="FYV45"/>
      <c r="FYW45"/>
      <c r="FYX45"/>
      <c r="FYY45"/>
      <c r="FYZ45"/>
      <c r="FZA45"/>
      <c r="FZB45"/>
      <c r="FZC45"/>
      <c r="FZD45"/>
      <c r="FZE45"/>
      <c r="FZF45"/>
      <c r="FZG45"/>
      <c r="FZH45"/>
      <c r="FZI45"/>
      <c r="FZJ45"/>
      <c r="FZK45"/>
      <c r="FZL45"/>
      <c r="FZM45"/>
      <c r="FZN45"/>
      <c r="FZO45"/>
      <c r="FZP45"/>
      <c r="FZQ45"/>
      <c r="FZR45"/>
      <c r="FZS45"/>
      <c r="FZT45"/>
      <c r="FZU45"/>
      <c r="FZV45"/>
      <c r="FZW45"/>
      <c r="FZX45"/>
      <c r="FZY45"/>
      <c r="FZZ45"/>
      <c r="GAA45"/>
      <c r="GAB45"/>
      <c r="GAC45"/>
      <c r="GAD45"/>
      <c r="GAE45"/>
      <c r="GAF45"/>
      <c r="GAG45"/>
      <c r="GAH45"/>
      <c r="GAI45"/>
      <c r="GAJ45"/>
      <c r="GAK45"/>
      <c r="GAL45"/>
      <c r="GAM45"/>
      <c r="GAN45"/>
      <c r="GAO45"/>
      <c r="GAP45"/>
      <c r="GAQ45"/>
      <c r="GAR45"/>
      <c r="GAS45"/>
      <c r="GAT45"/>
      <c r="GAU45"/>
      <c r="GAV45"/>
      <c r="GAW45"/>
      <c r="GAX45"/>
      <c r="GAY45"/>
      <c r="GAZ45"/>
      <c r="GBA45"/>
      <c r="GBB45"/>
      <c r="GBC45"/>
      <c r="GBD45"/>
      <c r="GBE45"/>
      <c r="GBF45"/>
      <c r="GBG45"/>
      <c r="GBH45"/>
      <c r="GBI45"/>
      <c r="GBJ45"/>
      <c r="GBK45"/>
      <c r="GBL45"/>
      <c r="GBM45"/>
      <c r="GBN45"/>
      <c r="GBO45"/>
      <c r="GBP45"/>
      <c r="GBQ45"/>
      <c r="GBR45"/>
      <c r="GBS45"/>
      <c r="GBT45"/>
      <c r="GBU45"/>
      <c r="GBV45"/>
      <c r="GBW45"/>
      <c r="GBX45"/>
      <c r="GBY45"/>
      <c r="GBZ45"/>
      <c r="GCA45"/>
      <c r="GCB45"/>
      <c r="GCC45"/>
      <c r="GCD45"/>
      <c r="GCE45"/>
      <c r="GCF45"/>
      <c r="GCG45"/>
      <c r="GCH45"/>
      <c r="GCI45"/>
      <c r="GCJ45"/>
      <c r="GCK45"/>
      <c r="GCL45"/>
      <c r="GCM45"/>
      <c r="GCN45"/>
      <c r="GCO45"/>
      <c r="GCP45"/>
      <c r="GCQ45"/>
      <c r="GCR45"/>
      <c r="GCS45"/>
      <c r="GCT45"/>
      <c r="GCU45"/>
      <c r="GCV45"/>
      <c r="GCW45"/>
      <c r="GCX45"/>
      <c r="GCY45"/>
      <c r="GCZ45"/>
      <c r="GDA45"/>
      <c r="GDB45"/>
      <c r="GDC45"/>
      <c r="GDD45"/>
      <c r="GDE45"/>
      <c r="GDF45"/>
      <c r="GDG45"/>
      <c r="GDH45"/>
      <c r="GDI45"/>
      <c r="GDJ45"/>
      <c r="GDK45"/>
      <c r="GDL45"/>
      <c r="GDM45"/>
      <c r="GDN45"/>
      <c r="GDO45"/>
      <c r="GDP45"/>
      <c r="GDQ45"/>
      <c r="GDR45"/>
      <c r="GDS45"/>
      <c r="GDT45"/>
      <c r="GDU45"/>
      <c r="GDV45"/>
      <c r="GDW45"/>
      <c r="GDX45"/>
      <c r="GDY45"/>
      <c r="GDZ45"/>
      <c r="GEA45"/>
      <c r="GEB45"/>
      <c r="GEC45"/>
      <c r="GED45"/>
      <c r="GEE45"/>
      <c r="GEF45"/>
      <c r="GEG45"/>
      <c r="GEH45"/>
      <c r="GEI45"/>
      <c r="GEJ45"/>
      <c r="GEK45"/>
      <c r="GEL45"/>
      <c r="GEM45"/>
      <c r="GEN45"/>
      <c r="GEO45"/>
      <c r="GEP45"/>
      <c r="GEQ45"/>
      <c r="GER45"/>
      <c r="GES45"/>
      <c r="GET45"/>
      <c r="GEU45"/>
      <c r="GEV45"/>
      <c r="GEW45"/>
      <c r="GEX45"/>
      <c r="GEY45"/>
      <c r="GEZ45"/>
      <c r="GFA45"/>
      <c r="GFB45"/>
      <c r="GFC45"/>
      <c r="GFD45"/>
      <c r="GFE45"/>
      <c r="GFF45"/>
      <c r="GFG45"/>
      <c r="GFH45"/>
      <c r="GFI45"/>
      <c r="GFJ45"/>
      <c r="GFK45"/>
      <c r="GFL45"/>
      <c r="GFM45"/>
      <c r="GFN45"/>
      <c r="GFO45"/>
      <c r="GFP45"/>
      <c r="GFQ45"/>
      <c r="GFR45"/>
      <c r="GFS45"/>
      <c r="GFT45"/>
      <c r="GFU45"/>
      <c r="GFV45"/>
      <c r="GFW45"/>
      <c r="GFX45"/>
      <c r="GFY45"/>
      <c r="GFZ45"/>
      <c r="GGA45"/>
      <c r="GGB45"/>
      <c r="GGC45"/>
      <c r="GGD45"/>
      <c r="GGE45"/>
      <c r="GGF45"/>
      <c r="GGG45"/>
      <c r="GGH45"/>
      <c r="GGI45"/>
      <c r="GGJ45"/>
      <c r="GGK45"/>
      <c r="GGL45"/>
      <c r="GGM45"/>
      <c r="GGN45"/>
      <c r="GGO45"/>
      <c r="GGP45"/>
      <c r="GGQ45"/>
      <c r="GGR45"/>
      <c r="GGS45"/>
      <c r="GGT45"/>
      <c r="GGU45"/>
      <c r="GGV45"/>
      <c r="GGW45"/>
      <c r="GGX45"/>
      <c r="GGY45"/>
      <c r="GGZ45"/>
      <c r="GHA45"/>
      <c r="GHB45"/>
      <c r="GHC45"/>
      <c r="GHD45"/>
      <c r="GHE45"/>
      <c r="GHF45"/>
      <c r="GHG45"/>
      <c r="GHH45"/>
      <c r="GHI45"/>
      <c r="GHJ45"/>
      <c r="GHK45"/>
      <c r="GHL45"/>
      <c r="GHM45"/>
      <c r="GHN45"/>
      <c r="GHO45"/>
      <c r="GHP45"/>
      <c r="GHQ45"/>
      <c r="GHR45"/>
      <c r="GHS45"/>
      <c r="GHT45"/>
      <c r="GHU45"/>
      <c r="GHV45"/>
      <c r="GHW45"/>
      <c r="GHX45"/>
      <c r="GHY45"/>
      <c r="GHZ45"/>
      <c r="GIA45"/>
      <c r="GIB45"/>
      <c r="GIC45"/>
      <c r="GID45"/>
      <c r="GIE45"/>
      <c r="GIF45"/>
      <c r="GIG45"/>
      <c r="GIH45"/>
      <c r="GII45"/>
      <c r="GIJ45"/>
      <c r="GIK45"/>
      <c r="GIL45"/>
      <c r="GIM45"/>
      <c r="GIN45"/>
      <c r="GIO45"/>
      <c r="GIP45"/>
      <c r="GIQ45"/>
      <c r="GIR45"/>
      <c r="GIS45"/>
      <c r="GIT45"/>
      <c r="GIU45"/>
      <c r="GIV45"/>
      <c r="GIW45"/>
      <c r="GIX45"/>
      <c r="GIY45"/>
      <c r="GIZ45"/>
      <c r="GJA45"/>
      <c r="GJB45"/>
      <c r="GJC45"/>
      <c r="GJD45"/>
      <c r="GJE45"/>
      <c r="GJF45"/>
      <c r="GJG45"/>
      <c r="GJH45"/>
      <c r="GJI45"/>
      <c r="GJJ45"/>
      <c r="GJK45"/>
      <c r="GJL45"/>
      <c r="GJM45"/>
      <c r="GJN45"/>
      <c r="GJO45"/>
      <c r="GJP45"/>
      <c r="GJQ45"/>
      <c r="GJR45"/>
      <c r="GJS45"/>
      <c r="GJT45"/>
      <c r="GJU45"/>
      <c r="GJV45"/>
      <c r="GJW45"/>
      <c r="GJX45"/>
      <c r="GJY45"/>
      <c r="GJZ45"/>
      <c r="GKA45"/>
      <c r="GKB45"/>
      <c r="GKC45"/>
      <c r="GKD45"/>
      <c r="GKE45"/>
      <c r="GKF45"/>
      <c r="GKG45"/>
      <c r="GKH45"/>
      <c r="GKI45"/>
      <c r="GKJ45"/>
      <c r="GKK45"/>
      <c r="GKL45"/>
      <c r="GKM45"/>
      <c r="GKN45"/>
      <c r="GKO45"/>
      <c r="GKP45"/>
      <c r="GKQ45"/>
      <c r="GKR45"/>
      <c r="GKS45"/>
      <c r="GKT45"/>
      <c r="GKU45"/>
      <c r="GKV45"/>
      <c r="GKW45"/>
      <c r="GKX45"/>
      <c r="GKY45"/>
      <c r="GKZ45"/>
      <c r="GLA45"/>
      <c r="GLB45"/>
      <c r="GLC45"/>
      <c r="GLD45"/>
      <c r="GLE45"/>
      <c r="GLF45"/>
      <c r="GLG45"/>
      <c r="GLH45"/>
      <c r="GLI45"/>
      <c r="GLJ45"/>
      <c r="GLK45"/>
      <c r="GLL45"/>
      <c r="GLM45"/>
      <c r="GLN45"/>
      <c r="GLO45"/>
      <c r="GLP45"/>
      <c r="GLQ45"/>
      <c r="GLR45"/>
      <c r="GLS45"/>
      <c r="GLT45"/>
      <c r="GLU45"/>
      <c r="GLV45"/>
      <c r="GLW45"/>
      <c r="GLX45"/>
      <c r="GLY45"/>
      <c r="GLZ45"/>
      <c r="GMA45"/>
      <c r="GMB45"/>
      <c r="GMC45"/>
      <c r="GMD45"/>
      <c r="GME45"/>
      <c r="GMF45"/>
      <c r="GMG45"/>
      <c r="GMH45"/>
      <c r="GMI45"/>
      <c r="GMJ45"/>
      <c r="GMK45"/>
      <c r="GML45"/>
      <c r="GMM45"/>
      <c r="GMN45"/>
      <c r="GMO45"/>
      <c r="GMP45"/>
      <c r="GMQ45"/>
      <c r="GMR45"/>
      <c r="GMS45"/>
      <c r="GMT45"/>
      <c r="GMU45"/>
      <c r="GMV45"/>
      <c r="GMW45"/>
      <c r="GMX45"/>
      <c r="GMY45"/>
      <c r="GMZ45"/>
      <c r="GNA45"/>
      <c r="GNB45"/>
      <c r="GNC45"/>
      <c r="GND45"/>
      <c r="GNE45"/>
      <c r="GNF45"/>
      <c r="GNG45"/>
      <c r="GNH45"/>
      <c r="GNI45"/>
      <c r="GNJ45"/>
      <c r="GNK45"/>
      <c r="GNL45"/>
      <c r="GNM45"/>
      <c r="GNN45"/>
      <c r="GNO45"/>
      <c r="GNP45"/>
      <c r="GNQ45"/>
      <c r="GNR45"/>
      <c r="GNS45"/>
      <c r="GNT45"/>
      <c r="GNU45"/>
      <c r="GNV45"/>
      <c r="GNW45"/>
      <c r="GNX45"/>
      <c r="GNY45"/>
      <c r="GNZ45"/>
      <c r="GOA45"/>
      <c r="GOB45"/>
      <c r="GOC45"/>
      <c r="GOD45"/>
      <c r="GOE45"/>
      <c r="GOF45"/>
      <c r="GOG45"/>
      <c r="GOH45"/>
      <c r="GOI45"/>
      <c r="GOJ45"/>
      <c r="GOK45"/>
      <c r="GOL45"/>
      <c r="GOM45"/>
      <c r="GON45"/>
      <c r="GOO45"/>
      <c r="GOP45"/>
      <c r="GOQ45"/>
      <c r="GOR45"/>
      <c r="GOS45"/>
      <c r="GOT45"/>
      <c r="GOU45"/>
      <c r="GOV45"/>
      <c r="GOW45"/>
      <c r="GOX45"/>
      <c r="GOY45"/>
      <c r="GOZ45"/>
      <c r="GPA45"/>
      <c r="GPB45"/>
      <c r="GPC45"/>
      <c r="GPD45"/>
      <c r="GPE45"/>
      <c r="GPF45"/>
      <c r="GPG45"/>
      <c r="GPH45"/>
      <c r="GPI45"/>
      <c r="GPJ45"/>
      <c r="GPK45"/>
      <c r="GPL45"/>
      <c r="GPM45"/>
      <c r="GPN45"/>
      <c r="GPO45"/>
      <c r="GPP45"/>
      <c r="GPQ45"/>
      <c r="GPR45"/>
      <c r="GPS45"/>
      <c r="GPT45"/>
      <c r="GPU45"/>
      <c r="GPV45"/>
      <c r="GPW45"/>
      <c r="GPX45"/>
      <c r="GPY45"/>
      <c r="GPZ45"/>
      <c r="GQA45"/>
      <c r="GQB45"/>
      <c r="GQC45"/>
      <c r="GQD45"/>
      <c r="GQE45"/>
      <c r="GQF45"/>
      <c r="GQG45"/>
      <c r="GQH45"/>
      <c r="GQI45"/>
      <c r="GQJ45"/>
      <c r="GQK45"/>
      <c r="GQL45"/>
      <c r="GQM45"/>
      <c r="GQN45"/>
      <c r="GQO45"/>
      <c r="GQP45"/>
      <c r="GQQ45"/>
      <c r="GQR45"/>
      <c r="GQS45"/>
      <c r="GQT45"/>
      <c r="GQU45"/>
      <c r="GQV45"/>
      <c r="GQW45"/>
      <c r="GQX45"/>
      <c r="GQY45"/>
      <c r="GQZ45"/>
      <c r="GRA45"/>
      <c r="GRB45"/>
      <c r="GRC45"/>
      <c r="GRD45"/>
      <c r="GRE45"/>
      <c r="GRF45"/>
      <c r="GRG45"/>
      <c r="GRH45"/>
      <c r="GRI45"/>
      <c r="GRJ45"/>
      <c r="GRK45"/>
      <c r="GRL45"/>
      <c r="GRM45"/>
      <c r="GRN45"/>
      <c r="GRO45"/>
      <c r="GRP45"/>
      <c r="GRQ45"/>
      <c r="GRR45"/>
      <c r="GRS45"/>
      <c r="GRT45"/>
      <c r="GRU45"/>
      <c r="GRV45"/>
      <c r="GRW45"/>
      <c r="GRX45"/>
      <c r="GRY45"/>
      <c r="GRZ45"/>
      <c r="GSA45"/>
      <c r="GSB45"/>
      <c r="GSC45"/>
      <c r="GSD45"/>
      <c r="GSE45"/>
      <c r="GSF45"/>
      <c r="GSG45"/>
      <c r="GSH45"/>
      <c r="GSI45"/>
      <c r="GSJ45"/>
      <c r="GSK45"/>
      <c r="GSL45"/>
      <c r="GSM45"/>
      <c r="GSN45"/>
      <c r="GSO45"/>
      <c r="GSP45"/>
      <c r="GSQ45"/>
      <c r="GSR45"/>
      <c r="GSS45"/>
      <c r="GST45"/>
      <c r="GSU45"/>
      <c r="GSV45"/>
      <c r="GSW45"/>
      <c r="GSX45"/>
      <c r="GSY45"/>
      <c r="GSZ45"/>
      <c r="GTA45"/>
      <c r="GTB45"/>
      <c r="GTC45"/>
      <c r="GTD45"/>
      <c r="GTE45"/>
      <c r="GTF45"/>
      <c r="GTG45"/>
      <c r="GTH45"/>
      <c r="GTI45"/>
      <c r="GTJ45"/>
      <c r="GTK45"/>
      <c r="GTL45"/>
      <c r="GTM45"/>
      <c r="GTN45"/>
      <c r="GTO45"/>
      <c r="GTP45"/>
      <c r="GTQ45"/>
      <c r="GTR45"/>
      <c r="GTS45"/>
      <c r="GTT45"/>
      <c r="GTU45"/>
      <c r="GTV45"/>
      <c r="GTW45"/>
      <c r="GTX45"/>
      <c r="GTY45"/>
      <c r="GTZ45"/>
      <c r="GUA45"/>
      <c r="GUB45"/>
      <c r="GUC45"/>
      <c r="GUD45"/>
      <c r="GUE45"/>
      <c r="GUF45"/>
      <c r="GUG45"/>
      <c r="GUH45"/>
      <c r="GUI45"/>
      <c r="GUJ45"/>
      <c r="GUK45"/>
      <c r="GUL45"/>
      <c r="GUM45"/>
      <c r="GUN45"/>
      <c r="GUO45"/>
      <c r="GUP45"/>
      <c r="GUQ45"/>
      <c r="GUR45"/>
      <c r="GUS45"/>
      <c r="GUT45"/>
      <c r="GUU45"/>
      <c r="GUV45"/>
      <c r="GUW45"/>
      <c r="GUX45"/>
      <c r="GUY45"/>
      <c r="GUZ45"/>
      <c r="GVA45"/>
      <c r="GVB45"/>
      <c r="GVC45"/>
      <c r="GVD45"/>
      <c r="GVE45"/>
      <c r="GVF45"/>
      <c r="GVG45"/>
      <c r="GVH45"/>
      <c r="GVI45"/>
      <c r="GVJ45"/>
      <c r="GVK45"/>
      <c r="GVL45"/>
      <c r="GVM45"/>
      <c r="GVN45"/>
      <c r="GVO45"/>
      <c r="GVP45"/>
      <c r="GVQ45"/>
      <c r="GVR45"/>
      <c r="GVS45"/>
      <c r="GVT45"/>
      <c r="GVU45"/>
      <c r="GVV45"/>
      <c r="GVW45"/>
      <c r="GVX45"/>
      <c r="GVY45"/>
      <c r="GVZ45"/>
      <c r="GWA45"/>
      <c r="GWB45"/>
      <c r="GWC45"/>
      <c r="GWD45"/>
      <c r="GWE45"/>
      <c r="GWF45"/>
      <c r="GWG45"/>
      <c r="GWH45"/>
      <c r="GWI45"/>
      <c r="GWJ45"/>
      <c r="GWK45"/>
      <c r="GWL45"/>
      <c r="GWM45"/>
      <c r="GWN45"/>
      <c r="GWO45"/>
      <c r="GWP45"/>
      <c r="GWQ45"/>
      <c r="GWR45"/>
      <c r="GWS45"/>
      <c r="GWT45"/>
      <c r="GWU45"/>
      <c r="GWV45"/>
      <c r="GWW45"/>
      <c r="GWX45"/>
      <c r="GWY45"/>
      <c r="GWZ45"/>
      <c r="GXA45"/>
      <c r="GXB45"/>
      <c r="GXC45"/>
      <c r="GXD45"/>
      <c r="GXE45"/>
      <c r="GXF45"/>
      <c r="GXG45"/>
      <c r="GXH45"/>
      <c r="GXI45"/>
      <c r="GXJ45"/>
      <c r="GXK45"/>
      <c r="GXL45"/>
      <c r="GXM45"/>
      <c r="GXN45"/>
      <c r="GXO45"/>
      <c r="GXP45"/>
      <c r="GXQ45"/>
      <c r="GXR45"/>
      <c r="GXS45"/>
      <c r="GXT45"/>
      <c r="GXU45"/>
      <c r="GXV45"/>
      <c r="GXW45"/>
      <c r="GXX45"/>
      <c r="GXY45"/>
      <c r="GXZ45"/>
      <c r="GYA45"/>
      <c r="GYB45"/>
      <c r="GYC45"/>
      <c r="GYD45"/>
      <c r="GYE45"/>
      <c r="GYF45"/>
      <c r="GYG45"/>
      <c r="GYH45"/>
      <c r="GYI45"/>
      <c r="GYJ45"/>
      <c r="GYK45"/>
      <c r="GYL45"/>
      <c r="GYM45"/>
      <c r="GYN45"/>
      <c r="GYO45"/>
      <c r="GYP45"/>
      <c r="GYQ45"/>
      <c r="GYR45"/>
      <c r="GYS45"/>
      <c r="GYT45"/>
      <c r="GYU45"/>
      <c r="GYV45"/>
      <c r="GYW45"/>
      <c r="GYX45"/>
      <c r="GYY45"/>
      <c r="GYZ45"/>
      <c r="GZA45"/>
      <c r="GZB45"/>
      <c r="GZC45"/>
      <c r="GZD45"/>
      <c r="GZE45"/>
      <c r="GZF45"/>
      <c r="GZG45"/>
      <c r="GZH45"/>
      <c r="GZI45"/>
      <c r="GZJ45"/>
      <c r="GZK45"/>
      <c r="GZL45"/>
      <c r="GZM45"/>
      <c r="GZN45"/>
      <c r="GZO45"/>
      <c r="GZP45"/>
      <c r="GZQ45"/>
      <c r="GZR45"/>
      <c r="GZS45"/>
      <c r="GZT45"/>
      <c r="GZU45"/>
      <c r="GZV45"/>
      <c r="GZW45"/>
      <c r="GZX45"/>
      <c r="GZY45"/>
      <c r="GZZ45"/>
      <c r="HAA45"/>
      <c r="HAB45"/>
      <c r="HAC45"/>
      <c r="HAD45"/>
      <c r="HAE45"/>
      <c r="HAF45"/>
      <c r="HAG45"/>
      <c r="HAH45"/>
      <c r="HAI45"/>
      <c r="HAJ45"/>
      <c r="HAK45"/>
      <c r="HAL45"/>
      <c r="HAM45"/>
      <c r="HAN45"/>
      <c r="HAO45"/>
      <c r="HAP45"/>
      <c r="HAQ45"/>
      <c r="HAR45"/>
      <c r="HAS45"/>
      <c r="HAT45"/>
      <c r="HAU45"/>
      <c r="HAV45"/>
      <c r="HAW45"/>
      <c r="HAX45"/>
      <c r="HAY45"/>
      <c r="HAZ45"/>
      <c r="HBA45"/>
      <c r="HBB45"/>
      <c r="HBC45"/>
      <c r="HBD45"/>
      <c r="HBE45"/>
      <c r="HBF45"/>
      <c r="HBG45"/>
      <c r="HBH45"/>
      <c r="HBI45"/>
      <c r="HBJ45"/>
      <c r="HBK45"/>
      <c r="HBL45"/>
      <c r="HBM45"/>
      <c r="HBN45"/>
      <c r="HBO45"/>
      <c r="HBP45"/>
      <c r="HBQ45"/>
      <c r="HBR45"/>
      <c r="HBS45"/>
      <c r="HBT45"/>
      <c r="HBU45"/>
      <c r="HBV45"/>
      <c r="HBW45"/>
      <c r="HBX45"/>
      <c r="HBY45"/>
      <c r="HBZ45"/>
      <c r="HCA45"/>
      <c r="HCB45"/>
      <c r="HCC45"/>
      <c r="HCD45"/>
      <c r="HCE45"/>
      <c r="HCF45"/>
      <c r="HCG45"/>
      <c r="HCH45"/>
      <c r="HCI45"/>
      <c r="HCJ45"/>
      <c r="HCK45"/>
      <c r="HCL45"/>
      <c r="HCM45"/>
      <c r="HCN45"/>
      <c r="HCO45"/>
      <c r="HCP45"/>
      <c r="HCQ45"/>
      <c r="HCR45"/>
      <c r="HCS45"/>
      <c r="HCT45"/>
      <c r="HCU45"/>
      <c r="HCV45"/>
      <c r="HCW45"/>
      <c r="HCX45"/>
      <c r="HCY45"/>
      <c r="HCZ45"/>
      <c r="HDA45"/>
      <c r="HDB45"/>
      <c r="HDC45"/>
      <c r="HDD45"/>
      <c r="HDE45"/>
      <c r="HDF45"/>
      <c r="HDG45"/>
      <c r="HDH45"/>
      <c r="HDI45"/>
      <c r="HDJ45"/>
      <c r="HDK45"/>
      <c r="HDL45"/>
      <c r="HDM45"/>
      <c r="HDN45"/>
      <c r="HDO45"/>
      <c r="HDP45"/>
      <c r="HDQ45"/>
      <c r="HDR45"/>
      <c r="HDS45"/>
      <c r="HDT45"/>
      <c r="HDU45"/>
      <c r="HDV45"/>
      <c r="HDW45"/>
      <c r="HDX45"/>
      <c r="HDY45"/>
      <c r="HDZ45"/>
      <c r="HEA45"/>
      <c r="HEB45"/>
      <c r="HEC45"/>
      <c r="HED45"/>
      <c r="HEE45"/>
      <c r="HEF45"/>
      <c r="HEG45"/>
      <c r="HEH45"/>
      <c r="HEI45"/>
      <c r="HEJ45"/>
      <c r="HEK45"/>
      <c r="HEL45"/>
      <c r="HEM45"/>
      <c r="HEN45"/>
      <c r="HEO45"/>
      <c r="HEP45"/>
      <c r="HEQ45"/>
      <c r="HER45"/>
      <c r="HES45"/>
      <c r="HET45"/>
      <c r="HEU45"/>
      <c r="HEV45"/>
      <c r="HEW45"/>
      <c r="HEX45"/>
      <c r="HEY45"/>
      <c r="HEZ45"/>
      <c r="HFA45"/>
      <c r="HFB45"/>
      <c r="HFC45"/>
      <c r="HFD45"/>
      <c r="HFE45"/>
      <c r="HFF45"/>
      <c r="HFG45"/>
      <c r="HFH45"/>
      <c r="HFI45"/>
      <c r="HFJ45"/>
      <c r="HFK45"/>
      <c r="HFL45"/>
      <c r="HFM45"/>
      <c r="HFN45"/>
      <c r="HFO45"/>
      <c r="HFP45"/>
      <c r="HFQ45"/>
      <c r="HFR45"/>
      <c r="HFS45"/>
      <c r="HFT45"/>
      <c r="HFU45"/>
      <c r="HFV45"/>
      <c r="HFW45"/>
      <c r="HFX45"/>
      <c r="HFY45"/>
      <c r="HFZ45"/>
      <c r="HGA45"/>
      <c r="HGB45"/>
      <c r="HGC45"/>
      <c r="HGD45"/>
      <c r="HGE45"/>
      <c r="HGF45"/>
      <c r="HGG45"/>
      <c r="HGH45"/>
      <c r="HGI45"/>
      <c r="HGJ45"/>
      <c r="HGK45"/>
      <c r="HGL45"/>
      <c r="HGM45"/>
      <c r="HGN45"/>
      <c r="HGO45"/>
      <c r="HGP45"/>
      <c r="HGQ45"/>
      <c r="HGR45"/>
      <c r="HGS45"/>
      <c r="HGT45"/>
      <c r="HGU45"/>
      <c r="HGV45"/>
      <c r="HGW45"/>
      <c r="HGX45"/>
      <c r="HGY45"/>
      <c r="HGZ45"/>
      <c r="HHA45"/>
      <c r="HHB45"/>
      <c r="HHC45"/>
      <c r="HHD45"/>
      <c r="HHE45"/>
      <c r="HHF45"/>
      <c r="HHG45"/>
      <c r="HHH45"/>
      <c r="HHI45"/>
      <c r="HHJ45"/>
      <c r="HHK45"/>
      <c r="HHL45"/>
      <c r="HHM45"/>
      <c r="HHN45"/>
      <c r="HHO45"/>
      <c r="HHP45"/>
      <c r="HHQ45"/>
      <c r="HHR45"/>
      <c r="HHS45"/>
      <c r="HHT45"/>
      <c r="HHU45"/>
      <c r="HHV45"/>
      <c r="HHW45"/>
      <c r="HHX45"/>
      <c r="HHY45"/>
      <c r="HHZ45"/>
      <c r="HIA45"/>
      <c r="HIB45"/>
      <c r="HIC45"/>
      <c r="HID45"/>
      <c r="HIE45"/>
      <c r="HIF45"/>
      <c r="HIG45"/>
      <c r="HIH45"/>
      <c r="HII45"/>
      <c r="HIJ45"/>
      <c r="HIK45"/>
      <c r="HIL45"/>
      <c r="HIM45"/>
      <c r="HIN45"/>
      <c r="HIO45"/>
      <c r="HIP45"/>
      <c r="HIQ45"/>
      <c r="HIR45"/>
      <c r="HIS45"/>
      <c r="HIT45"/>
      <c r="HIU45"/>
      <c r="HIV45"/>
      <c r="HIW45"/>
      <c r="HIX45"/>
      <c r="HIY45"/>
      <c r="HIZ45"/>
      <c r="HJA45"/>
      <c r="HJB45"/>
      <c r="HJC45"/>
      <c r="HJD45"/>
      <c r="HJE45"/>
      <c r="HJF45"/>
      <c r="HJG45"/>
      <c r="HJH45"/>
      <c r="HJI45"/>
      <c r="HJJ45"/>
      <c r="HJK45"/>
      <c r="HJL45"/>
      <c r="HJM45"/>
      <c r="HJN45"/>
      <c r="HJO45"/>
      <c r="HJP45"/>
      <c r="HJQ45"/>
      <c r="HJR45"/>
      <c r="HJS45"/>
      <c r="HJT45"/>
      <c r="HJU45"/>
      <c r="HJV45"/>
      <c r="HJW45"/>
      <c r="HJX45"/>
      <c r="HJY45"/>
      <c r="HJZ45"/>
      <c r="HKA45"/>
      <c r="HKB45"/>
      <c r="HKC45"/>
      <c r="HKD45"/>
      <c r="HKE45"/>
      <c r="HKF45"/>
      <c r="HKG45"/>
      <c r="HKH45"/>
      <c r="HKI45"/>
      <c r="HKJ45"/>
      <c r="HKK45"/>
      <c r="HKL45"/>
      <c r="HKM45"/>
      <c r="HKN45"/>
      <c r="HKO45"/>
      <c r="HKP45"/>
      <c r="HKQ45"/>
      <c r="HKR45"/>
      <c r="HKS45"/>
      <c r="HKT45"/>
      <c r="HKU45"/>
      <c r="HKV45"/>
      <c r="HKW45"/>
      <c r="HKX45"/>
      <c r="HKY45"/>
      <c r="HKZ45"/>
      <c r="HLA45"/>
      <c r="HLB45"/>
      <c r="HLC45"/>
      <c r="HLD45"/>
      <c r="HLE45"/>
      <c r="HLF45"/>
      <c r="HLG45"/>
      <c r="HLH45"/>
      <c r="HLI45"/>
      <c r="HLJ45"/>
      <c r="HLK45"/>
      <c r="HLL45"/>
      <c r="HLM45"/>
      <c r="HLN45"/>
      <c r="HLO45"/>
      <c r="HLP45"/>
      <c r="HLQ45"/>
      <c r="HLR45"/>
      <c r="HLS45"/>
      <c r="HLT45"/>
      <c r="HLU45"/>
      <c r="HLV45"/>
      <c r="HLW45"/>
      <c r="HLX45"/>
      <c r="HLY45"/>
      <c r="HLZ45"/>
      <c r="HMA45"/>
      <c r="HMB45"/>
      <c r="HMC45"/>
      <c r="HMD45"/>
      <c r="HME45"/>
      <c r="HMF45"/>
      <c r="HMG45"/>
      <c r="HMH45"/>
      <c r="HMI45"/>
      <c r="HMJ45"/>
      <c r="HMK45"/>
      <c r="HML45"/>
      <c r="HMM45"/>
      <c r="HMN45"/>
      <c r="HMO45"/>
      <c r="HMP45"/>
      <c r="HMQ45"/>
      <c r="HMR45"/>
      <c r="HMS45"/>
      <c r="HMT45"/>
      <c r="HMU45"/>
      <c r="HMV45"/>
      <c r="HMW45"/>
      <c r="HMX45"/>
      <c r="HMY45"/>
      <c r="HMZ45"/>
      <c r="HNA45"/>
      <c r="HNB45"/>
      <c r="HNC45"/>
      <c r="HND45"/>
      <c r="HNE45"/>
      <c r="HNF45"/>
      <c r="HNG45"/>
      <c r="HNH45"/>
      <c r="HNI45"/>
      <c r="HNJ45"/>
      <c r="HNK45"/>
      <c r="HNL45"/>
      <c r="HNM45"/>
      <c r="HNN45"/>
      <c r="HNO45"/>
      <c r="HNP45"/>
      <c r="HNQ45"/>
      <c r="HNR45"/>
      <c r="HNS45"/>
      <c r="HNT45"/>
      <c r="HNU45"/>
      <c r="HNV45"/>
      <c r="HNW45"/>
      <c r="HNX45"/>
      <c r="HNY45"/>
      <c r="HNZ45"/>
      <c r="HOA45"/>
      <c r="HOB45"/>
      <c r="HOC45"/>
      <c r="HOD45"/>
      <c r="HOE45"/>
      <c r="HOF45"/>
      <c r="HOG45"/>
      <c r="HOH45"/>
      <c r="HOI45"/>
      <c r="HOJ45"/>
      <c r="HOK45"/>
      <c r="HOL45"/>
      <c r="HOM45"/>
      <c r="HON45"/>
      <c r="HOO45"/>
      <c r="HOP45"/>
      <c r="HOQ45"/>
      <c r="HOR45"/>
      <c r="HOS45"/>
      <c r="HOT45"/>
      <c r="HOU45"/>
      <c r="HOV45"/>
      <c r="HOW45"/>
      <c r="HOX45"/>
      <c r="HOY45"/>
      <c r="HOZ45"/>
      <c r="HPA45"/>
      <c r="HPB45"/>
      <c r="HPC45"/>
      <c r="HPD45"/>
      <c r="HPE45"/>
      <c r="HPF45"/>
      <c r="HPG45"/>
      <c r="HPH45"/>
      <c r="HPI45"/>
      <c r="HPJ45"/>
      <c r="HPK45"/>
      <c r="HPL45"/>
      <c r="HPM45"/>
      <c r="HPN45"/>
      <c r="HPO45"/>
      <c r="HPP45"/>
      <c r="HPQ45"/>
      <c r="HPR45"/>
      <c r="HPS45"/>
      <c r="HPT45"/>
      <c r="HPU45"/>
      <c r="HPV45"/>
      <c r="HPW45"/>
      <c r="HPX45"/>
      <c r="HPY45"/>
      <c r="HPZ45"/>
      <c r="HQA45"/>
      <c r="HQB45"/>
      <c r="HQC45"/>
      <c r="HQD45"/>
      <c r="HQE45"/>
      <c r="HQF45"/>
      <c r="HQG45"/>
      <c r="HQH45"/>
      <c r="HQI45"/>
      <c r="HQJ45"/>
      <c r="HQK45"/>
      <c r="HQL45"/>
      <c r="HQM45"/>
      <c r="HQN45"/>
      <c r="HQO45"/>
      <c r="HQP45"/>
      <c r="HQQ45"/>
      <c r="HQR45"/>
      <c r="HQS45"/>
      <c r="HQT45"/>
      <c r="HQU45"/>
      <c r="HQV45"/>
      <c r="HQW45"/>
      <c r="HQX45"/>
      <c r="HQY45"/>
      <c r="HQZ45"/>
      <c r="HRA45"/>
      <c r="HRB45"/>
      <c r="HRC45"/>
      <c r="HRD45"/>
      <c r="HRE45"/>
      <c r="HRF45"/>
      <c r="HRG45"/>
      <c r="HRH45"/>
      <c r="HRI45"/>
      <c r="HRJ45"/>
      <c r="HRK45"/>
      <c r="HRL45"/>
      <c r="HRM45"/>
      <c r="HRN45"/>
      <c r="HRO45"/>
      <c r="HRP45"/>
      <c r="HRQ45"/>
      <c r="HRR45"/>
      <c r="HRS45"/>
      <c r="HRT45"/>
      <c r="HRU45"/>
      <c r="HRV45"/>
      <c r="HRW45"/>
      <c r="HRX45"/>
      <c r="HRY45"/>
      <c r="HRZ45"/>
      <c r="HSA45"/>
      <c r="HSB45"/>
      <c r="HSC45"/>
      <c r="HSD45"/>
      <c r="HSE45"/>
      <c r="HSF45"/>
      <c r="HSG45"/>
      <c r="HSH45"/>
      <c r="HSI45"/>
      <c r="HSJ45"/>
      <c r="HSK45"/>
      <c r="HSL45"/>
      <c r="HSM45"/>
      <c r="HSN45"/>
      <c r="HSO45"/>
      <c r="HSP45"/>
      <c r="HSQ45"/>
      <c r="HSR45"/>
      <c r="HSS45"/>
      <c r="HST45"/>
      <c r="HSU45"/>
      <c r="HSV45"/>
      <c r="HSW45"/>
      <c r="HSX45"/>
      <c r="HSY45"/>
      <c r="HSZ45"/>
      <c r="HTA45"/>
      <c r="HTB45"/>
      <c r="HTC45"/>
      <c r="HTD45"/>
      <c r="HTE45"/>
      <c r="HTF45"/>
      <c r="HTG45"/>
      <c r="HTH45"/>
      <c r="HTI45"/>
      <c r="HTJ45"/>
      <c r="HTK45"/>
      <c r="HTL45"/>
      <c r="HTM45"/>
      <c r="HTN45"/>
      <c r="HTO45"/>
      <c r="HTP45"/>
      <c r="HTQ45"/>
      <c r="HTR45"/>
      <c r="HTS45"/>
      <c r="HTT45"/>
      <c r="HTU45"/>
      <c r="HTV45"/>
      <c r="HTW45"/>
      <c r="HTX45"/>
      <c r="HTY45"/>
      <c r="HTZ45"/>
      <c r="HUA45"/>
      <c r="HUB45"/>
      <c r="HUC45"/>
      <c r="HUD45"/>
      <c r="HUE45"/>
      <c r="HUF45"/>
      <c r="HUG45"/>
      <c r="HUH45"/>
      <c r="HUI45"/>
      <c r="HUJ45"/>
      <c r="HUK45"/>
      <c r="HUL45"/>
      <c r="HUM45"/>
      <c r="HUN45"/>
      <c r="HUO45"/>
      <c r="HUP45"/>
      <c r="HUQ45"/>
      <c r="HUR45"/>
      <c r="HUS45"/>
      <c r="HUT45"/>
      <c r="HUU45"/>
      <c r="HUV45"/>
      <c r="HUW45"/>
      <c r="HUX45"/>
      <c r="HUY45"/>
      <c r="HUZ45"/>
      <c r="HVA45"/>
      <c r="HVB45"/>
      <c r="HVC45"/>
      <c r="HVD45"/>
      <c r="HVE45"/>
      <c r="HVF45"/>
      <c r="HVG45"/>
      <c r="HVH45"/>
      <c r="HVI45"/>
      <c r="HVJ45"/>
      <c r="HVK45"/>
      <c r="HVL45"/>
      <c r="HVM45"/>
      <c r="HVN45"/>
      <c r="HVO45"/>
      <c r="HVP45"/>
      <c r="HVQ45"/>
      <c r="HVR45"/>
      <c r="HVS45"/>
      <c r="HVT45"/>
      <c r="HVU45"/>
      <c r="HVV45"/>
      <c r="HVW45"/>
      <c r="HVX45"/>
      <c r="HVY45"/>
      <c r="HVZ45"/>
      <c r="HWA45"/>
      <c r="HWB45"/>
      <c r="HWC45"/>
      <c r="HWD45"/>
      <c r="HWE45"/>
      <c r="HWF45"/>
      <c r="HWG45"/>
      <c r="HWH45"/>
      <c r="HWI45"/>
      <c r="HWJ45"/>
      <c r="HWK45"/>
      <c r="HWL45"/>
      <c r="HWM45"/>
      <c r="HWN45"/>
      <c r="HWO45"/>
      <c r="HWP45"/>
      <c r="HWQ45"/>
      <c r="HWR45"/>
      <c r="HWS45"/>
      <c r="HWT45"/>
      <c r="HWU45"/>
      <c r="HWV45"/>
      <c r="HWW45"/>
      <c r="HWX45"/>
      <c r="HWY45"/>
      <c r="HWZ45"/>
      <c r="HXA45"/>
      <c r="HXB45"/>
      <c r="HXC45"/>
      <c r="HXD45"/>
      <c r="HXE45"/>
      <c r="HXF45"/>
      <c r="HXG45"/>
      <c r="HXH45"/>
      <c r="HXI45"/>
      <c r="HXJ45"/>
      <c r="HXK45"/>
      <c r="HXL45"/>
      <c r="HXM45"/>
      <c r="HXN45"/>
      <c r="HXO45"/>
      <c r="HXP45"/>
      <c r="HXQ45"/>
      <c r="HXR45"/>
      <c r="HXS45"/>
      <c r="HXT45"/>
      <c r="HXU45"/>
      <c r="HXV45"/>
      <c r="HXW45"/>
      <c r="HXX45"/>
      <c r="HXY45"/>
      <c r="HXZ45"/>
      <c r="HYA45"/>
      <c r="HYB45"/>
      <c r="HYC45"/>
      <c r="HYD45"/>
      <c r="HYE45"/>
      <c r="HYF45"/>
      <c r="HYG45"/>
      <c r="HYH45"/>
      <c r="HYI45"/>
      <c r="HYJ45"/>
      <c r="HYK45"/>
      <c r="HYL45"/>
      <c r="HYM45"/>
      <c r="HYN45"/>
      <c r="HYO45"/>
      <c r="HYP45"/>
      <c r="HYQ45"/>
      <c r="HYR45"/>
      <c r="HYS45"/>
      <c r="HYT45"/>
      <c r="HYU45"/>
      <c r="HYV45"/>
      <c r="HYW45"/>
      <c r="HYX45"/>
      <c r="HYY45"/>
      <c r="HYZ45"/>
      <c r="HZA45"/>
      <c r="HZB45"/>
      <c r="HZC45"/>
      <c r="HZD45"/>
      <c r="HZE45"/>
      <c r="HZF45"/>
      <c r="HZG45"/>
      <c r="HZH45"/>
      <c r="HZI45"/>
      <c r="HZJ45"/>
      <c r="HZK45"/>
      <c r="HZL45"/>
      <c r="HZM45"/>
      <c r="HZN45"/>
      <c r="HZO45"/>
      <c r="HZP45"/>
      <c r="HZQ45"/>
      <c r="HZR45"/>
      <c r="HZS45"/>
      <c r="HZT45"/>
      <c r="HZU45"/>
      <c r="HZV45"/>
      <c r="HZW45"/>
      <c r="HZX45"/>
      <c r="HZY45"/>
      <c r="HZZ45"/>
      <c r="IAA45"/>
      <c r="IAB45"/>
      <c r="IAC45"/>
      <c r="IAD45"/>
      <c r="IAE45"/>
      <c r="IAF45"/>
      <c r="IAG45"/>
      <c r="IAH45"/>
      <c r="IAI45"/>
      <c r="IAJ45"/>
      <c r="IAK45"/>
      <c r="IAL45"/>
      <c r="IAM45"/>
      <c r="IAN45"/>
      <c r="IAO45"/>
      <c r="IAP45"/>
      <c r="IAQ45"/>
      <c r="IAR45"/>
      <c r="IAS45"/>
      <c r="IAT45"/>
      <c r="IAU45"/>
      <c r="IAV45"/>
      <c r="IAW45"/>
      <c r="IAX45"/>
      <c r="IAY45"/>
      <c r="IAZ45"/>
      <c r="IBA45"/>
      <c r="IBB45"/>
      <c r="IBC45"/>
      <c r="IBD45"/>
      <c r="IBE45"/>
      <c r="IBF45"/>
      <c r="IBG45"/>
      <c r="IBH45"/>
      <c r="IBI45"/>
      <c r="IBJ45"/>
      <c r="IBK45"/>
      <c r="IBL45"/>
      <c r="IBM45"/>
      <c r="IBN45"/>
      <c r="IBO45"/>
      <c r="IBP45"/>
      <c r="IBQ45"/>
      <c r="IBR45"/>
      <c r="IBS45"/>
      <c r="IBT45"/>
      <c r="IBU45"/>
      <c r="IBV45"/>
      <c r="IBW45"/>
      <c r="IBX45"/>
      <c r="IBY45"/>
      <c r="IBZ45"/>
      <c r="ICA45"/>
      <c r="ICB45"/>
      <c r="ICC45"/>
      <c r="ICD45"/>
      <c r="ICE45"/>
      <c r="ICF45"/>
      <c r="ICG45"/>
      <c r="ICH45"/>
      <c r="ICI45"/>
      <c r="ICJ45"/>
      <c r="ICK45"/>
      <c r="ICL45"/>
      <c r="ICM45"/>
      <c r="ICN45"/>
      <c r="ICO45"/>
      <c r="ICP45"/>
      <c r="ICQ45"/>
      <c r="ICR45"/>
      <c r="ICS45"/>
      <c r="ICT45"/>
      <c r="ICU45"/>
      <c r="ICV45"/>
      <c r="ICW45"/>
      <c r="ICX45"/>
      <c r="ICY45"/>
      <c r="ICZ45"/>
      <c r="IDA45"/>
      <c r="IDB45"/>
      <c r="IDC45"/>
      <c r="IDD45"/>
      <c r="IDE45"/>
      <c r="IDF45"/>
      <c r="IDG45"/>
      <c r="IDH45"/>
      <c r="IDI45"/>
      <c r="IDJ45"/>
      <c r="IDK45"/>
      <c r="IDL45"/>
      <c r="IDM45"/>
      <c r="IDN45"/>
      <c r="IDO45"/>
      <c r="IDP45"/>
      <c r="IDQ45"/>
      <c r="IDR45"/>
      <c r="IDS45"/>
      <c r="IDT45"/>
      <c r="IDU45"/>
      <c r="IDV45"/>
      <c r="IDW45"/>
      <c r="IDX45"/>
      <c r="IDY45"/>
      <c r="IDZ45"/>
      <c r="IEA45"/>
      <c r="IEB45"/>
      <c r="IEC45"/>
      <c r="IED45"/>
      <c r="IEE45"/>
      <c r="IEF45"/>
      <c r="IEG45"/>
      <c r="IEH45"/>
      <c r="IEI45"/>
      <c r="IEJ45"/>
      <c r="IEK45"/>
      <c r="IEL45"/>
      <c r="IEM45"/>
      <c r="IEN45"/>
      <c r="IEO45"/>
      <c r="IEP45"/>
      <c r="IEQ45"/>
      <c r="IER45"/>
      <c r="IES45"/>
      <c r="IET45"/>
      <c r="IEU45"/>
      <c r="IEV45"/>
      <c r="IEW45"/>
      <c r="IEX45"/>
      <c r="IEY45"/>
      <c r="IEZ45"/>
      <c r="IFA45"/>
      <c r="IFB45"/>
      <c r="IFC45"/>
      <c r="IFD45"/>
      <c r="IFE45"/>
      <c r="IFF45"/>
      <c r="IFG45"/>
      <c r="IFH45"/>
      <c r="IFI45"/>
      <c r="IFJ45"/>
      <c r="IFK45"/>
      <c r="IFL45"/>
      <c r="IFM45"/>
      <c r="IFN45"/>
      <c r="IFO45"/>
      <c r="IFP45"/>
      <c r="IFQ45"/>
      <c r="IFR45"/>
      <c r="IFS45"/>
      <c r="IFT45"/>
      <c r="IFU45"/>
      <c r="IFV45"/>
      <c r="IFW45"/>
      <c r="IFX45"/>
      <c r="IFY45"/>
      <c r="IFZ45"/>
      <c r="IGA45"/>
      <c r="IGB45"/>
      <c r="IGC45"/>
      <c r="IGD45"/>
      <c r="IGE45"/>
      <c r="IGF45"/>
      <c r="IGG45"/>
      <c r="IGH45"/>
      <c r="IGI45"/>
      <c r="IGJ45"/>
      <c r="IGK45"/>
      <c r="IGL45"/>
      <c r="IGM45"/>
      <c r="IGN45"/>
      <c r="IGO45"/>
      <c r="IGP45"/>
      <c r="IGQ45"/>
      <c r="IGR45"/>
      <c r="IGS45"/>
      <c r="IGT45"/>
      <c r="IGU45"/>
      <c r="IGV45"/>
      <c r="IGW45"/>
      <c r="IGX45"/>
      <c r="IGY45"/>
      <c r="IGZ45"/>
      <c r="IHA45"/>
      <c r="IHB45"/>
      <c r="IHC45"/>
      <c r="IHD45"/>
      <c r="IHE45"/>
      <c r="IHF45"/>
      <c r="IHG45"/>
      <c r="IHH45"/>
      <c r="IHI45"/>
      <c r="IHJ45"/>
      <c r="IHK45"/>
      <c r="IHL45"/>
      <c r="IHM45"/>
      <c r="IHN45"/>
      <c r="IHO45"/>
      <c r="IHP45"/>
      <c r="IHQ45"/>
      <c r="IHR45"/>
      <c r="IHS45"/>
      <c r="IHT45"/>
      <c r="IHU45"/>
      <c r="IHV45"/>
      <c r="IHW45"/>
      <c r="IHX45"/>
      <c r="IHY45"/>
      <c r="IHZ45"/>
      <c r="IIA45"/>
      <c r="IIB45"/>
      <c r="IIC45"/>
      <c r="IID45"/>
      <c r="IIE45"/>
      <c r="IIF45"/>
      <c r="IIG45"/>
      <c r="IIH45"/>
      <c r="III45"/>
      <c r="IIJ45"/>
      <c r="IIK45"/>
      <c r="IIL45"/>
      <c r="IIM45"/>
      <c r="IIN45"/>
      <c r="IIO45"/>
      <c r="IIP45"/>
      <c r="IIQ45"/>
      <c r="IIR45"/>
      <c r="IIS45"/>
      <c r="IIT45"/>
      <c r="IIU45"/>
      <c r="IIV45"/>
      <c r="IIW45"/>
      <c r="IIX45"/>
      <c r="IIY45"/>
      <c r="IIZ45"/>
      <c r="IJA45"/>
      <c r="IJB45"/>
      <c r="IJC45"/>
      <c r="IJD45"/>
      <c r="IJE45"/>
      <c r="IJF45"/>
      <c r="IJG45"/>
      <c r="IJH45"/>
      <c r="IJI45"/>
      <c r="IJJ45"/>
      <c r="IJK45"/>
      <c r="IJL45"/>
      <c r="IJM45"/>
      <c r="IJN45"/>
      <c r="IJO45"/>
      <c r="IJP45"/>
      <c r="IJQ45"/>
      <c r="IJR45"/>
      <c r="IJS45"/>
      <c r="IJT45"/>
      <c r="IJU45"/>
      <c r="IJV45"/>
      <c r="IJW45"/>
      <c r="IJX45"/>
      <c r="IJY45"/>
      <c r="IJZ45"/>
      <c r="IKA45"/>
      <c r="IKB45"/>
      <c r="IKC45"/>
      <c r="IKD45"/>
      <c r="IKE45"/>
      <c r="IKF45"/>
      <c r="IKG45"/>
      <c r="IKH45"/>
      <c r="IKI45"/>
      <c r="IKJ45"/>
      <c r="IKK45"/>
      <c r="IKL45"/>
      <c r="IKM45"/>
      <c r="IKN45"/>
      <c r="IKO45"/>
      <c r="IKP45"/>
      <c r="IKQ45"/>
      <c r="IKR45"/>
      <c r="IKS45"/>
      <c r="IKT45"/>
      <c r="IKU45"/>
      <c r="IKV45"/>
      <c r="IKW45"/>
      <c r="IKX45"/>
      <c r="IKY45"/>
      <c r="IKZ45"/>
      <c r="ILA45"/>
      <c r="ILB45"/>
      <c r="ILC45"/>
      <c r="ILD45"/>
      <c r="ILE45"/>
      <c r="ILF45"/>
      <c r="ILG45"/>
      <c r="ILH45"/>
      <c r="ILI45"/>
      <c r="ILJ45"/>
      <c r="ILK45"/>
      <c r="ILL45"/>
      <c r="ILM45"/>
      <c r="ILN45"/>
      <c r="ILO45"/>
      <c r="ILP45"/>
      <c r="ILQ45"/>
      <c r="ILR45"/>
      <c r="ILS45"/>
      <c r="ILT45"/>
      <c r="ILU45"/>
      <c r="ILV45"/>
      <c r="ILW45"/>
      <c r="ILX45"/>
      <c r="ILY45"/>
      <c r="ILZ45"/>
      <c r="IMA45"/>
      <c r="IMB45"/>
      <c r="IMC45"/>
      <c r="IMD45"/>
      <c r="IME45"/>
      <c r="IMF45"/>
      <c r="IMG45"/>
      <c r="IMH45"/>
      <c r="IMI45"/>
      <c r="IMJ45"/>
      <c r="IMK45"/>
      <c r="IML45"/>
      <c r="IMM45"/>
      <c r="IMN45"/>
      <c r="IMO45"/>
      <c r="IMP45"/>
      <c r="IMQ45"/>
      <c r="IMR45"/>
      <c r="IMS45"/>
      <c r="IMT45"/>
      <c r="IMU45"/>
      <c r="IMV45"/>
      <c r="IMW45"/>
      <c r="IMX45"/>
      <c r="IMY45"/>
      <c r="IMZ45"/>
      <c r="INA45"/>
      <c r="INB45"/>
      <c r="INC45"/>
      <c r="IND45"/>
      <c r="INE45"/>
      <c r="INF45"/>
      <c r="ING45"/>
      <c r="INH45"/>
      <c r="INI45"/>
      <c r="INJ45"/>
      <c r="INK45"/>
      <c r="INL45"/>
      <c r="INM45"/>
      <c r="INN45"/>
      <c r="INO45"/>
      <c r="INP45"/>
      <c r="INQ45"/>
      <c r="INR45"/>
      <c r="INS45"/>
      <c r="INT45"/>
      <c r="INU45"/>
      <c r="INV45"/>
      <c r="INW45"/>
      <c r="INX45"/>
      <c r="INY45"/>
      <c r="INZ45"/>
      <c r="IOA45"/>
      <c r="IOB45"/>
      <c r="IOC45"/>
      <c r="IOD45"/>
      <c r="IOE45"/>
      <c r="IOF45"/>
      <c r="IOG45"/>
      <c r="IOH45"/>
      <c r="IOI45"/>
      <c r="IOJ45"/>
      <c r="IOK45"/>
      <c r="IOL45"/>
      <c r="IOM45"/>
      <c r="ION45"/>
      <c r="IOO45"/>
      <c r="IOP45"/>
      <c r="IOQ45"/>
      <c r="IOR45"/>
      <c r="IOS45"/>
      <c r="IOT45"/>
      <c r="IOU45"/>
      <c r="IOV45"/>
      <c r="IOW45"/>
      <c r="IOX45"/>
      <c r="IOY45"/>
      <c r="IOZ45"/>
      <c r="IPA45"/>
      <c r="IPB45"/>
      <c r="IPC45"/>
      <c r="IPD45"/>
      <c r="IPE45"/>
      <c r="IPF45"/>
      <c r="IPG45"/>
      <c r="IPH45"/>
      <c r="IPI45"/>
      <c r="IPJ45"/>
      <c r="IPK45"/>
      <c r="IPL45"/>
      <c r="IPM45"/>
      <c r="IPN45"/>
      <c r="IPO45"/>
      <c r="IPP45"/>
      <c r="IPQ45"/>
      <c r="IPR45"/>
      <c r="IPS45"/>
      <c r="IPT45"/>
      <c r="IPU45"/>
      <c r="IPV45"/>
      <c r="IPW45"/>
      <c r="IPX45"/>
      <c r="IPY45"/>
      <c r="IPZ45"/>
      <c r="IQA45"/>
      <c r="IQB45"/>
      <c r="IQC45"/>
      <c r="IQD45"/>
      <c r="IQE45"/>
      <c r="IQF45"/>
      <c r="IQG45"/>
      <c r="IQH45"/>
      <c r="IQI45"/>
      <c r="IQJ45"/>
      <c r="IQK45"/>
      <c r="IQL45"/>
      <c r="IQM45"/>
      <c r="IQN45"/>
      <c r="IQO45"/>
      <c r="IQP45"/>
      <c r="IQQ45"/>
      <c r="IQR45"/>
      <c r="IQS45"/>
      <c r="IQT45"/>
      <c r="IQU45"/>
      <c r="IQV45"/>
      <c r="IQW45"/>
      <c r="IQX45"/>
      <c r="IQY45"/>
      <c r="IQZ45"/>
      <c r="IRA45"/>
      <c r="IRB45"/>
      <c r="IRC45"/>
      <c r="IRD45"/>
      <c r="IRE45"/>
      <c r="IRF45"/>
      <c r="IRG45"/>
      <c r="IRH45"/>
      <c r="IRI45"/>
      <c r="IRJ45"/>
      <c r="IRK45"/>
      <c r="IRL45"/>
      <c r="IRM45"/>
      <c r="IRN45"/>
      <c r="IRO45"/>
      <c r="IRP45"/>
      <c r="IRQ45"/>
      <c r="IRR45"/>
      <c r="IRS45"/>
      <c r="IRT45"/>
      <c r="IRU45"/>
      <c r="IRV45"/>
      <c r="IRW45"/>
      <c r="IRX45"/>
      <c r="IRY45"/>
      <c r="IRZ45"/>
      <c r="ISA45"/>
      <c r="ISB45"/>
      <c r="ISC45"/>
      <c r="ISD45"/>
      <c r="ISE45"/>
      <c r="ISF45"/>
      <c r="ISG45"/>
      <c r="ISH45"/>
      <c r="ISI45"/>
      <c r="ISJ45"/>
      <c r="ISK45"/>
      <c r="ISL45"/>
      <c r="ISM45"/>
      <c r="ISN45"/>
      <c r="ISO45"/>
      <c r="ISP45"/>
      <c r="ISQ45"/>
      <c r="ISR45"/>
      <c r="ISS45"/>
      <c r="IST45"/>
      <c r="ISU45"/>
      <c r="ISV45"/>
      <c r="ISW45"/>
      <c r="ISX45"/>
      <c r="ISY45"/>
      <c r="ISZ45"/>
      <c r="ITA45"/>
      <c r="ITB45"/>
      <c r="ITC45"/>
      <c r="ITD45"/>
      <c r="ITE45"/>
      <c r="ITF45"/>
      <c r="ITG45"/>
      <c r="ITH45"/>
      <c r="ITI45"/>
      <c r="ITJ45"/>
      <c r="ITK45"/>
      <c r="ITL45"/>
      <c r="ITM45"/>
      <c r="ITN45"/>
      <c r="ITO45"/>
      <c r="ITP45"/>
      <c r="ITQ45"/>
      <c r="ITR45"/>
      <c r="ITS45"/>
      <c r="ITT45"/>
      <c r="ITU45"/>
      <c r="ITV45"/>
      <c r="ITW45"/>
      <c r="ITX45"/>
      <c r="ITY45"/>
      <c r="ITZ45"/>
      <c r="IUA45"/>
      <c r="IUB45"/>
      <c r="IUC45"/>
      <c r="IUD45"/>
      <c r="IUE45"/>
      <c r="IUF45"/>
      <c r="IUG45"/>
      <c r="IUH45"/>
      <c r="IUI45"/>
      <c r="IUJ45"/>
      <c r="IUK45"/>
      <c r="IUL45"/>
      <c r="IUM45"/>
      <c r="IUN45"/>
      <c r="IUO45"/>
      <c r="IUP45"/>
      <c r="IUQ45"/>
      <c r="IUR45"/>
      <c r="IUS45"/>
      <c r="IUT45"/>
      <c r="IUU45"/>
      <c r="IUV45"/>
      <c r="IUW45"/>
      <c r="IUX45"/>
      <c r="IUY45"/>
      <c r="IUZ45"/>
      <c r="IVA45"/>
      <c r="IVB45"/>
      <c r="IVC45"/>
      <c r="IVD45"/>
      <c r="IVE45"/>
      <c r="IVF45"/>
      <c r="IVG45"/>
      <c r="IVH45"/>
      <c r="IVI45"/>
      <c r="IVJ45"/>
      <c r="IVK45"/>
      <c r="IVL45"/>
      <c r="IVM45"/>
      <c r="IVN45"/>
      <c r="IVO45"/>
      <c r="IVP45"/>
      <c r="IVQ45"/>
      <c r="IVR45"/>
      <c r="IVS45"/>
      <c r="IVT45"/>
      <c r="IVU45"/>
      <c r="IVV45"/>
      <c r="IVW45"/>
      <c r="IVX45"/>
      <c r="IVY45"/>
      <c r="IVZ45"/>
      <c r="IWA45"/>
      <c r="IWB45"/>
      <c r="IWC45"/>
      <c r="IWD45"/>
      <c r="IWE45"/>
      <c r="IWF45"/>
      <c r="IWG45"/>
      <c r="IWH45"/>
      <c r="IWI45"/>
      <c r="IWJ45"/>
      <c r="IWK45"/>
      <c r="IWL45"/>
      <c r="IWM45"/>
      <c r="IWN45"/>
      <c r="IWO45"/>
      <c r="IWP45"/>
      <c r="IWQ45"/>
      <c r="IWR45"/>
      <c r="IWS45"/>
      <c r="IWT45"/>
      <c r="IWU45"/>
      <c r="IWV45"/>
      <c r="IWW45"/>
      <c r="IWX45"/>
      <c r="IWY45"/>
      <c r="IWZ45"/>
      <c r="IXA45"/>
      <c r="IXB45"/>
      <c r="IXC45"/>
      <c r="IXD45"/>
      <c r="IXE45"/>
      <c r="IXF45"/>
      <c r="IXG45"/>
      <c r="IXH45"/>
      <c r="IXI45"/>
      <c r="IXJ45"/>
      <c r="IXK45"/>
      <c r="IXL45"/>
      <c r="IXM45"/>
      <c r="IXN45"/>
      <c r="IXO45"/>
      <c r="IXP45"/>
      <c r="IXQ45"/>
      <c r="IXR45"/>
      <c r="IXS45"/>
      <c r="IXT45"/>
      <c r="IXU45"/>
      <c r="IXV45"/>
      <c r="IXW45"/>
      <c r="IXX45"/>
      <c r="IXY45"/>
      <c r="IXZ45"/>
      <c r="IYA45"/>
      <c r="IYB45"/>
      <c r="IYC45"/>
      <c r="IYD45"/>
      <c r="IYE45"/>
      <c r="IYF45"/>
      <c r="IYG45"/>
      <c r="IYH45"/>
      <c r="IYI45"/>
      <c r="IYJ45"/>
      <c r="IYK45"/>
      <c r="IYL45"/>
      <c r="IYM45"/>
      <c r="IYN45"/>
      <c r="IYO45"/>
      <c r="IYP45"/>
      <c r="IYQ45"/>
      <c r="IYR45"/>
      <c r="IYS45"/>
      <c r="IYT45"/>
      <c r="IYU45"/>
      <c r="IYV45"/>
      <c r="IYW45"/>
      <c r="IYX45"/>
      <c r="IYY45"/>
      <c r="IYZ45"/>
      <c r="IZA45"/>
      <c r="IZB45"/>
      <c r="IZC45"/>
      <c r="IZD45"/>
      <c r="IZE45"/>
      <c r="IZF45"/>
      <c r="IZG45"/>
      <c r="IZH45"/>
      <c r="IZI45"/>
      <c r="IZJ45"/>
      <c r="IZK45"/>
      <c r="IZL45"/>
      <c r="IZM45"/>
      <c r="IZN45"/>
      <c r="IZO45"/>
      <c r="IZP45"/>
      <c r="IZQ45"/>
      <c r="IZR45"/>
      <c r="IZS45"/>
      <c r="IZT45"/>
      <c r="IZU45"/>
      <c r="IZV45"/>
      <c r="IZW45"/>
      <c r="IZX45"/>
      <c r="IZY45"/>
      <c r="IZZ45"/>
      <c r="JAA45"/>
      <c r="JAB45"/>
      <c r="JAC45"/>
      <c r="JAD45"/>
      <c r="JAE45"/>
      <c r="JAF45"/>
      <c r="JAG45"/>
      <c r="JAH45"/>
      <c r="JAI45"/>
      <c r="JAJ45"/>
      <c r="JAK45"/>
      <c r="JAL45"/>
      <c r="JAM45"/>
      <c r="JAN45"/>
      <c r="JAO45"/>
      <c r="JAP45"/>
      <c r="JAQ45"/>
      <c r="JAR45"/>
      <c r="JAS45"/>
      <c r="JAT45"/>
      <c r="JAU45"/>
      <c r="JAV45"/>
      <c r="JAW45"/>
      <c r="JAX45"/>
      <c r="JAY45"/>
      <c r="JAZ45"/>
      <c r="JBA45"/>
      <c r="JBB45"/>
      <c r="JBC45"/>
      <c r="JBD45"/>
      <c r="JBE45"/>
      <c r="JBF45"/>
      <c r="JBG45"/>
      <c r="JBH45"/>
      <c r="JBI45"/>
      <c r="JBJ45"/>
      <c r="JBK45"/>
      <c r="JBL45"/>
      <c r="JBM45"/>
      <c r="JBN45"/>
      <c r="JBO45"/>
      <c r="JBP45"/>
      <c r="JBQ45"/>
      <c r="JBR45"/>
      <c r="JBS45"/>
      <c r="JBT45"/>
      <c r="JBU45"/>
      <c r="JBV45"/>
      <c r="JBW45"/>
      <c r="JBX45"/>
      <c r="JBY45"/>
      <c r="JBZ45"/>
      <c r="JCA45"/>
      <c r="JCB45"/>
      <c r="JCC45"/>
      <c r="JCD45"/>
      <c r="JCE45"/>
      <c r="JCF45"/>
      <c r="JCG45"/>
      <c r="JCH45"/>
      <c r="JCI45"/>
      <c r="JCJ45"/>
      <c r="JCK45"/>
      <c r="JCL45"/>
      <c r="JCM45"/>
      <c r="JCN45"/>
      <c r="JCO45"/>
      <c r="JCP45"/>
      <c r="JCQ45"/>
      <c r="JCR45"/>
      <c r="JCS45"/>
      <c r="JCT45"/>
      <c r="JCU45"/>
      <c r="JCV45"/>
      <c r="JCW45"/>
      <c r="JCX45"/>
      <c r="JCY45"/>
      <c r="JCZ45"/>
      <c r="JDA45"/>
      <c r="JDB45"/>
      <c r="JDC45"/>
      <c r="JDD45"/>
      <c r="JDE45"/>
      <c r="JDF45"/>
      <c r="JDG45"/>
      <c r="JDH45"/>
      <c r="JDI45"/>
      <c r="JDJ45"/>
      <c r="JDK45"/>
      <c r="JDL45"/>
      <c r="JDM45"/>
      <c r="JDN45"/>
      <c r="JDO45"/>
      <c r="JDP45"/>
      <c r="JDQ45"/>
      <c r="JDR45"/>
      <c r="JDS45"/>
      <c r="JDT45"/>
      <c r="JDU45"/>
      <c r="JDV45"/>
      <c r="JDW45"/>
      <c r="JDX45"/>
      <c r="JDY45"/>
      <c r="JDZ45"/>
      <c r="JEA45"/>
      <c r="JEB45"/>
      <c r="JEC45"/>
      <c r="JED45"/>
      <c r="JEE45"/>
      <c r="JEF45"/>
      <c r="JEG45"/>
      <c r="JEH45"/>
      <c r="JEI45"/>
      <c r="JEJ45"/>
      <c r="JEK45"/>
      <c r="JEL45"/>
      <c r="JEM45"/>
      <c r="JEN45"/>
      <c r="JEO45"/>
      <c r="JEP45"/>
      <c r="JEQ45"/>
      <c r="JER45"/>
      <c r="JES45"/>
      <c r="JET45"/>
      <c r="JEU45"/>
      <c r="JEV45"/>
      <c r="JEW45"/>
      <c r="JEX45"/>
      <c r="JEY45"/>
      <c r="JEZ45"/>
      <c r="JFA45"/>
      <c r="JFB45"/>
      <c r="JFC45"/>
      <c r="JFD45"/>
      <c r="JFE45"/>
      <c r="JFF45"/>
      <c r="JFG45"/>
      <c r="JFH45"/>
      <c r="JFI45"/>
      <c r="JFJ45"/>
      <c r="JFK45"/>
      <c r="JFL45"/>
      <c r="JFM45"/>
      <c r="JFN45"/>
      <c r="JFO45"/>
      <c r="JFP45"/>
      <c r="JFQ45"/>
      <c r="JFR45"/>
      <c r="JFS45"/>
      <c r="JFT45"/>
      <c r="JFU45"/>
      <c r="JFV45"/>
      <c r="JFW45"/>
      <c r="JFX45"/>
      <c r="JFY45"/>
      <c r="JFZ45"/>
      <c r="JGA45"/>
      <c r="JGB45"/>
      <c r="JGC45"/>
      <c r="JGD45"/>
      <c r="JGE45"/>
      <c r="JGF45"/>
      <c r="JGG45"/>
      <c r="JGH45"/>
      <c r="JGI45"/>
      <c r="JGJ45"/>
      <c r="JGK45"/>
      <c r="JGL45"/>
      <c r="JGM45"/>
      <c r="JGN45"/>
      <c r="JGO45"/>
      <c r="JGP45"/>
      <c r="JGQ45"/>
      <c r="JGR45"/>
      <c r="JGS45"/>
      <c r="JGT45"/>
      <c r="JGU45"/>
      <c r="JGV45"/>
      <c r="JGW45"/>
      <c r="JGX45"/>
      <c r="JGY45"/>
      <c r="JGZ45"/>
      <c r="JHA45"/>
      <c r="JHB45"/>
      <c r="JHC45"/>
      <c r="JHD45"/>
      <c r="JHE45"/>
      <c r="JHF45"/>
      <c r="JHG45"/>
      <c r="JHH45"/>
      <c r="JHI45"/>
      <c r="JHJ45"/>
      <c r="JHK45"/>
      <c r="JHL45"/>
      <c r="JHM45"/>
      <c r="JHN45"/>
      <c r="JHO45"/>
      <c r="JHP45"/>
      <c r="JHQ45"/>
      <c r="JHR45"/>
      <c r="JHS45"/>
      <c r="JHT45"/>
      <c r="JHU45"/>
      <c r="JHV45"/>
      <c r="JHW45"/>
      <c r="JHX45"/>
      <c r="JHY45"/>
      <c r="JHZ45"/>
      <c r="JIA45"/>
      <c r="JIB45"/>
      <c r="JIC45"/>
      <c r="JID45"/>
      <c r="JIE45"/>
      <c r="JIF45"/>
      <c r="JIG45"/>
      <c r="JIH45"/>
      <c r="JII45"/>
      <c r="JIJ45"/>
      <c r="JIK45"/>
      <c r="JIL45"/>
      <c r="JIM45"/>
      <c r="JIN45"/>
      <c r="JIO45"/>
      <c r="JIP45"/>
      <c r="JIQ45"/>
      <c r="JIR45"/>
      <c r="JIS45"/>
      <c r="JIT45"/>
      <c r="JIU45"/>
      <c r="JIV45"/>
      <c r="JIW45"/>
      <c r="JIX45"/>
      <c r="JIY45"/>
      <c r="JIZ45"/>
      <c r="JJA45"/>
      <c r="JJB45"/>
      <c r="JJC45"/>
      <c r="JJD45"/>
      <c r="JJE45"/>
      <c r="JJF45"/>
      <c r="JJG45"/>
      <c r="JJH45"/>
      <c r="JJI45"/>
      <c r="JJJ45"/>
      <c r="JJK45"/>
      <c r="JJL45"/>
      <c r="JJM45"/>
      <c r="JJN45"/>
      <c r="JJO45"/>
      <c r="JJP45"/>
      <c r="JJQ45"/>
      <c r="JJR45"/>
      <c r="JJS45"/>
      <c r="JJT45"/>
      <c r="JJU45"/>
      <c r="JJV45"/>
      <c r="JJW45"/>
      <c r="JJX45"/>
      <c r="JJY45"/>
      <c r="JJZ45"/>
      <c r="JKA45"/>
      <c r="JKB45"/>
      <c r="JKC45"/>
      <c r="JKD45"/>
      <c r="JKE45"/>
      <c r="JKF45"/>
      <c r="JKG45"/>
      <c r="JKH45"/>
      <c r="JKI45"/>
      <c r="JKJ45"/>
      <c r="JKK45"/>
      <c r="JKL45"/>
      <c r="JKM45"/>
      <c r="JKN45"/>
      <c r="JKO45"/>
      <c r="JKP45"/>
      <c r="JKQ45"/>
      <c r="JKR45"/>
      <c r="JKS45"/>
      <c r="JKT45"/>
      <c r="JKU45"/>
      <c r="JKV45"/>
      <c r="JKW45"/>
      <c r="JKX45"/>
      <c r="JKY45"/>
      <c r="JKZ45"/>
      <c r="JLA45"/>
      <c r="JLB45"/>
      <c r="JLC45"/>
      <c r="JLD45"/>
      <c r="JLE45"/>
      <c r="JLF45"/>
      <c r="JLG45"/>
      <c r="JLH45"/>
      <c r="JLI45"/>
      <c r="JLJ45"/>
      <c r="JLK45"/>
      <c r="JLL45"/>
      <c r="JLM45"/>
      <c r="JLN45"/>
      <c r="JLO45"/>
      <c r="JLP45"/>
      <c r="JLQ45"/>
      <c r="JLR45"/>
      <c r="JLS45"/>
      <c r="JLT45"/>
      <c r="JLU45"/>
      <c r="JLV45"/>
      <c r="JLW45"/>
      <c r="JLX45"/>
      <c r="JLY45"/>
      <c r="JLZ45"/>
      <c r="JMA45"/>
      <c r="JMB45"/>
      <c r="JMC45"/>
      <c r="JMD45"/>
      <c r="JME45"/>
      <c r="JMF45"/>
      <c r="JMG45"/>
      <c r="JMH45"/>
      <c r="JMI45"/>
      <c r="JMJ45"/>
      <c r="JMK45"/>
      <c r="JML45"/>
      <c r="JMM45"/>
      <c r="JMN45"/>
      <c r="JMO45"/>
      <c r="JMP45"/>
      <c r="JMQ45"/>
      <c r="JMR45"/>
      <c r="JMS45"/>
      <c r="JMT45"/>
      <c r="JMU45"/>
      <c r="JMV45"/>
      <c r="JMW45"/>
      <c r="JMX45"/>
      <c r="JMY45"/>
      <c r="JMZ45"/>
      <c r="JNA45"/>
      <c r="JNB45"/>
      <c r="JNC45"/>
      <c r="JND45"/>
      <c r="JNE45"/>
      <c r="JNF45"/>
      <c r="JNG45"/>
      <c r="JNH45"/>
      <c r="JNI45"/>
      <c r="JNJ45"/>
      <c r="JNK45"/>
      <c r="JNL45"/>
      <c r="JNM45"/>
      <c r="JNN45"/>
      <c r="JNO45"/>
      <c r="JNP45"/>
      <c r="JNQ45"/>
      <c r="JNR45"/>
      <c r="JNS45"/>
      <c r="JNT45"/>
      <c r="JNU45"/>
      <c r="JNV45"/>
      <c r="JNW45"/>
      <c r="JNX45"/>
      <c r="JNY45"/>
      <c r="JNZ45"/>
      <c r="JOA45"/>
      <c r="JOB45"/>
      <c r="JOC45"/>
      <c r="JOD45"/>
      <c r="JOE45"/>
      <c r="JOF45"/>
      <c r="JOG45"/>
      <c r="JOH45"/>
      <c r="JOI45"/>
      <c r="JOJ45"/>
      <c r="JOK45"/>
      <c r="JOL45"/>
      <c r="JOM45"/>
      <c r="JON45"/>
      <c r="JOO45"/>
      <c r="JOP45"/>
      <c r="JOQ45"/>
      <c r="JOR45"/>
      <c r="JOS45"/>
      <c r="JOT45"/>
      <c r="JOU45"/>
      <c r="JOV45"/>
      <c r="JOW45"/>
      <c r="JOX45"/>
      <c r="JOY45"/>
      <c r="JOZ45"/>
      <c r="JPA45"/>
      <c r="JPB45"/>
      <c r="JPC45"/>
      <c r="JPD45"/>
      <c r="JPE45"/>
      <c r="JPF45"/>
      <c r="JPG45"/>
      <c r="JPH45"/>
      <c r="JPI45"/>
      <c r="JPJ45"/>
      <c r="JPK45"/>
      <c r="JPL45"/>
      <c r="JPM45"/>
      <c r="JPN45"/>
      <c r="JPO45"/>
      <c r="JPP45"/>
      <c r="JPQ45"/>
      <c r="JPR45"/>
      <c r="JPS45"/>
      <c r="JPT45"/>
      <c r="JPU45"/>
      <c r="JPV45"/>
      <c r="JPW45"/>
      <c r="JPX45"/>
      <c r="JPY45"/>
      <c r="JPZ45"/>
      <c r="JQA45"/>
      <c r="JQB45"/>
      <c r="JQC45"/>
      <c r="JQD45"/>
      <c r="JQE45"/>
      <c r="JQF45"/>
      <c r="JQG45"/>
      <c r="JQH45"/>
      <c r="JQI45"/>
      <c r="JQJ45"/>
      <c r="JQK45"/>
      <c r="JQL45"/>
      <c r="JQM45"/>
      <c r="JQN45"/>
      <c r="JQO45"/>
      <c r="JQP45"/>
      <c r="JQQ45"/>
      <c r="JQR45"/>
      <c r="JQS45"/>
      <c r="JQT45"/>
      <c r="JQU45"/>
      <c r="JQV45"/>
      <c r="JQW45"/>
      <c r="JQX45"/>
      <c r="JQY45"/>
      <c r="JQZ45"/>
      <c r="JRA45"/>
      <c r="JRB45"/>
      <c r="JRC45"/>
      <c r="JRD45"/>
      <c r="JRE45"/>
      <c r="JRF45"/>
      <c r="JRG45"/>
      <c r="JRH45"/>
      <c r="JRI45"/>
      <c r="JRJ45"/>
      <c r="JRK45"/>
      <c r="JRL45"/>
      <c r="JRM45"/>
      <c r="JRN45"/>
      <c r="JRO45"/>
      <c r="JRP45"/>
      <c r="JRQ45"/>
      <c r="JRR45"/>
      <c r="JRS45"/>
      <c r="JRT45"/>
      <c r="JRU45"/>
      <c r="JRV45"/>
      <c r="JRW45"/>
      <c r="JRX45"/>
      <c r="JRY45"/>
      <c r="JRZ45"/>
      <c r="JSA45"/>
      <c r="JSB45"/>
      <c r="JSC45"/>
      <c r="JSD45"/>
      <c r="JSE45"/>
      <c r="JSF45"/>
      <c r="JSG45"/>
      <c r="JSH45"/>
      <c r="JSI45"/>
      <c r="JSJ45"/>
      <c r="JSK45"/>
      <c r="JSL45"/>
      <c r="JSM45"/>
      <c r="JSN45"/>
      <c r="JSO45"/>
      <c r="JSP45"/>
      <c r="JSQ45"/>
      <c r="JSR45"/>
      <c r="JSS45"/>
      <c r="JST45"/>
      <c r="JSU45"/>
      <c r="JSV45"/>
      <c r="JSW45"/>
      <c r="JSX45"/>
      <c r="JSY45"/>
      <c r="JSZ45"/>
      <c r="JTA45"/>
      <c r="JTB45"/>
      <c r="JTC45"/>
      <c r="JTD45"/>
      <c r="JTE45"/>
      <c r="JTF45"/>
      <c r="JTG45"/>
      <c r="JTH45"/>
      <c r="JTI45"/>
      <c r="JTJ45"/>
      <c r="JTK45"/>
      <c r="JTL45"/>
      <c r="JTM45"/>
      <c r="JTN45"/>
      <c r="JTO45"/>
      <c r="JTP45"/>
      <c r="JTQ45"/>
      <c r="JTR45"/>
      <c r="JTS45"/>
      <c r="JTT45"/>
      <c r="JTU45"/>
      <c r="JTV45"/>
      <c r="JTW45"/>
      <c r="JTX45"/>
      <c r="JTY45"/>
      <c r="JTZ45"/>
      <c r="JUA45"/>
      <c r="JUB45"/>
      <c r="JUC45"/>
      <c r="JUD45"/>
      <c r="JUE45"/>
      <c r="JUF45"/>
      <c r="JUG45"/>
      <c r="JUH45"/>
      <c r="JUI45"/>
      <c r="JUJ45"/>
      <c r="JUK45"/>
      <c r="JUL45"/>
      <c r="JUM45"/>
      <c r="JUN45"/>
      <c r="JUO45"/>
      <c r="JUP45"/>
      <c r="JUQ45"/>
      <c r="JUR45"/>
      <c r="JUS45"/>
      <c r="JUT45"/>
      <c r="JUU45"/>
      <c r="JUV45"/>
      <c r="JUW45"/>
      <c r="JUX45"/>
      <c r="JUY45"/>
      <c r="JUZ45"/>
      <c r="JVA45"/>
      <c r="JVB45"/>
      <c r="JVC45"/>
      <c r="JVD45"/>
      <c r="JVE45"/>
      <c r="JVF45"/>
      <c r="JVG45"/>
      <c r="JVH45"/>
      <c r="JVI45"/>
      <c r="JVJ45"/>
      <c r="JVK45"/>
      <c r="JVL45"/>
      <c r="JVM45"/>
      <c r="JVN45"/>
      <c r="JVO45"/>
      <c r="JVP45"/>
      <c r="JVQ45"/>
      <c r="JVR45"/>
      <c r="JVS45"/>
      <c r="JVT45"/>
      <c r="JVU45"/>
      <c r="JVV45"/>
      <c r="JVW45"/>
      <c r="JVX45"/>
      <c r="JVY45"/>
      <c r="JVZ45"/>
      <c r="JWA45"/>
      <c r="JWB45"/>
      <c r="JWC45"/>
      <c r="JWD45"/>
      <c r="JWE45"/>
      <c r="JWF45"/>
      <c r="JWG45"/>
      <c r="JWH45"/>
      <c r="JWI45"/>
      <c r="JWJ45"/>
      <c r="JWK45"/>
      <c r="JWL45"/>
      <c r="JWM45"/>
      <c r="JWN45"/>
      <c r="JWO45"/>
      <c r="JWP45"/>
      <c r="JWQ45"/>
      <c r="JWR45"/>
      <c r="JWS45"/>
      <c r="JWT45"/>
      <c r="JWU45"/>
      <c r="JWV45"/>
      <c r="JWW45"/>
      <c r="JWX45"/>
      <c r="JWY45"/>
      <c r="JWZ45"/>
      <c r="JXA45"/>
      <c r="JXB45"/>
      <c r="JXC45"/>
      <c r="JXD45"/>
      <c r="JXE45"/>
      <c r="JXF45"/>
      <c r="JXG45"/>
      <c r="JXH45"/>
      <c r="JXI45"/>
      <c r="JXJ45"/>
      <c r="JXK45"/>
      <c r="JXL45"/>
      <c r="JXM45"/>
      <c r="JXN45"/>
      <c r="JXO45"/>
      <c r="JXP45"/>
      <c r="JXQ45"/>
      <c r="JXR45"/>
      <c r="JXS45"/>
      <c r="JXT45"/>
      <c r="JXU45"/>
      <c r="JXV45"/>
      <c r="JXW45"/>
      <c r="JXX45"/>
      <c r="JXY45"/>
      <c r="JXZ45"/>
      <c r="JYA45"/>
      <c r="JYB45"/>
      <c r="JYC45"/>
      <c r="JYD45"/>
      <c r="JYE45"/>
      <c r="JYF45"/>
      <c r="JYG45"/>
      <c r="JYH45"/>
      <c r="JYI45"/>
      <c r="JYJ45"/>
      <c r="JYK45"/>
      <c r="JYL45"/>
      <c r="JYM45"/>
      <c r="JYN45"/>
      <c r="JYO45"/>
      <c r="JYP45"/>
      <c r="JYQ45"/>
      <c r="JYR45"/>
      <c r="JYS45"/>
      <c r="JYT45"/>
      <c r="JYU45"/>
      <c r="JYV45"/>
      <c r="JYW45"/>
      <c r="JYX45"/>
      <c r="JYY45"/>
      <c r="JYZ45"/>
      <c r="JZA45"/>
      <c r="JZB45"/>
      <c r="JZC45"/>
      <c r="JZD45"/>
      <c r="JZE45"/>
      <c r="JZF45"/>
      <c r="JZG45"/>
      <c r="JZH45"/>
      <c r="JZI45"/>
      <c r="JZJ45"/>
      <c r="JZK45"/>
      <c r="JZL45"/>
      <c r="JZM45"/>
      <c r="JZN45"/>
      <c r="JZO45"/>
      <c r="JZP45"/>
      <c r="JZQ45"/>
      <c r="JZR45"/>
      <c r="JZS45"/>
      <c r="JZT45"/>
      <c r="JZU45"/>
      <c r="JZV45"/>
      <c r="JZW45"/>
      <c r="JZX45"/>
      <c r="JZY45"/>
      <c r="JZZ45"/>
      <c r="KAA45"/>
      <c r="KAB45"/>
      <c r="KAC45"/>
      <c r="KAD45"/>
      <c r="KAE45"/>
      <c r="KAF45"/>
      <c r="KAG45"/>
      <c r="KAH45"/>
      <c r="KAI45"/>
      <c r="KAJ45"/>
      <c r="KAK45"/>
      <c r="KAL45"/>
      <c r="KAM45"/>
      <c r="KAN45"/>
      <c r="KAO45"/>
      <c r="KAP45"/>
      <c r="KAQ45"/>
      <c r="KAR45"/>
      <c r="KAS45"/>
      <c r="KAT45"/>
      <c r="KAU45"/>
      <c r="KAV45"/>
      <c r="KAW45"/>
      <c r="KAX45"/>
      <c r="KAY45"/>
      <c r="KAZ45"/>
      <c r="KBA45"/>
      <c r="KBB45"/>
      <c r="KBC45"/>
      <c r="KBD45"/>
      <c r="KBE45"/>
      <c r="KBF45"/>
      <c r="KBG45"/>
      <c r="KBH45"/>
      <c r="KBI45"/>
      <c r="KBJ45"/>
      <c r="KBK45"/>
      <c r="KBL45"/>
      <c r="KBM45"/>
      <c r="KBN45"/>
      <c r="KBO45"/>
      <c r="KBP45"/>
      <c r="KBQ45"/>
      <c r="KBR45"/>
      <c r="KBS45"/>
      <c r="KBT45"/>
      <c r="KBU45"/>
      <c r="KBV45"/>
      <c r="KBW45"/>
      <c r="KBX45"/>
      <c r="KBY45"/>
      <c r="KBZ45"/>
      <c r="KCA45"/>
      <c r="KCB45"/>
      <c r="KCC45"/>
      <c r="KCD45"/>
      <c r="KCE45"/>
      <c r="KCF45"/>
      <c r="KCG45"/>
      <c r="KCH45"/>
      <c r="KCI45"/>
      <c r="KCJ45"/>
      <c r="KCK45"/>
      <c r="KCL45"/>
      <c r="KCM45"/>
      <c r="KCN45"/>
      <c r="KCO45"/>
      <c r="KCP45"/>
      <c r="KCQ45"/>
      <c r="KCR45"/>
      <c r="KCS45"/>
      <c r="KCT45"/>
      <c r="KCU45"/>
      <c r="KCV45"/>
      <c r="KCW45"/>
      <c r="KCX45"/>
      <c r="KCY45"/>
      <c r="KCZ45"/>
      <c r="KDA45"/>
      <c r="KDB45"/>
      <c r="KDC45"/>
      <c r="KDD45"/>
      <c r="KDE45"/>
      <c r="KDF45"/>
      <c r="KDG45"/>
      <c r="KDH45"/>
      <c r="KDI45"/>
      <c r="KDJ45"/>
      <c r="KDK45"/>
      <c r="KDL45"/>
      <c r="KDM45"/>
      <c r="KDN45"/>
      <c r="KDO45"/>
      <c r="KDP45"/>
      <c r="KDQ45"/>
      <c r="KDR45"/>
      <c r="KDS45"/>
      <c r="KDT45"/>
      <c r="KDU45"/>
      <c r="KDV45"/>
      <c r="KDW45"/>
      <c r="KDX45"/>
      <c r="KDY45"/>
      <c r="KDZ45"/>
      <c r="KEA45"/>
      <c r="KEB45"/>
      <c r="KEC45"/>
      <c r="KED45"/>
      <c r="KEE45"/>
      <c r="KEF45"/>
      <c r="KEG45"/>
      <c r="KEH45"/>
      <c r="KEI45"/>
      <c r="KEJ45"/>
      <c r="KEK45"/>
      <c r="KEL45"/>
      <c r="KEM45"/>
      <c r="KEN45"/>
      <c r="KEO45"/>
      <c r="KEP45"/>
      <c r="KEQ45"/>
      <c r="KER45"/>
      <c r="KES45"/>
      <c r="KET45"/>
      <c r="KEU45"/>
      <c r="KEV45"/>
      <c r="KEW45"/>
      <c r="KEX45"/>
      <c r="KEY45"/>
      <c r="KEZ45"/>
      <c r="KFA45"/>
      <c r="KFB45"/>
      <c r="KFC45"/>
      <c r="KFD45"/>
      <c r="KFE45"/>
      <c r="KFF45"/>
      <c r="KFG45"/>
      <c r="KFH45"/>
      <c r="KFI45"/>
    </row>
  </sheetData>
  <mergeCells count="5">
    <mergeCell ref="A7:C7"/>
    <mergeCell ref="A5:C5"/>
    <mergeCell ref="A3:C3"/>
    <mergeCell ref="A4:C4"/>
    <mergeCell ref="A6:C6"/>
  </mergeCells>
  <hyperlinks>
    <hyperlink ref="B23" r:id="rId1" location="n29" display="http://zakon2.rada.gov.ua/laws/show/z0643-16/print - n29"/>
  </hyperlinks>
  <pageMargins left="0.7" right="0.7" top="0.75" bottom="0.75" header="0.3" footer="0.3"/>
  <pageSetup paperSize="9" scale="86" fitToHeight="0" orientation="portrait"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5</vt:i4>
      </vt:variant>
    </vt:vector>
  </HeadingPairs>
  <TitlesOfParts>
    <vt:vector size="18" baseType="lpstr">
      <vt:lpstr>Zmist</vt:lpstr>
      <vt:lpstr>Д 1</vt:lpstr>
      <vt:lpstr>Д 2</vt:lpstr>
      <vt:lpstr>Д 3</vt:lpstr>
      <vt:lpstr>Д 4</vt:lpstr>
      <vt:lpstr>Д 11</vt:lpstr>
      <vt:lpstr>Д 14_ГВ</vt:lpstr>
      <vt:lpstr>Д 12 ст </vt:lpstr>
      <vt:lpstr>Д 15</vt:lpstr>
      <vt:lpstr>Д 6</vt:lpstr>
      <vt:lpstr>Check_list</vt:lpstr>
      <vt:lpstr>2стТЕ_УЗ_УП_162</vt:lpstr>
      <vt:lpstr>ТЕ_2ст_вих</vt:lpstr>
      <vt:lpstr>'Д 1'!Область_печати</vt:lpstr>
      <vt:lpstr>'Д 12 ст '!Область_печати</vt:lpstr>
      <vt:lpstr>'Д 2'!Область_печати</vt:lpstr>
      <vt:lpstr>'Д 3'!Область_печати</vt:lpstr>
      <vt:lpstr>'Д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2023-10-17T08:02:09Z</dcterms:modified>
</cp:coreProperties>
</file>