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showInkAnnotation="0" codeName="ЭтаКнига" defaultThemeVersion="124226"/>
  <bookViews>
    <workbookView xWindow="-120" yWindow="-120" windowWidth="29040" windowHeight="15840" tabRatio="935" firstSheet="1" activeTab="4"/>
  </bookViews>
  <sheets>
    <sheet name="Zmist" sheetId="34" state="hidden" r:id="rId1"/>
    <sheet name="Д 1" sheetId="15" r:id="rId2"/>
    <sheet name="Д 2" sheetId="16" r:id="rId3"/>
    <sheet name="Д 3" sheetId="17" r:id="rId4"/>
    <sheet name="Д 4" sheetId="18" r:id="rId5"/>
    <sheet name="Д 11" sheetId="27" state="hidden" r:id="rId6"/>
    <sheet name="Д 14_ГВ" sheetId="30" state="hidden" r:id="rId7"/>
    <sheet name="Д 15" sheetId="31" state="hidden" r:id="rId8"/>
    <sheet name="Д 6" sheetId="26" state="hidden" r:id="rId9"/>
    <sheet name="2ст_ТЕвихдані" sheetId="49" state="hidden" r:id="rId10"/>
    <sheet name="ТЕ_2ст_тариф (Ком_по зм.част)" sheetId="58" state="hidden" r:id="rId11"/>
    <sheet name="ТЕ_2ст_вих" sheetId="46" state="hidden" r:id="rId12"/>
  </sheets>
  <externalReferences>
    <externalReference r:id="rId13"/>
    <externalReference r:id="rId14"/>
    <externalReference r:id="rId15"/>
    <externalReference r:id="rId16"/>
    <externalReference r:id="rId17"/>
    <externalReference r:id="rId18"/>
  </externalReferences>
  <definedNames>
    <definedName name="____xlnm.Print_Area_2">#REF!</definedName>
    <definedName name="____xlnm.Print_Area_3">#REF!</definedName>
    <definedName name="__xlnm.Print_Area">#REF!</definedName>
    <definedName name="__xlnm.Print_Area_1">#REF!</definedName>
    <definedName name="__xlnm.Print_Area_2">#REF!</definedName>
    <definedName name="__xlnm.Print_Area_3">#REF!</definedName>
    <definedName name="_gvp14">[1]рік!#REF!</definedName>
    <definedName name="_gvp2">[1]рік!#REF!</definedName>
    <definedName name="_wrn2" localSheetId="10" hidden="1">{#N/A,#N/A,FALSE,"9PS0"}</definedName>
    <definedName name="_wrn2" hidden="1">{#N/A,#N/A,FALSE,"9PS0"}</definedName>
    <definedName name="A1048999">'[2]1_Структура по елементах'!#REF!</definedName>
    <definedName name="A1049000">'[2]1_Структура по елементах'!#REF!</definedName>
    <definedName name="A1049999">'[2]1_Структура по елементах'!#REF!</definedName>
    <definedName name="A1050000">'[2]1_Структура по елементах'!#REF!</definedName>
    <definedName name="A1060000">'[2]1_Структура по елементах'!#REF!</definedName>
    <definedName name="A1999999">'[2]1_Структура по елементах'!#REF!</definedName>
    <definedName name="A2000021">'[2]1_Структура по елементах'!#REF!</definedName>
    <definedName name="A6000000">'[2]1_Структура по елементах'!#REF!</definedName>
    <definedName name="aaa" localSheetId="10" hidden="1">{#N/A,#N/A,FALSE,"9PS0"}</definedName>
    <definedName name="aaa" hidden="1">{#N/A,#N/A,FALSE,"9PS0"}</definedName>
    <definedName name="ab" localSheetId="10" hidden="1">{#N/A,#N/A,FALSE,"9PS0"}</definedName>
    <definedName name="ab" hidden="1">{#N/A,#N/A,FALSE,"9PS0"}</definedName>
    <definedName name="AccessDatabase" hidden="1">"C:\WINDOWS\Рабочий стол\Робота Лутчина\Ltke2new\Ltke22.mdb"</definedName>
    <definedName name="bbb" localSheetId="10" hidden="1">{#N/A,#N/A,FALSE,"9PS0"}</definedName>
    <definedName name="bbb" hidden="1">{#N/A,#N/A,FALSE,"9PS0"}</definedName>
    <definedName name="C_\Documents_and_Settings\7\Мои_документы\PROMFINPLAN\ПФП_ГОДОВОЙ_2007_НОВАЯ_МЕТОДИКА\Основной_ПФП_2007_10_рент.xls_65_нов_метод">#REF!</definedName>
    <definedName name="chel20">[1]рік!#REF!</definedName>
    <definedName name="Excel_BuiltIn_Print_Area_1">#REF!</definedName>
    <definedName name="Excel_BuiltIn_Print_Area_3">#REF!</definedName>
    <definedName name="Excel_BuiltIn_Print_Area_9">#REF!</definedName>
    <definedName name="f" hidden="1">'[3]3 утв.'!$F$1:$H$65536,'[3]3 утв.'!$P$1:$AQ$65536</definedName>
    <definedName name="kot" localSheetId="10" hidden="1">{#N/A,#N/A,FALSE,"9PS0"}</definedName>
    <definedName name="kot" hidden="1">{#N/A,#N/A,FALSE,"9PS0"}</definedName>
    <definedName name="QКТМ">[1]рік!#REF!</definedName>
    <definedName name="QКТМ1">[1]рік!#REF!</definedName>
    <definedName name="Qрозрах">[1]рік!#REF!</definedName>
    <definedName name="s" localSheetId="10" hidden="1">{#N/A,#N/A,FALSE,"9PS0"}</definedName>
    <definedName name="s" hidden="1">{#N/A,#N/A,FALSE,"9PS0"}</definedName>
    <definedName name="SHARED_FORMULA_10_7_10_7_14">ROUND(#REF!*#REF!%,2)</definedName>
    <definedName name="SHARED_FORMULA_11_232_11_232_6">ROUND(#REF!/#REF!*100,2)</definedName>
    <definedName name="SHARED_FORMULA_11_79_11_79_11">SUM(#REF!)</definedName>
    <definedName name="SHARED_FORMULA_11_80_11_80_11">#REF!+#REF!+#REF!</definedName>
    <definedName name="SHARED_FORMULA_11_87_11_87_11">#REF!+#REF!+#REF!</definedName>
    <definedName name="SHARED_FORMULA_13_232_13_232_6">ROUND(#REF!/#REF!*100,2)</definedName>
    <definedName name="SHARED_FORMULA_13_233_13_233_6">ROUND(#REF!/#REF!*100,2)</definedName>
    <definedName name="SHARED_FORMULA_13_236_13_236_6">ROUND(#REF!/#REF!*100,2)</definedName>
    <definedName name="SHARED_FORMULA_15_237_15_237_6">ROUND(#REF!/#REF!*100,2)</definedName>
    <definedName name="SHARED_FORMULA_2_231_2_231_6">#REF!+#REF!+#REF!+#REF!+#REF!+#REF!</definedName>
    <definedName name="SHARED_FORMULA_2_232_2_232_6">#REF!</definedName>
    <definedName name="SHARED_FORMULA_23_59_23_59_6">#REF!+#REF!</definedName>
    <definedName name="SHARED_FORMULA_3_112_3_112_8">SUM(#REF!)</definedName>
    <definedName name="SHARED_FORMULA_3_151_3_151_7">SUM(#REF!)</definedName>
    <definedName name="SHARED_FORMULA_3_200_3_200_1">SUM(#REF!)</definedName>
    <definedName name="SHARED_FORMULA_3_22_3_22_9">SUM(#REF!)</definedName>
    <definedName name="SHARED_FORMULA_3_232_3_232_6">ROUND(#REF!/#REF!*100,2)</definedName>
    <definedName name="SHARED_FORMULA_3_233_3_233_6">ROUND(#REF!/#REF!*100,2)</definedName>
    <definedName name="SHARED_FORMULA_3_234_3_234_6">ROUND(#REF!/#REF!*100,2)</definedName>
    <definedName name="SHARED_FORMULA_3_235_3_235_6">ROUND(#REF!/#REF!*100,2)</definedName>
    <definedName name="SHARED_FORMULA_3_236_3_236_6">ROUND(#REF!/#REF!*100,2)</definedName>
    <definedName name="SHARED_FORMULA_3_242_3_242_1">SUM(#REF!)</definedName>
    <definedName name="SHARED_FORMULA_3_27_3_27_5">#REF!*#REF!</definedName>
    <definedName name="SHARED_FORMULA_3_322_3_322_1">SUM(#REF!)</definedName>
    <definedName name="SHARED_FORMULA_3_42_3_42_5">#REF!*#REF!</definedName>
    <definedName name="SHARED_FORMULA_3_68_3_68_8">SUM(#REF!)</definedName>
    <definedName name="SHARED_FORMULA_3_79_3_79_11">SUM(#REF!)</definedName>
    <definedName name="SHARED_FORMULA_3_80_3_80_11">#REF!+#REF!+#REF!</definedName>
    <definedName name="SHARED_FORMULA_3_87_3_87_11">#REF!+#REF!+#REF!</definedName>
    <definedName name="SHARED_FORMULA_4_10_4_10_10">#REF!</definedName>
    <definedName name="SHARED_FORMULA_4_100_4_100_1">SUM(#REF!)</definedName>
    <definedName name="SHARED_FORMULA_4_104_4_104_1">SUM(#REF!)</definedName>
    <definedName name="SHARED_FORMULA_4_108_4_108_7">#REF!</definedName>
    <definedName name="SHARED_FORMULA_4_113_4_113_8">#REF!+#REF!+#REF!</definedName>
    <definedName name="SHARED_FORMULA_4_114_4_114_1">SUM(#REF!)</definedName>
    <definedName name="SHARED_FORMULA_4_115_4_115_1">#REF!+#REF!+#REF!+#REF!+#REF!+#REF!+#REF!</definedName>
    <definedName name="SHARED_FORMULA_4_116_4_116_8">#REF!+#REF!+#REF!</definedName>
    <definedName name="SHARED_FORMULA_4_15_4_15_11">SUM(#REF!)</definedName>
    <definedName name="SHARED_FORMULA_4_152_4_152_7">#REF!+#REF!+#REF!</definedName>
    <definedName name="SHARED_FORMULA_4_154_4_154_7">#REF!+#REF!+#REF!</definedName>
    <definedName name="SHARED_FORMULA_4_158_4_158_1">SUM(#REF!)</definedName>
    <definedName name="SHARED_FORMULA_4_16_4_16_11">#REF!</definedName>
    <definedName name="SHARED_FORMULA_4_23_4_23_1">SUM(#REF!)</definedName>
    <definedName name="SHARED_FORMULA_4_24_4_24_8">SUM(#REF!)</definedName>
    <definedName name="SHARED_FORMULA_4_25_4_25_8">#REF!</definedName>
    <definedName name="SHARED_FORMULA_4_260_4_260_1">SUM(#REF!)</definedName>
    <definedName name="SHARED_FORMULA_4_261_4_261_1">#REF!+#REF!+#REF!</definedName>
    <definedName name="SHARED_FORMULA_4_29_4_29_5">#REF!*1.2</definedName>
    <definedName name="SHARED_FORMULA_4_304_4_304_1">SUM(#REF!)</definedName>
    <definedName name="SHARED_FORMULA_4_35_4_35_11">SUM(#REF!)</definedName>
    <definedName name="SHARED_FORMULA_4_356_4_356_1">SUM(#REF!)</definedName>
    <definedName name="SHARED_FORMULA_4_357_4_357_1">#REF!+#REF!</definedName>
    <definedName name="SHARED_FORMULA_4_358_4_358_1">#REF!+#REF!+#REF!+#REF!</definedName>
    <definedName name="SHARED_FORMULA_4_36_4_36_11">#REF!</definedName>
    <definedName name="SHARED_FORMULA_4_360_4_360_1">#REF!+#REF!+#REF!+#REF!</definedName>
    <definedName name="SHARED_FORMULA_4_361_4_361_1">#REF!+#REF!</definedName>
    <definedName name="SHARED_FORMULA_4_362_4_362_1">#REF!</definedName>
    <definedName name="SHARED_FORMULA_4_363_4_363_1">#REF!+#REF!</definedName>
    <definedName name="SHARED_FORMULA_4_364_4_364_1">#REF!</definedName>
    <definedName name="SHARED_FORMULA_4_365_4_365_1">#REF!+#REF!</definedName>
    <definedName name="SHARED_FORMULA_4_366_4_366_1">#REF!</definedName>
    <definedName name="SHARED_FORMULA_4_375_4_375_1">#REF!+#REF!+#REF!+#REF!+#REF!+#REF!</definedName>
    <definedName name="SHARED_FORMULA_4_40_4_40_1">SUM(#REF!)</definedName>
    <definedName name="SHARED_FORMULA_4_45_4_45_10">SUM(#REF!)</definedName>
    <definedName name="SHARED_FORMULA_4_45_4_45_5">#REF!*1.2</definedName>
    <definedName name="SHARED_FORMULA_4_46_4_46_10">#REF!</definedName>
    <definedName name="SHARED_FORMULA_4_47_4_47_10">#REF!+#REF!</definedName>
    <definedName name="SHARED_FORMULA_4_52_4_52_10">#REF!</definedName>
    <definedName name="SHARED_FORMULA_4_57_4_57_1">SUM(#REF!)</definedName>
    <definedName name="SHARED_FORMULA_4_64_4_64_7">#REF!+#REF!+#REF!</definedName>
    <definedName name="SHARED_FORMULA_4_69_4_69_8">#REF!</definedName>
    <definedName name="SHARED_FORMULA_4_81_4_81_1">SUM(#REF!)</definedName>
    <definedName name="SHARED_FORMULA_4_81_4_81_6">SUM(#REF!)</definedName>
    <definedName name="SHARED_FORMULA_5_59_5_59_6">#REF!+#REF!</definedName>
    <definedName name="SHARED_FORMULA_5_83_5_83_6">#REF!+#REF!</definedName>
    <definedName name="SHARED_FORMULA_6_384_6_384_1">#REF!-#REF!</definedName>
    <definedName name="SHARED_FORMULA_7_59_7_59_6">#REF!+#REF!</definedName>
    <definedName name="SHARED_FORMULA_7_83_7_83_6">#REF!+#REF!</definedName>
    <definedName name="Skk">[4]рік!#REF!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10"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t" localSheetId="10" hidden="1">{#N/A,#N/A,FALSE,"9PS0"}</definedName>
    <definedName name="t" hidden="1">{#N/A,#N/A,FALSE,"9PS0"}</definedName>
    <definedName name="ver" localSheetId="10" hidden="1">{#N/A,#N/A,FALSE,"9PS0"}</definedName>
    <definedName name="ver" hidden="1">{#N/A,#N/A,FALSE,"9PS0"}</definedName>
    <definedName name="voda100">[1]рік!#REF!</definedName>
    <definedName name="wrn.r1." localSheetId="10" hidden="1">{#N/A,#N/A,FALSE,"9PS0"}</definedName>
    <definedName name="wrn.r1." hidden="1">{#N/A,#N/A,FALSE,"9PS0"}</definedName>
    <definedName name="xff1">'[2]1_Структура по елементах'!#REF!</definedName>
    <definedName name="xgg">'[2]1_Структура по елементах'!#REF!</definedName>
    <definedName name="xgg1">'[2]1_Структура по елементах'!#REF!</definedName>
    <definedName name="xxx1">'[2]1_Структура по елементах'!#REF!</definedName>
    <definedName name="Z_2B9BA360_C094_11D4_BCAF_00C026C07CB6_.wvu.Cols" hidden="1">'[5]0'!$C$1:$L$65536,'[5]0'!$P$1:$AI$65536</definedName>
    <definedName name="Z_2B9BA361_C094_11D4_BCAF_00C026C07CB6_.wvu.Cols" hidden="1">'[5]1'!$D$1:$F$65536,'[5]1'!$L$1:$AQ$65536</definedName>
    <definedName name="Z_2B9BA362_C094_11D4_BCAF_00C026C07CB6_.wvu.Cols" hidden="1">'[5]1 кв'!$C$1:$E$65536,'[5]1 кв'!$N$1:$AX$65536</definedName>
    <definedName name="Z_2B9BA363_C094_11D4_BCAF_00C026C07CB6_.wvu.Cols" hidden="1">'[5]10'!$F$1:$H$65536,'[5]10'!$P$1:$AR$65536</definedName>
    <definedName name="Z_2B9BA364_C094_11D4_BCAF_00C026C07CB6_.wvu.Cols" hidden="1">'[5]10 міс.'!$C$1:$E$65536,'[5]10 міс.'!$N$1:$AX$65536</definedName>
    <definedName name="Z_2B9BA365_C094_11D4_BCAF_00C026C07CB6_.wvu.Cols" hidden="1">'[5]11'!$F$1:$H$65536,'[5]11'!$P$1:$AR$65536</definedName>
    <definedName name="Z_2B9BA366_C094_11D4_BCAF_00C026C07CB6_.wvu.Cols" hidden="1">'[5]11 міс.'!$C$1:$E$65536,'[5]11 міс.'!$N$1:$AX$65536</definedName>
    <definedName name="Z_2B9BA367_C094_11D4_BCAF_00C026C07CB6_.wvu.Cols" hidden="1">'[5]12'!$F$1:$H$65536,'[5]12'!$P$1:$AR$65536</definedName>
    <definedName name="Z_2B9BA368_C094_11D4_BCAF_00C026C07CB6_.wvu.Cols" hidden="1">'[5]12 міс.'!$C$1:$E$65536,'[5]12 міс.'!$N$1:$AX$65536</definedName>
    <definedName name="Z_2B9BA369_C094_11D4_BCAF_00C026C07CB6_.wvu.Cols" hidden="1">'[5]1998'!$C$1:$E$65536,'[5]1998'!$I$1:$AC$65536</definedName>
    <definedName name="Z_2B9BA36A_C094_11D4_BCAF_00C026C07CB6_.wvu.Cols" hidden="1">'[5]1півр'!$C$1:$E$65536,'[5]1півр'!$N$1:$AX$65536</definedName>
    <definedName name="Z_2B9BA36B_C094_11D4_BCAF_00C026C07CB6_.wvu.Cols" hidden="1">'[5]2'!$F$1:$H$65536,'[5]2'!$P$1:$AQ$65536</definedName>
    <definedName name="Z_2B9BA36C_C094_11D4_BCAF_00C026C07CB6_.wvu.Cols" hidden="1">'[5]2 кв'!$C$1:$E$65536,'[5]2 кв'!$M$1:$AW$65536</definedName>
    <definedName name="Z_2B9BA36D_C094_11D4_BCAF_00C026C07CB6_.wvu.Cols" hidden="1">'[5]2 утв'!$F$1:$H$65536,'[5]2 утв'!$P$1:$AM$65536</definedName>
    <definedName name="Z_2B9BA36E_C094_11D4_BCAF_00C026C07CB6_.wvu.Cols" hidden="1">'[5]3 не сокр.'!$F$1:$H$65536,'[5]3 не сокр.'!$P$1:$AQ$65536</definedName>
    <definedName name="Z_2B9BA36F_C094_11D4_BCAF_00C026C07CB6_.wvu.Cols" hidden="1">'[5]3 тар.'!$C$1:$E$65536,'[5]3 тар.'!$I$1:$AO$65536</definedName>
    <definedName name="Z_2B9BA370_C094_11D4_BCAF_00C026C07CB6_.wvu.Cols" hidden="1">'[5]3 утв.'!$F$1:$H$65536,'[5]3 утв.'!$P$1:$AQ$65536</definedName>
    <definedName name="Z_2B9BA371_C094_11D4_BCAF_00C026C07CB6_.wvu.Cols" hidden="1">'[5]3кв'!$C$1:$E$65536,'[5]3кв'!$N$1:$AX$65536</definedName>
    <definedName name="Z_2B9BA372_C094_11D4_BCAF_00C026C07CB6_.wvu.Cols" hidden="1">'[5]3кв '!$C$1:$E$65536,'[5]3кв '!$I$1:$AA$65536</definedName>
    <definedName name="Z_2B9BA373_C094_11D4_BCAF_00C026C07CB6_.wvu.Cols" hidden="1">'[5]4 утв'!$F$1:$H$65536,'[5]4 утв'!$P$1:$AR$65536</definedName>
    <definedName name="Z_2B9BA374_C094_11D4_BCAF_00C026C07CB6_.wvu.Cols" hidden="1">'[5]5'!$F$1:$H$65536,'[5]5'!$P$1:$AR$65536</definedName>
    <definedName name="Z_2B9BA375_C094_11D4_BCAF_00C026C07CB6_.wvu.Cols" hidden="1">'[5]6'!$F$1:$H$65536,'[5]6'!$P$1:$AR$65536</definedName>
    <definedName name="Z_2B9BA376_C094_11D4_BCAF_00C026C07CB6_.wvu.Cols" hidden="1">'[5]7'!$F$1:$H$65536,'[5]7'!$P$1:$AR$65536</definedName>
    <definedName name="Z_2B9BA377_C094_11D4_BCAF_00C026C07CB6_.wvu.Cols" hidden="1">'[5]7 міс'!$C$1:$E$65536,'[5]7 міс'!$N$1:$AX$65536</definedName>
    <definedName name="Z_2B9BA378_C094_11D4_BCAF_00C026C07CB6_.wvu.Cols" hidden="1">'[5]8'!$F$1:$H$65536,'[5]8'!$P$1:$AR$65536</definedName>
    <definedName name="Z_2B9BA379_C094_11D4_BCAF_00C026C07CB6_.wvu.Cols" hidden="1">'[5]8 міс.'!$C$1:$E$65536,'[5]8 міс.'!$N$1:$AX$65536</definedName>
    <definedName name="Z_2B9BA37A_C094_11D4_BCAF_00C026C07CB6_.wvu.Cols" hidden="1">'[5]812'!$F$1:$H$65536,'[5]812'!$P$1:$AM$65536</definedName>
    <definedName name="Z_2B9BA37B_C094_11D4_BCAF_00C026C07CB6_.wvu.Cols" hidden="1">'[5]812 (2)'!$F$1:$H$65536,'[5]812 (2)'!$P$1:$AL$65536</definedName>
    <definedName name="Z_2B9BA37C_C094_11D4_BCAF_00C026C07CB6_.wvu.Cols" hidden="1">'[5]9'!$F$1:$H$65536,'[5]9'!$P$1:$AP$65536</definedName>
    <definedName name="Z_2B9BA37D_C094_11D4_BCAF_00C026C07CB6_.wvu.Cols" hidden="1">'[5]9 (2)'!$C$1:$E$65536,'[5]9 (2)'!$I$1:$AF$65536</definedName>
    <definedName name="Z_2B9BA37E_C094_11D4_BCAF_00C026C07CB6_.wvu.Cols" hidden="1">'[5]9 міс.'!$C$1:$E$65536,'[5]9 міс.'!$N$1:$AX$65536</definedName>
    <definedName name="Z_3CAC8C1D_2F43_46C5_9552_49FE082DFB48_.wvu.Cols">#REF!</definedName>
    <definedName name="Z_3CAC8C1D_2F43_46C5_9552_49FE082DFB48_.wvu.Cols_1">#REF!</definedName>
    <definedName name="Z_3CAC8C1D_2F43_46C5_9552_49FE082DFB48_.wvu.Cols_2">(#REF!,#REF!)</definedName>
    <definedName name="Z_3CAC8C1D_2F43_46C5_9552_49FE082DFB48_.wvu.PrintArea">#REF!</definedName>
    <definedName name="Z_3CAC8C1D_2F43_46C5_9552_49FE082DFB48_.wvu.PrintArea_1">#REF!</definedName>
    <definedName name="Z_3CAC8C1D_2F43_46C5_9552_49FE082DFB48_.wvu.PrintTitles">#REF!</definedName>
    <definedName name="Z_3CAC8C1D_2F43_46C5_9552_49FE082DFB48_.wvu.PrintTitles_1">#REF!</definedName>
    <definedName name="Z_3CAC8C1D_2F43_46C5_9552_49FE082DFB48_.wvu.PrintTitles_2">#REF!</definedName>
    <definedName name="Z_3CAC8C1D_2F43_46C5_9552_49FE082DFB48_.wvu.PrintTitles_3">#REF!</definedName>
    <definedName name="Z_3CAC8C1D_2F43_46C5_9552_49FE082DFB48_.wvu.PrintTitles_4">#REF!</definedName>
    <definedName name="Z_3CAC8C1D_2F43_46C5_9552_49FE082DFB48_.wvu.PrintTitles_5">#REF!</definedName>
    <definedName name="Z_3CAC8C1D_2F43_46C5_9552_49FE082DFB48_.wvu.PrintTitles_6">#REF!</definedName>
    <definedName name="Z_3CAC8C1D_2F43_46C5_9552_49FE082DFB48_.wvu.Rows">(#REF!,#REF!)</definedName>
    <definedName name="Z_3CAC8C1D_2F43_46C5_9552_49FE082DFB48_.wvu.Rows_1">#REF!</definedName>
    <definedName name="Z_3CAC8C1D_2F43_46C5_9552_49FE082DFB48_.wvu.Rows_2">(#REF!,#REF!)</definedName>
    <definedName name="Z_BB70D038_E266_4DE9_B520_3E9C35ABBA97_.wvu.Cols">#REF!</definedName>
    <definedName name="Z_BB70D038_E266_4DE9_B520_3E9C35ABBA97_.wvu.Cols_1">#REF!</definedName>
    <definedName name="Z_BB70D038_E266_4DE9_B520_3E9C35ABBA97_.wvu.Cols_2">(#REF!,#REF!)</definedName>
    <definedName name="Z_BB70D038_E266_4DE9_B520_3E9C35ABBA97_.wvu.Cols_3">#REF!</definedName>
    <definedName name="Z_BB70D038_E266_4DE9_B520_3E9C35ABBA97_.wvu.PrintArea">#REF!</definedName>
    <definedName name="Z_BB70D038_E266_4DE9_B520_3E9C35ABBA97_.wvu.PrintArea_1">#REF!</definedName>
    <definedName name="Z_BB70D038_E266_4DE9_B520_3E9C35ABBA97_.wvu.PrintTitles">#REF!</definedName>
    <definedName name="Z_BB70D038_E266_4DE9_B520_3E9C35ABBA97_.wvu.PrintTitles_1">#REF!</definedName>
    <definedName name="Z_BB70D038_E266_4DE9_B520_3E9C35ABBA97_.wvu.PrintTitles_2">#REF!</definedName>
    <definedName name="Z_BB70D038_E266_4DE9_B520_3E9C35ABBA97_.wvu.PrintTitles_3">#REF!</definedName>
    <definedName name="Z_BB70D038_E266_4DE9_B520_3E9C35ABBA97_.wvu.PrintTitles_4">#REF!</definedName>
    <definedName name="Z_BB70D038_E266_4DE9_B520_3E9C35ABBA97_.wvu.PrintTitles_5">#REF!</definedName>
    <definedName name="Z_BB70D038_E266_4DE9_B520_3E9C35ABBA97_.wvu.PrintTitles_6">#REF!</definedName>
    <definedName name="Z_BB70D038_E266_4DE9_B520_3E9C35ABBA97_.wvu.Rows">(#REF!,#REF!)</definedName>
    <definedName name="Z_BB70D038_E266_4DE9_B520_3E9C35ABBA97_.wvu.Rows_1">#REF!</definedName>
    <definedName name="Z_BB70D038_E266_4DE9_B520_3E9C35ABBA97_.wvu.Rows_2">(#REF!,#REF!)</definedName>
    <definedName name="Z_F5654560_D292_11D4_BCAF_00C026C07CB6_.wvu.Cols" hidden="1">'[5]0'!$C$1:$L$65536,'[5]0'!$P$1:$AI$65536</definedName>
    <definedName name="Z_F5654561_D292_11D4_BCAF_00C026C07CB6_.wvu.Cols" hidden="1">'[5]1'!$D$1:$F$65536,'[5]1'!$L$1:$AQ$65536</definedName>
    <definedName name="Z_F5654562_D292_11D4_BCAF_00C026C07CB6_.wvu.Cols" hidden="1">'[5]1 кв'!$C$1:$E$65536,'[5]1 кв'!$N$1:$AX$65536</definedName>
    <definedName name="Z_F5654563_D292_11D4_BCAF_00C026C07CB6_.wvu.Cols" hidden="1">'[5]10'!$F$1:$H$65536,'[5]10'!$P$1:$AR$65536</definedName>
    <definedName name="Z_F5654564_D292_11D4_BCAF_00C026C07CB6_.wvu.Cols" hidden="1">'[5]10 міс.'!$C$1:$E$65536,'[5]10 міс.'!$N$1:$AX$65536</definedName>
    <definedName name="Z_F5654565_D292_11D4_BCAF_00C026C07CB6_.wvu.Cols" hidden="1">'[5]11'!$F$1:$H$65536,'[5]11'!$P$1:$AR$65536</definedName>
    <definedName name="Z_F5654566_D292_11D4_BCAF_00C026C07CB6_.wvu.Cols" hidden="1">'[5]11 міс.'!$C$1:$E$65536,'[5]11 міс.'!$N$1:$AX$65536</definedName>
    <definedName name="Z_F5654567_D292_11D4_BCAF_00C026C07CB6_.wvu.Cols" hidden="1">'[5]12'!$F$1:$H$65536,'[5]12'!$P$1:$AR$65536</definedName>
    <definedName name="Z_F5654568_D292_11D4_BCAF_00C026C07CB6_.wvu.Cols" hidden="1">'[5]12 міс.'!$C$1:$E$65536,'[5]12 міс.'!$N$1:$AX$65536</definedName>
    <definedName name="Z_F5654569_D292_11D4_BCAF_00C026C07CB6_.wvu.Cols" hidden="1">'[5]1998'!$C$1:$E$65536,'[5]1998'!$I$1:$AC$65536</definedName>
    <definedName name="Z_F565456A_D292_11D4_BCAF_00C026C07CB6_.wvu.Cols" hidden="1">'[5]1півр'!$C$1:$E$65536,'[5]1півр'!$N$1:$AX$65536</definedName>
    <definedName name="Z_F565456B_D292_11D4_BCAF_00C026C07CB6_.wvu.Cols" hidden="1">'[5]2'!$F$1:$H$65536,'[5]2'!$P$1:$AQ$65536</definedName>
    <definedName name="Z_F565456C_D292_11D4_BCAF_00C026C07CB6_.wvu.Cols" hidden="1">'[5]2 кв'!$C$1:$E$65536,'[5]2 кв'!$M$1:$AW$65536</definedName>
    <definedName name="Z_F565456D_D292_11D4_BCAF_00C026C07CB6_.wvu.Cols" hidden="1">'[5]2 утв'!$F$1:$H$65536,'[5]2 утв'!$P$1:$AM$65536</definedName>
    <definedName name="Z_F565456E_D292_11D4_BCAF_00C026C07CB6_.wvu.Cols" hidden="1">'[5]3 не сокр.'!$F$1:$H$65536,'[5]3 не сокр.'!$P$1:$AQ$65536</definedName>
    <definedName name="Z_F565456F_D292_11D4_BCAF_00C026C07CB6_.wvu.Cols" hidden="1">'[5]3 тар.'!$C$1:$E$65536,'[5]3 тар.'!$I$1:$AO$65536</definedName>
    <definedName name="Z_F5654570_D292_11D4_BCAF_00C026C07CB6_.wvu.Cols" hidden="1">'[5]3 утв.'!$F$1:$H$65536,'[5]3 утв.'!$P$1:$AQ$65536</definedName>
    <definedName name="Z_F5654571_D292_11D4_BCAF_00C026C07CB6_.wvu.Cols" hidden="1">'[5]3кв'!$C$1:$E$65536,'[5]3кв'!$N$1:$AX$65536</definedName>
    <definedName name="Z_F5654572_D292_11D4_BCAF_00C026C07CB6_.wvu.Cols" hidden="1">'[5]3кв '!$C$1:$E$65536,'[5]3кв '!$I$1:$AA$65536</definedName>
    <definedName name="Z_F5654573_D292_11D4_BCAF_00C026C07CB6_.wvu.Cols" hidden="1">'[5]4 утв'!$F$1:$H$65536,'[5]4 утв'!$P$1:$AR$65536</definedName>
    <definedName name="Z_F5654574_D292_11D4_BCAF_00C026C07CB6_.wvu.Cols" hidden="1">'[5]5'!$F$1:$H$65536,'[5]5'!$P$1:$AR$65536</definedName>
    <definedName name="Z_F5654575_D292_11D4_BCAF_00C026C07CB6_.wvu.Cols" hidden="1">'[5]6'!$F$1:$H$65536,'[5]6'!$P$1:$AR$65536</definedName>
    <definedName name="Z_F5654576_D292_11D4_BCAF_00C026C07CB6_.wvu.Cols" hidden="1">'[5]7'!$F$1:$H$65536,'[5]7'!$P$1:$AR$65536</definedName>
    <definedName name="Z_F5654577_D292_11D4_BCAF_00C026C07CB6_.wvu.Cols" hidden="1">'[5]7 міс'!$C$1:$E$65536,'[5]7 міс'!$N$1:$AX$65536</definedName>
    <definedName name="Z_F5654578_D292_11D4_BCAF_00C026C07CB6_.wvu.Cols" hidden="1">'[5]8'!$F$1:$H$65536,'[5]8'!$P$1:$AR$65536</definedName>
    <definedName name="Z_F5654579_D292_11D4_BCAF_00C026C07CB6_.wvu.Cols" hidden="1">'[5]8 міс.'!$C$1:$E$65536,'[5]8 міс.'!$N$1:$AX$65536</definedName>
    <definedName name="Z_F565457A_D292_11D4_BCAF_00C026C07CB6_.wvu.Cols" hidden="1">'[5]812'!$F$1:$H$65536,'[5]812'!$P$1:$AM$65536</definedName>
    <definedName name="Z_F565457B_D292_11D4_BCAF_00C026C07CB6_.wvu.Cols" hidden="1">'[5]812 (2)'!$F$1:$H$65536,'[5]812 (2)'!$P$1:$AL$65536</definedName>
    <definedName name="Z_F565457C_D292_11D4_BCAF_00C026C07CB6_.wvu.Cols" hidden="1">'[5]9'!$F$1:$H$65536,'[5]9'!$P$1:$AP$65536</definedName>
    <definedName name="Z_F565457D_D292_11D4_BCAF_00C026C07CB6_.wvu.Cols" hidden="1">'[5]9 (2)'!$C$1:$E$65536,'[5]9 (2)'!$I$1:$AF$65536</definedName>
    <definedName name="Z_F565457E_D292_11D4_BCAF_00C026C07CB6_.wvu.Cols" hidden="1">'[5]9 міс.'!$C$1:$E$65536,'[5]9 міс.'!$N$1:$AX$65536</definedName>
    <definedName name="zzz1">'[2]1_Структура по елементах'!#REF!</definedName>
    <definedName name="Бюдж1">[1]рік!#REF!</definedName>
    <definedName name="Бюдж2">[1]рік!#REF!</definedName>
    <definedName name="ГРУДЕНЬ" localSheetId="10" hidden="1">{#N/A,#N/A,FALSE,"9PS0"}</definedName>
    <definedName name="ГРУДЕНЬ" hidden="1">{#N/A,#N/A,FALSE,"9PS0"}</definedName>
    <definedName name="Д">#REF!</definedName>
    <definedName name="ДепЕЗ" localSheetId="10" hidden="1">{#N/A,#N/A,FALSE,"9PS0"}</definedName>
    <definedName name="ДепЕЗ" hidden="1">{#N/A,#N/A,FALSE,"9PS0"}</definedName>
    <definedName name="жовтень" localSheetId="10" hidden="1">{#N/A,#N/A,FALSE,"9PS0"}</definedName>
    <definedName name="жовтень" hidden="1">{#N/A,#N/A,FALSE,"9PS0"}</definedName>
    <definedName name="зарплатаБ" localSheetId="10" hidden="1">{#N/A,#N/A,FALSE,"9PS0"}</definedName>
    <definedName name="зарплатаБ" hidden="1">{#N/A,#N/A,FALSE,"9PS0"}</definedName>
    <definedName name="іваіф">#REF!</definedName>
    <definedName name="Інші1">[1]рік!#REF!</definedName>
    <definedName name="Інші2">[1]рік!#REF!</definedName>
    <definedName name="клімат1">[1]рік!#REF!</definedName>
    <definedName name="клімат2">[1]рік!#REF!</definedName>
    <definedName name="клімат3">[1]рік!#REF!</definedName>
    <definedName name="КМКП_НАСЕЛЕННЯ">#REF!</definedName>
    <definedName name="КТМ1">[1]рік!#REF!</definedName>
    <definedName name="КТМ2">[1]рік!#REF!</definedName>
    <definedName name="КТМ3">[1]рік!#REF!</definedName>
    <definedName name="ло" localSheetId="10" hidden="1">{#N/A,#N/A,FALSE,"9PS0"}</definedName>
    <definedName name="ло" hidden="1">{#N/A,#N/A,FALSE,"9PS0"}</definedName>
    <definedName name="лютий" localSheetId="10" hidden="1">{#N/A,#N/A,FALSE,"9PS0"}</definedName>
    <definedName name="лютий" hidden="1">{#N/A,#N/A,FALSE,"9PS0"}</definedName>
    <definedName name="НАСЕЛЕННЯ">#REF!</definedName>
    <definedName name="_xlnm.Print_Area" localSheetId="1">'Д 1'!$B$1:$AB$59</definedName>
    <definedName name="_xlnm.Print_Area" localSheetId="2">'Д 2'!$A$1:$K$67</definedName>
    <definedName name="_xlnm.Print_Area" localSheetId="3">'Д 3'!$A$1:$G$51</definedName>
    <definedName name="_xlnm.Print_Area" localSheetId="4">'Д 4'!$A$1:$H$41</definedName>
    <definedName name="облік">[6]скрыть!$D$4:$D$6</definedName>
    <definedName name="отклонение">"$#ССЫЛ!.$#ССЫЛ!$#ССЫЛ!"</definedName>
    <definedName name="отклонение_15">"$#ССЫЛ!.$#ССЫЛ!$#ССЫЛ!"</definedName>
    <definedName name="отклонение_18">NA()</definedName>
    <definedName name="отклонение_18_15">NA()</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хорона_праці">NA()</definedName>
    <definedName name="охорона_праці_15">NA()</definedName>
    <definedName name="пдв">"$#ССЫЛ!.$#ССЫЛ!$#ССЫЛ!"</definedName>
    <definedName name="пдв_15">"$#ССЫЛ!.$#ССЫЛ!$#ССЫЛ!"</definedName>
    <definedName name="пдв_18">NA()</definedName>
    <definedName name="пдв_18_15">NA()</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лан" localSheetId="10" hidden="1">{#N/A,#N/A,FALSE,"9PS0"}</definedName>
    <definedName name="план" hidden="1">{#N/A,#N/A,FALSE,"9PS0"}</definedName>
    <definedName name="рік" localSheetId="10" hidden="1">{#N/A,#N/A,FALSE,"9PS0"}</definedName>
    <definedName name="рік" hidden="1">{#N/A,#N/A,FALSE,"9PS0"}</definedName>
    <definedName name="рое" localSheetId="10" hidden="1">{#N/A,#N/A,FALSE,"9PS0"}</definedName>
    <definedName name="рое" hidden="1">{#N/A,#N/A,FALSE,"9PS0"}</definedName>
    <definedName name="Розр1">[1]рік!#REF!</definedName>
    <definedName name="Розр2">[1]рік!#REF!</definedName>
    <definedName name="Розр3">[1]рік!#REF!</definedName>
    <definedName name="СЕРПЕНЬ" localSheetId="10" hidden="1">{#N/A,#N/A,FALSE,"9PS0"}</definedName>
    <definedName name="СЕРПЕНЬ" hidden="1">{#N/A,#N/A,FALSE,"9PS0"}</definedName>
    <definedName name="травень" localSheetId="10" hidden="1">{#N/A,#N/A,FALSE,"9PS0"}</definedName>
    <definedName name="травень" hidden="1">{#N/A,#N/A,FALSE,"9PS0"}</definedName>
  </definedNames>
  <calcPr calcId="125725"/>
</workbook>
</file>

<file path=xl/calcChain.xml><?xml version="1.0" encoding="utf-8"?>
<calcChain xmlns="http://schemas.openxmlformats.org/spreadsheetml/2006/main">
  <c r="H59" i="49"/>
  <c r="F59"/>
  <c r="G59" l="1"/>
  <c r="I59"/>
  <c r="H69" i="58" l="1"/>
  <c r="H70"/>
  <c r="H71"/>
  <c r="I106"/>
  <c r="R102"/>
  <c r="O102"/>
  <c r="L102"/>
  <c r="R98"/>
  <c r="O98"/>
  <c r="L98"/>
  <c r="I98"/>
  <c r="I102"/>
  <c r="U250" l="1"/>
  <c r="U251"/>
  <c r="U235"/>
  <c r="U249" s="1"/>
  <c r="B8" i="49" l="1"/>
  <c r="B9"/>
  <c r="R246" i="58" l="1"/>
  <c r="R259" s="1"/>
  <c r="O246"/>
  <c r="O259" s="1"/>
  <c r="L246"/>
  <c r="L259" s="1"/>
  <c r="I246"/>
  <c r="I259" s="1"/>
  <c r="F246"/>
  <c r="F259" s="1"/>
  <c r="R243"/>
  <c r="O243"/>
  <c r="L243"/>
  <c r="L256" s="1"/>
  <c r="I243"/>
  <c r="I256" s="1"/>
  <c r="F243"/>
  <c r="F256" s="1"/>
  <c r="R242"/>
  <c r="R255" s="1"/>
  <c r="O242"/>
  <c r="O255" s="1"/>
  <c r="L242"/>
  <c r="L255" s="1"/>
  <c r="I242"/>
  <c r="I255" s="1"/>
  <c r="F242"/>
  <c r="F255" s="1"/>
  <c r="R241"/>
  <c r="R254" s="1"/>
  <c r="O241"/>
  <c r="O254" s="1"/>
  <c r="L241"/>
  <c r="L254" s="1"/>
  <c r="I241"/>
  <c r="I254" s="1"/>
  <c r="F241"/>
  <c r="F254" s="1"/>
  <c r="S239"/>
  <c r="S252" s="1"/>
  <c r="R239"/>
  <c r="R252" s="1"/>
  <c r="Q239"/>
  <c r="Q252" s="1"/>
  <c r="P239"/>
  <c r="P252" s="1"/>
  <c r="O239"/>
  <c r="O252" s="1"/>
  <c r="N239"/>
  <c r="N252" s="1"/>
  <c r="M239"/>
  <c r="M252" s="1"/>
  <c r="L239"/>
  <c r="L252" s="1"/>
  <c r="K239"/>
  <c r="K252" s="1"/>
  <c r="J239"/>
  <c r="J252" s="1"/>
  <c r="I239"/>
  <c r="I252" s="1"/>
  <c r="H239"/>
  <c r="H252" s="1"/>
  <c r="F239"/>
  <c r="F252" s="1"/>
  <c r="G239"/>
  <c r="G252" s="1"/>
  <c r="E239"/>
  <c r="E252" s="1"/>
  <c r="S238"/>
  <c r="S251" s="1"/>
  <c r="P238"/>
  <c r="P251" s="1"/>
  <c r="M238"/>
  <c r="J238"/>
  <c r="J251" s="1"/>
  <c r="G238"/>
  <c r="G251" s="1"/>
  <c r="S237"/>
  <c r="S250" s="1"/>
  <c r="P237"/>
  <c r="P250" s="1"/>
  <c r="M237"/>
  <c r="M250" s="1"/>
  <c r="J237"/>
  <c r="J250" s="1"/>
  <c r="G237"/>
  <c r="G250" s="1"/>
  <c r="R256"/>
  <c r="O256"/>
  <c r="M251"/>
  <c r="R214" l="1"/>
  <c r="R213"/>
  <c r="R212"/>
  <c r="R211"/>
  <c r="R210"/>
  <c r="R208"/>
  <c r="R206"/>
  <c r="R205"/>
  <c r="R204"/>
  <c r="R203"/>
  <c r="R202"/>
  <c r="R200"/>
  <c r="R199"/>
  <c r="R198"/>
  <c r="R196"/>
  <c r="R195"/>
  <c r="R194"/>
  <c r="R192"/>
  <c r="R191"/>
  <c r="R190"/>
  <c r="R189"/>
  <c r="R188"/>
  <c r="R187"/>
  <c r="R186"/>
  <c r="R185"/>
  <c r="R184"/>
  <c r="Q184"/>
  <c r="S183"/>
  <c r="R183"/>
  <c r="Q183"/>
  <c r="S182"/>
  <c r="R182"/>
  <c r="Q182"/>
  <c r="S181"/>
  <c r="R181"/>
  <c r="S180"/>
  <c r="R179"/>
  <c r="S178"/>
  <c r="S177"/>
  <c r="S314"/>
  <c r="P268"/>
  <c r="C268"/>
  <c r="R257"/>
  <c r="O257"/>
  <c r="L257"/>
  <c r="I257"/>
  <c r="F257"/>
  <c r="R253"/>
  <c r="O253"/>
  <c r="L253"/>
  <c r="I253"/>
  <c r="F253"/>
  <c r="S249"/>
  <c r="P249"/>
  <c r="M249"/>
  <c r="J249"/>
  <c r="G249"/>
  <c r="S248"/>
  <c r="R248"/>
  <c r="Q248"/>
  <c r="P248"/>
  <c r="O248"/>
  <c r="N248"/>
  <c r="M248"/>
  <c r="L248"/>
  <c r="K248"/>
  <c r="J248"/>
  <c r="I248"/>
  <c r="H248"/>
  <c r="G248"/>
  <c r="F248"/>
  <c r="E248"/>
  <c r="S236"/>
  <c r="P236"/>
  <c r="M236"/>
  <c r="J236"/>
  <c r="G236"/>
  <c r="S235"/>
  <c r="R235"/>
  <c r="Q235"/>
  <c r="P235"/>
  <c r="O235"/>
  <c r="N235"/>
  <c r="M235"/>
  <c r="L235"/>
  <c r="K235"/>
  <c r="J235"/>
  <c r="I235"/>
  <c r="H235"/>
  <c r="G235"/>
  <c r="F235"/>
  <c r="E235"/>
  <c r="R221"/>
  <c r="O221"/>
  <c r="L221"/>
  <c r="I221"/>
  <c r="F221"/>
  <c r="O214"/>
  <c r="L214"/>
  <c r="I214"/>
  <c r="F214"/>
  <c r="O213"/>
  <c r="L213"/>
  <c r="I213"/>
  <c r="F213"/>
  <c r="O212"/>
  <c r="L212"/>
  <c r="I212"/>
  <c r="F212"/>
  <c r="O211"/>
  <c r="L211"/>
  <c r="I211"/>
  <c r="F211"/>
  <c r="O210"/>
  <c r="L210"/>
  <c r="I210"/>
  <c r="F210"/>
  <c r="O208"/>
  <c r="L208"/>
  <c r="I208"/>
  <c r="F208"/>
  <c r="O206"/>
  <c r="L206"/>
  <c r="I206"/>
  <c r="F206"/>
  <c r="O205"/>
  <c r="L205"/>
  <c r="I205"/>
  <c r="F205"/>
  <c r="O204"/>
  <c r="L204"/>
  <c r="I204"/>
  <c r="F204"/>
  <c r="O203"/>
  <c r="L203"/>
  <c r="I203"/>
  <c r="F203"/>
  <c r="O202"/>
  <c r="L202"/>
  <c r="I202"/>
  <c r="F202"/>
  <c r="O200"/>
  <c r="L200"/>
  <c r="I200"/>
  <c r="F200"/>
  <c r="O199"/>
  <c r="L199"/>
  <c r="I199"/>
  <c r="F199"/>
  <c r="O198"/>
  <c r="L198"/>
  <c r="I198"/>
  <c r="F198"/>
  <c r="O196"/>
  <c r="L196"/>
  <c r="I196"/>
  <c r="F196"/>
  <c r="O195"/>
  <c r="L195"/>
  <c r="I195"/>
  <c r="F195"/>
  <c r="O194"/>
  <c r="L194"/>
  <c r="I194"/>
  <c r="F194"/>
  <c r="O192"/>
  <c r="L192"/>
  <c r="I192"/>
  <c r="F192"/>
  <c r="O191"/>
  <c r="L191"/>
  <c r="I191"/>
  <c r="F191"/>
  <c r="O190"/>
  <c r="L190"/>
  <c r="I190"/>
  <c r="F190"/>
  <c r="O189"/>
  <c r="L189"/>
  <c r="I189"/>
  <c r="F189"/>
  <c r="O188"/>
  <c r="L188"/>
  <c r="I188"/>
  <c r="F188"/>
  <c r="O187"/>
  <c r="L187"/>
  <c r="I187"/>
  <c r="F187"/>
  <c r="O186"/>
  <c r="L186"/>
  <c r="I186"/>
  <c r="F186"/>
  <c r="O185"/>
  <c r="L185"/>
  <c r="I185"/>
  <c r="F185"/>
  <c r="O184"/>
  <c r="N184"/>
  <c r="L184"/>
  <c r="K184"/>
  <c r="I184"/>
  <c r="H184"/>
  <c r="G184"/>
  <c r="F184"/>
  <c r="E184"/>
  <c r="P183"/>
  <c r="O183"/>
  <c r="N183"/>
  <c r="M183"/>
  <c r="L183"/>
  <c r="K183"/>
  <c r="J183"/>
  <c r="I183"/>
  <c r="H183"/>
  <c r="G183"/>
  <c r="F183"/>
  <c r="E183"/>
  <c r="P182"/>
  <c r="O182"/>
  <c r="N182"/>
  <c r="M182"/>
  <c r="L182"/>
  <c r="K182"/>
  <c r="J182"/>
  <c r="I182"/>
  <c r="H182"/>
  <c r="G182"/>
  <c r="F182"/>
  <c r="E182"/>
  <c r="P181"/>
  <c r="O181"/>
  <c r="M181"/>
  <c r="L181"/>
  <c r="J181"/>
  <c r="I181"/>
  <c r="G181"/>
  <c r="F181"/>
  <c r="P180"/>
  <c r="M180"/>
  <c r="J180"/>
  <c r="G180"/>
  <c r="O179"/>
  <c r="L179"/>
  <c r="I179"/>
  <c r="P178"/>
  <c r="M178"/>
  <c r="J178"/>
  <c r="P177"/>
  <c r="M177"/>
  <c r="J177"/>
  <c r="R168"/>
  <c r="R247" s="1"/>
  <c r="R260" s="1"/>
  <c r="O168"/>
  <c r="O247" s="1"/>
  <c r="O260" s="1"/>
  <c r="L168"/>
  <c r="L247" s="1"/>
  <c r="L260" s="1"/>
  <c r="I168"/>
  <c r="I247" s="1"/>
  <c r="I260" s="1"/>
  <c r="F168"/>
  <c r="F247" s="1"/>
  <c r="F260" s="1"/>
  <c r="S160"/>
  <c r="Q159"/>
  <c r="N159"/>
  <c r="K159"/>
  <c r="H159"/>
  <c r="G159"/>
  <c r="E159" s="1"/>
  <c r="Q158"/>
  <c r="N158"/>
  <c r="K158"/>
  <c r="H158"/>
  <c r="G158"/>
  <c r="E158" s="1"/>
  <c r="Q153"/>
  <c r="N153"/>
  <c r="Q152"/>
  <c r="N152"/>
  <c r="G151"/>
  <c r="G150"/>
  <c r="G149"/>
  <c r="AC133"/>
  <c r="AB133"/>
  <c r="U133"/>
  <c r="T133"/>
  <c r="R127"/>
  <c r="O127"/>
  <c r="L127"/>
  <c r="I127"/>
  <c r="F127"/>
  <c r="R115"/>
  <c r="O115"/>
  <c r="L115"/>
  <c r="I115"/>
  <c r="F115"/>
  <c r="E111"/>
  <c r="E109"/>
  <c r="E108"/>
  <c r="E107"/>
  <c r="R106"/>
  <c r="R201" s="1"/>
  <c r="O106"/>
  <c r="O201" s="1"/>
  <c r="L106"/>
  <c r="I201"/>
  <c r="G106"/>
  <c r="F106"/>
  <c r="F201" s="1"/>
  <c r="R197"/>
  <c r="O197"/>
  <c r="L197"/>
  <c r="I197"/>
  <c r="F102"/>
  <c r="F197" s="1"/>
  <c r="R193"/>
  <c r="O193"/>
  <c r="L193"/>
  <c r="I193"/>
  <c r="F98"/>
  <c r="F193" s="1"/>
  <c r="G90"/>
  <c r="R84"/>
  <c r="O84"/>
  <c r="L84"/>
  <c r="I84"/>
  <c r="F84"/>
  <c r="R80"/>
  <c r="R245" s="1"/>
  <c r="R258" s="1"/>
  <c r="O80"/>
  <c r="O245" s="1"/>
  <c r="O258" s="1"/>
  <c r="L80"/>
  <c r="L245" s="1"/>
  <c r="L258" s="1"/>
  <c r="I80"/>
  <c r="I245" s="1"/>
  <c r="I258" s="1"/>
  <c r="F80"/>
  <c r="F245" s="1"/>
  <c r="F258" s="1"/>
  <c r="N71"/>
  <c r="Q70"/>
  <c r="N70"/>
  <c r="K70"/>
  <c r="Q69"/>
  <c r="N69"/>
  <c r="K69"/>
  <c r="R67"/>
  <c r="O67"/>
  <c r="L67"/>
  <c r="I67"/>
  <c r="F67"/>
  <c r="E64"/>
  <c r="E63"/>
  <c r="G62"/>
  <c r="E61"/>
  <c r="E60"/>
  <c r="E59"/>
  <c r="Q41"/>
  <c r="Q181" s="1"/>
  <c r="N41"/>
  <c r="N181" s="1"/>
  <c r="K41"/>
  <c r="K181" s="1"/>
  <c r="H41"/>
  <c r="H181" s="1"/>
  <c r="E41"/>
  <c r="E181" s="1"/>
  <c r="F39"/>
  <c r="G38"/>
  <c r="G178" s="1"/>
  <c r="G37"/>
  <c r="Q23"/>
  <c r="N23"/>
  <c r="K23"/>
  <c r="G23"/>
  <c r="Q22"/>
  <c r="N22"/>
  <c r="K22"/>
  <c r="H22"/>
  <c r="G22"/>
  <c r="Q21"/>
  <c r="N21"/>
  <c r="K21"/>
  <c r="H21"/>
  <c r="G21"/>
  <c r="S20"/>
  <c r="S18" s="1"/>
  <c r="P20"/>
  <c r="N20" s="1"/>
  <c r="M20"/>
  <c r="M18" s="1"/>
  <c r="J20"/>
  <c r="B7"/>
  <c r="B6"/>
  <c r="D33" i="49"/>
  <c r="E150" i="58" l="1"/>
  <c r="H20"/>
  <c r="G177"/>
  <c r="E106"/>
  <c r="R209"/>
  <c r="Q71"/>
  <c r="P18"/>
  <c r="E22"/>
  <c r="E23"/>
  <c r="Q20"/>
  <c r="G203"/>
  <c r="E21"/>
  <c r="E203"/>
  <c r="J18"/>
  <c r="K20"/>
  <c r="Q18"/>
  <c r="K18"/>
  <c r="F179"/>
  <c r="E90"/>
  <c r="F209"/>
  <c r="E151"/>
  <c r="E62"/>
  <c r="L201"/>
  <c r="G20"/>
  <c r="G204"/>
  <c r="O209"/>
  <c r="L209"/>
  <c r="G202"/>
  <c r="E149"/>
  <c r="E202" s="1"/>
  <c r="Q160"/>
  <c r="P160"/>
  <c r="I209"/>
  <c r="M338" l="1"/>
  <c r="O338"/>
  <c r="X338" s="1"/>
  <c r="H18"/>
  <c r="N18"/>
  <c r="E20"/>
  <c r="E204"/>
  <c r="G18"/>
  <c r="J90" s="1"/>
  <c r="N160"/>
  <c r="M160"/>
  <c r="K71"/>
  <c r="N338" l="1"/>
  <c r="L338"/>
  <c r="E18"/>
  <c r="N10" s="1"/>
  <c r="M90"/>
  <c r="K90" s="1"/>
  <c r="H90"/>
  <c r="P90"/>
  <c r="N90" s="1"/>
  <c r="S90"/>
  <c r="Q90" s="1"/>
  <c r="P89"/>
  <c r="P184" s="1"/>
  <c r="M89"/>
  <c r="M184" s="1"/>
  <c r="S89"/>
  <c r="S184" s="1"/>
  <c r="J89"/>
  <c r="J184" s="1"/>
  <c r="S155"/>
  <c r="S208" s="1"/>
  <c r="K160"/>
  <c r="J160"/>
  <c r="K338" l="1"/>
  <c r="P111"/>
  <c r="P107"/>
  <c r="N107" s="1"/>
  <c r="P63"/>
  <c r="N63" s="1"/>
  <c r="N205" s="1"/>
  <c r="P59"/>
  <c r="N59" s="1"/>
  <c r="P119"/>
  <c r="P110"/>
  <c r="P117"/>
  <c r="P118"/>
  <c r="P109"/>
  <c r="N109" s="1"/>
  <c r="P61"/>
  <c r="N61" s="1"/>
  <c r="P108"/>
  <c r="N108" s="1"/>
  <c r="P60"/>
  <c r="N60" s="1"/>
  <c r="P64"/>
  <c r="N64" s="1"/>
  <c r="P62"/>
  <c r="P106"/>
  <c r="Q10"/>
  <c r="K10"/>
  <c r="H10"/>
  <c r="U90"/>
  <c r="U91"/>
  <c r="H160"/>
  <c r="G160"/>
  <c r="Q155"/>
  <c r="Q208" s="1"/>
  <c r="P205" l="1"/>
  <c r="N106"/>
  <c r="J152"/>
  <c r="J111"/>
  <c r="J107"/>
  <c r="J64"/>
  <c r="J60"/>
  <c r="J153"/>
  <c r="J114"/>
  <c r="J110"/>
  <c r="J66"/>
  <c r="J63"/>
  <c r="H63" s="1"/>
  <c r="J59"/>
  <c r="J109"/>
  <c r="J108"/>
  <c r="J61"/>
  <c r="J149"/>
  <c r="J150"/>
  <c r="J151"/>
  <c r="J62"/>
  <c r="N206"/>
  <c r="M153"/>
  <c r="K153" s="1"/>
  <c r="M119"/>
  <c r="M108"/>
  <c r="K108" s="1"/>
  <c r="M61"/>
  <c r="M109"/>
  <c r="K109" s="1"/>
  <c r="M152"/>
  <c r="K152" s="1"/>
  <c r="M118"/>
  <c r="M111"/>
  <c r="M107"/>
  <c r="K107" s="1"/>
  <c r="M64"/>
  <c r="M60"/>
  <c r="M117"/>
  <c r="M110"/>
  <c r="M63"/>
  <c r="M59"/>
  <c r="M62"/>
  <c r="M150"/>
  <c r="K150" s="1"/>
  <c r="M151"/>
  <c r="K151" s="1"/>
  <c r="M106"/>
  <c r="M149"/>
  <c r="K149" s="1"/>
  <c r="P206"/>
  <c r="P213"/>
  <c r="N119"/>
  <c r="N213" s="1"/>
  <c r="S117"/>
  <c r="S110"/>
  <c r="S111"/>
  <c r="S109"/>
  <c r="Q109" s="1"/>
  <c r="S61"/>
  <c r="S107"/>
  <c r="Q107" s="1"/>
  <c r="S119"/>
  <c r="S108"/>
  <c r="Q108" s="1"/>
  <c r="S64"/>
  <c r="S60"/>
  <c r="S118"/>
  <c r="S63"/>
  <c r="S59"/>
  <c r="S106"/>
  <c r="S62"/>
  <c r="P212"/>
  <c r="N118"/>
  <c r="N212" s="1"/>
  <c r="P211"/>
  <c r="N117"/>
  <c r="N211" s="1"/>
  <c r="N62"/>
  <c r="P155"/>
  <c r="E160"/>
  <c r="J204" l="1"/>
  <c r="K106"/>
  <c r="H149"/>
  <c r="Q119"/>
  <c r="Q213" s="1"/>
  <c r="S213"/>
  <c r="Q60"/>
  <c r="Q106"/>
  <c r="K59"/>
  <c r="K60"/>
  <c r="K202" s="1"/>
  <c r="M202"/>
  <c r="H151"/>
  <c r="H108"/>
  <c r="U109"/>
  <c r="H60"/>
  <c r="J202"/>
  <c r="Q63"/>
  <c r="Q205" s="1"/>
  <c r="S205"/>
  <c r="H59"/>
  <c r="U108"/>
  <c r="H107"/>
  <c r="Q118"/>
  <c r="Q212" s="1"/>
  <c r="S212"/>
  <c r="M204"/>
  <c r="K61"/>
  <c r="K203" s="1"/>
  <c r="M203"/>
  <c r="H61"/>
  <c r="J203"/>
  <c r="Q59"/>
  <c r="S206"/>
  <c r="Q64"/>
  <c r="Q61"/>
  <c r="Q117"/>
  <c r="Q211" s="1"/>
  <c r="S211"/>
  <c r="M205"/>
  <c r="K63"/>
  <c r="K205" s="1"/>
  <c r="K64"/>
  <c r="M206"/>
  <c r="H150"/>
  <c r="J106"/>
  <c r="U107" s="1"/>
  <c r="U110"/>
  <c r="H109"/>
  <c r="U111"/>
  <c r="H64"/>
  <c r="P208"/>
  <c r="N155"/>
  <c r="H202" l="1"/>
  <c r="H203"/>
  <c r="Q62"/>
  <c r="H62"/>
  <c r="H204" s="1"/>
  <c r="K62"/>
  <c r="K204" s="1"/>
  <c r="K206"/>
  <c r="Q206"/>
  <c r="H106"/>
  <c r="N208"/>
  <c r="M155"/>
  <c r="M208" l="1"/>
  <c r="K155"/>
  <c r="K208" l="1"/>
  <c r="J155"/>
  <c r="J208" l="1"/>
  <c r="H155"/>
  <c r="H208" l="1"/>
  <c r="G155"/>
  <c r="G208" l="1"/>
  <c r="E155"/>
  <c r="E208" l="1"/>
  <c r="E64" i="49" l="1"/>
  <c r="I64" s="1"/>
  <c r="G47"/>
  <c r="D48"/>
  <c r="E50"/>
  <c r="E51"/>
  <c r="M47" l="1"/>
  <c r="J47"/>
  <c r="H64"/>
  <c r="I47"/>
  <c r="F47"/>
  <c r="G64"/>
  <c r="E48"/>
  <c r="L47"/>
  <c r="H47"/>
  <c r="F64"/>
  <c r="K47"/>
  <c r="H48" l="1"/>
  <c r="L48"/>
  <c r="I48"/>
  <c r="M48"/>
  <c r="G48"/>
  <c r="K48"/>
  <c r="J48"/>
  <c r="F48"/>
  <c r="G97" i="58" l="1"/>
  <c r="S97" l="1"/>
  <c r="Q97" s="1"/>
  <c r="P97"/>
  <c r="N97" s="1"/>
  <c r="J97"/>
  <c r="H97" s="1"/>
  <c r="M97"/>
  <c r="K97" s="1"/>
  <c r="E97"/>
  <c r="G135"/>
  <c r="G134"/>
  <c r="G137"/>
  <c r="G96"/>
  <c r="G138" l="1"/>
  <c r="M138" s="1"/>
  <c r="K138" s="1"/>
  <c r="J96"/>
  <c r="H96" s="1"/>
  <c r="M96"/>
  <c r="K96" s="1"/>
  <c r="S96"/>
  <c r="Q96" s="1"/>
  <c r="P96"/>
  <c r="N96" s="1"/>
  <c r="E96"/>
  <c r="E137"/>
  <c r="J137"/>
  <c r="H137" s="1"/>
  <c r="M137"/>
  <c r="K137" s="1"/>
  <c r="E134"/>
  <c r="S134"/>
  <c r="J134"/>
  <c r="M134"/>
  <c r="U98"/>
  <c r="G93"/>
  <c r="G95"/>
  <c r="G94"/>
  <c r="E135"/>
  <c r="J135"/>
  <c r="H135" s="1"/>
  <c r="M135"/>
  <c r="K135" s="1"/>
  <c r="G139"/>
  <c r="E138" l="1"/>
  <c r="J138"/>
  <c r="H138" s="1"/>
  <c r="Q134"/>
  <c r="E139"/>
  <c r="J139"/>
  <c r="H139" s="1"/>
  <c r="M139"/>
  <c r="K139" s="1"/>
  <c r="S93"/>
  <c r="Q93" s="1"/>
  <c r="J93"/>
  <c r="H93" s="1"/>
  <c r="P93"/>
  <c r="N93" s="1"/>
  <c r="M93"/>
  <c r="E93"/>
  <c r="M95"/>
  <c r="K95" s="1"/>
  <c r="K94" s="1"/>
  <c r="J95"/>
  <c r="H95" s="1"/>
  <c r="H94" s="1"/>
  <c r="S95"/>
  <c r="Q95" s="1"/>
  <c r="Q94" s="1"/>
  <c r="P95"/>
  <c r="E95"/>
  <c r="E94" s="1"/>
  <c r="H134"/>
  <c r="P94"/>
  <c r="S94"/>
  <c r="M94"/>
  <c r="J94"/>
  <c r="K134"/>
  <c r="U97"/>
  <c r="U95" l="1"/>
  <c r="N95"/>
  <c r="N94" s="1"/>
  <c r="U96"/>
  <c r="K93"/>
  <c r="U94"/>
  <c r="G49" l="1"/>
  <c r="G46"/>
  <c r="G44"/>
  <c r="S46" l="1"/>
  <c r="P46"/>
  <c r="M46"/>
  <c r="J46"/>
  <c r="G188"/>
  <c r="E46"/>
  <c r="E188" s="1"/>
  <c r="J44"/>
  <c r="M44"/>
  <c r="S44"/>
  <c r="P44"/>
  <c r="E44"/>
  <c r="E185" s="1"/>
  <c r="G185"/>
  <c r="M49"/>
  <c r="S49"/>
  <c r="P49"/>
  <c r="J49"/>
  <c r="E49"/>
  <c r="E191" s="1"/>
  <c r="G191"/>
  <c r="Q49" l="1"/>
  <c r="M191"/>
  <c r="K49"/>
  <c r="K191" s="1"/>
  <c r="H44"/>
  <c r="H185" s="1"/>
  <c r="J185"/>
  <c r="P185"/>
  <c r="N44"/>
  <c r="N185" s="1"/>
  <c r="N46"/>
  <c r="M185"/>
  <c r="K44"/>
  <c r="K185" s="1"/>
  <c r="J188"/>
  <c r="H46"/>
  <c r="H188" s="1"/>
  <c r="K46"/>
  <c r="K188" s="1"/>
  <c r="M188"/>
  <c r="H49"/>
  <c r="H191" s="1"/>
  <c r="J191"/>
  <c r="N49"/>
  <c r="Q44"/>
  <c r="Q185" s="1"/>
  <c r="S185"/>
  <c r="Q46"/>
  <c r="G48"/>
  <c r="J48" l="1"/>
  <c r="M48"/>
  <c r="S48"/>
  <c r="P48"/>
  <c r="G190"/>
  <c r="E48"/>
  <c r="E190" l="1"/>
  <c r="K48"/>
  <c r="M190"/>
  <c r="N48"/>
  <c r="Q48"/>
  <c r="J190"/>
  <c r="H48"/>
  <c r="K190" l="1"/>
  <c r="H190"/>
  <c r="E62" i="49" l="1"/>
  <c r="G62" l="1"/>
  <c r="F62"/>
  <c r="I62"/>
  <c r="H62"/>
  <c r="I70" l="1"/>
  <c r="G70"/>
  <c r="I73"/>
  <c r="H73"/>
  <c r="G73" l="1"/>
  <c r="F73"/>
  <c r="G69" l="1"/>
  <c r="H70"/>
  <c r="L26" i="58" l="1"/>
  <c r="K26" s="1"/>
  <c r="G65" i="49"/>
  <c r="H69"/>
  <c r="F70"/>
  <c r="E70" s="1"/>
  <c r="F69"/>
  <c r="I69"/>
  <c r="O26" i="58" l="1"/>
  <c r="N26" s="1"/>
  <c r="I65" i="49"/>
  <c r="H65"/>
  <c r="I26" i="58"/>
  <c r="R26"/>
  <c r="Q26" s="1"/>
  <c r="H282"/>
  <c r="H283"/>
  <c r="H284"/>
  <c r="H285"/>
  <c r="H286" l="1"/>
  <c r="E69" i="49"/>
  <c r="F65"/>
  <c r="E65" s="1"/>
  <c r="H26" i="58"/>
  <c r="E26" s="1"/>
  <c r="F26"/>
  <c r="E38" i="49" l="1"/>
  <c r="E39" l="1"/>
  <c r="D39"/>
  <c r="F38"/>
  <c r="D25"/>
  <c r="D23" i="46"/>
  <c r="I15" i="49"/>
  <c r="H15"/>
  <c r="G15"/>
  <c r="G14" s="1"/>
  <c r="F15"/>
  <c r="H76"/>
  <c r="B76"/>
  <c r="E12"/>
  <c r="D12"/>
  <c r="E10" i="46"/>
  <c r="D10"/>
  <c r="G72" i="49" l="1"/>
  <c r="G38"/>
  <c r="G39" s="1"/>
  <c r="F14"/>
  <c r="F72" s="1"/>
  <c r="H14"/>
  <c r="H72" s="1"/>
  <c r="I14"/>
  <c r="I72" s="1"/>
  <c r="F39"/>
  <c r="H38" l="1"/>
  <c r="H39" s="1"/>
  <c r="I38" l="1"/>
  <c r="I39" s="1"/>
  <c r="E68" i="46"/>
  <c r="G80"/>
  <c r="B80"/>
  <c r="D57"/>
  <c r="E57"/>
  <c r="E44"/>
  <c r="D42"/>
  <c r="E41"/>
  <c r="I41" s="1"/>
  <c r="I42" s="1"/>
  <c r="A7"/>
  <c r="A6"/>
  <c r="I13"/>
  <c r="I12" s="1"/>
  <c r="H13"/>
  <c r="H12" s="1"/>
  <c r="G13"/>
  <c r="G12" s="1"/>
  <c r="F13"/>
  <c r="E45"/>
  <c r="E43"/>
  <c r="F43" s="1"/>
  <c r="G43" s="1"/>
  <c r="H43" s="1"/>
  <c r="I43" s="1"/>
  <c r="E13" l="1"/>
  <c r="E12" s="1"/>
  <c r="E76"/>
  <c r="F41"/>
  <c r="F42" s="1"/>
  <c r="G41"/>
  <c r="G42" s="1"/>
  <c r="E42"/>
  <c r="H41"/>
  <c r="H42" s="1"/>
  <c r="F35"/>
  <c r="F12"/>
  <c r="G35" l="1"/>
  <c r="H35" l="1"/>
  <c r="I35" l="1"/>
  <c r="R17" i="58" l="1"/>
  <c r="R24" l="1"/>
  <c r="Q24" s="1"/>
  <c r="Q17"/>
  <c r="O337"/>
  <c r="X337" s="1"/>
  <c r="D73" i="49" l="1"/>
  <c r="E73"/>
  <c r="E43" l="1"/>
  <c r="E63" i="46" l="1"/>
  <c r="F63" s="1"/>
  <c r="G63" s="1"/>
  <c r="H63" s="1"/>
  <c r="I63" s="1"/>
  <c r="E60" i="49"/>
  <c r="E64" i="46"/>
  <c r="F64" s="1"/>
  <c r="G64" s="1"/>
  <c r="H64" s="1"/>
  <c r="I64" s="1"/>
  <c r="E61" i="49"/>
  <c r="H61" l="1"/>
  <c r="G61"/>
  <c r="F61"/>
  <c r="I61"/>
  <c r="F60"/>
  <c r="H60"/>
  <c r="I60"/>
  <c r="G60"/>
  <c r="G62" i="46"/>
  <c r="H62"/>
  <c r="I62"/>
  <c r="F62"/>
  <c r="E54" i="49"/>
  <c r="I58" l="1"/>
  <c r="F58"/>
  <c r="G58"/>
  <c r="H58"/>
  <c r="E62" i="46"/>
  <c r="E28" i="49" l="1"/>
  <c r="E25" l="1"/>
  <c r="E23" i="46"/>
  <c r="F283" i="58"/>
  <c r="F284"/>
  <c r="F285"/>
  <c r="F282" l="1"/>
  <c r="F286" s="1"/>
  <c r="L17"/>
  <c r="I17"/>
  <c r="O17"/>
  <c r="F21" i="49"/>
  <c r="F19" s="1"/>
  <c r="F71" s="1"/>
  <c r="F19" i="46"/>
  <c r="F17" s="1"/>
  <c r="G21" i="49"/>
  <c r="G19" s="1"/>
  <c r="G71" s="1"/>
  <c r="G19" i="46"/>
  <c r="H21" i="49"/>
  <c r="H19" s="1"/>
  <c r="H71" s="1"/>
  <c r="H19" i="46"/>
  <c r="I21" i="49"/>
  <c r="I19" i="46"/>
  <c r="O24" i="58" l="1"/>
  <c r="N24" s="1"/>
  <c r="N17"/>
  <c r="H17"/>
  <c r="I24"/>
  <c r="F17"/>
  <c r="K17"/>
  <c r="L24"/>
  <c r="K24" s="1"/>
  <c r="H29" i="49"/>
  <c r="F29"/>
  <c r="G29"/>
  <c r="F27" i="46"/>
  <c r="G17"/>
  <c r="G27" s="1"/>
  <c r="H17"/>
  <c r="H27" s="1"/>
  <c r="I17"/>
  <c r="I27" s="1"/>
  <c r="E19"/>
  <c r="E17" s="1"/>
  <c r="I19" i="49"/>
  <c r="I71" s="1"/>
  <c r="E21"/>
  <c r="E19" s="1"/>
  <c r="E71" s="1"/>
  <c r="N337" i="58" l="1"/>
  <c r="M337"/>
  <c r="S151"/>
  <c r="P149"/>
  <c r="S149"/>
  <c r="P151"/>
  <c r="P150"/>
  <c r="S150"/>
  <c r="S138"/>
  <c r="S137"/>
  <c r="S135"/>
  <c r="P134"/>
  <c r="P138"/>
  <c r="P137"/>
  <c r="P135"/>
  <c r="P139"/>
  <c r="S139"/>
  <c r="H24"/>
  <c r="E24" s="1"/>
  <c r="F24"/>
  <c r="L337"/>
  <c r="E17"/>
  <c r="Q9" s="1"/>
  <c r="G43" i="49"/>
  <c r="I43"/>
  <c r="F43"/>
  <c r="H43"/>
  <c r="I29"/>
  <c r="E29"/>
  <c r="E27"/>
  <c r="E30" s="1"/>
  <c r="E27" i="46"/>
  <c r="E25"/>
  <c r="K337" i="58" l="1"/>
  <c r="Q139"/>
  <c r="N135"/>
  <c r="N188" s="1"/>
  <c r="U136"/>
  <c r="P188"/>
  <c r="Q135"/>
  <c r="S188"/>
  <c r="Q149"/>
  <c r="Q202" s="1"/>
  <c r="S202"/>
  <c r="H9"/>
  <c r="N139"/>
  <c r="U140"/>
  <c r="Q150"/>
  <c r="Q203" s="1"/>
  <c r="S203"/>
  <c r="N149"/>
  <c r="N202" s="1"/>
  <c r="P202"/>
  <c r="U150"/>
  <c r="N9"/>
  <c r="N137"/>
  <c r="N190" s="1"/>
  <c r="U138"/>
  <c r="P190"/>
  <c r="N134"/>
  <c r="U135"/>
  <c r="Q137"/>
  <c r="Q190" s="1"/>
  <c r="S190"/>
  <c r="N150"/>
  <c r="N203" s="1"/>
  <c r="P203"/>
  <c r="U151"/>
  <c r="Q151"/>
  <c r="Q204" s="1"/>
  <c r="S204"/>
  <c r="N138"/>
  <c r="N191" s="1"/>
  <c r="U139"/>
  <c r="P191"/>
  <c r="Q138"/>
  <c r="Q191" s="1"/>
  <c r="S191"/>
  <c r="N151"/>
  <c r="N204" s="1"/>
  <c r="P204"/>
  <c r="U152"/>
  <c r="K9"/>
  <c r="E37" i="49"/>
  <c r="E34" i="46"/>
  <c r="E28"/>
  <c r="E38"/>
  <c r="Q188" i="58" l="1"/>
  <c r="G136" l="1"/>
  <c r="G148"/>
  <c r="M136" l="1"/>
  <c r="J136"/>
  <c r="E136"/>
  <c r="S136"/>
  <c r="P136"/>
  <c r="J148"/>
  <c r="M148"/>
  <c r="G201"/>
  <c r="E148"/>
  <c r="E201" s="1"/>
  <c r="P148"/>
  <c r="S148"/>
  <c r="U149" l="1"/>
  <c r="Q136"/>
  <c r="Q148"/>
  <c r="Q201" s="1"/>
  <c r="S201"/>
  <c r="K148"/>
  <c r="K201" s="1"/>
  <c r="M201"/>
  <c r="U137"/>
  <c r="H136"/>
  <c r="N148"/>
  <c r="N201" s="1"/>
  <c r="P201"/>
  <c r="H148"/>
  <c r="H201" s="1"/>
  <c r="J201"/>
  <c r="N136"/>
  <c r="K136"/>
  <c r="F40" l="1"/>
  <c r="E40" l="1"/>
  <c r="E43" i="26"/>
  <c r="B43"/>
  <c r="K26" i="46" l="1"/>
  <c r="M26"/>
  <c r="J26"/>
  <c r="L26"/>
  <c r="A6" i="31"/>
  <c r="E15" i="49" l="1"/>
  <c r="D15"/>
  <c r="D14" s="1"/>
  <c r="D13" i="46"/>
  <c r="D12" s="1"/>
  <c r="E14" i="49" l="1"/>
  <c r="E72" s="1"/>
  <c r="D21" l="1"/>
  <c r="D19" s="1"/>
  <c r="D19" i="46"/>
  <c r="D17" s="1"/>
  <c r="D28" i="49" l="1"/>
  <c r="D27" s="1"/>
  <c r="D30" s="1"/>
  <c r="D25" i="46"/>
  <c r="D27"/>
  <c r="D29" i="49"/>
  <c r="D37" l="1"/>
  <c r="D34" i="46"/>
  <c r="D28"/>
  <c r="D38"/>
  <c r="F88" i="58" l="1"/>
  <c r="F87" l="1"/>
  <c r="F86" s="1"/>
  <c r="F112" s="1"/>
  <c r="F121" s="1"/>
  <c r="F125" s="1"/>
  <c r="E88"/>
  <c r="L88"/>
  <c r="I88"/>
  <c r="R88"/>
  <c r="O88"/>
  <c r="F180"/>
  <c r="E65" i="46"/>
  <c r="I87" i="58" l="1"/>
  <c r="I86" s="1"/>
  <c r="I112" s="1"/>
  <c r="I121" s="1"/>
  <c r="I125" s="1"/>
  <c r="H88"/>
  <c r="K88"/>
  <c r="L87"/>
  <c r="L86" s="1"/>
  <c r="L112" s="1"/>
  <c r="L121" s="1"/>
  <c r="L125" s="1"/>
  <c r="R87"/>
  <c r="R86" s="1"/>
  <c r="R112" s="1"/>
  <c r="R121" s="1"/>
  <c r="R125" s="1"/>
  <c r="Q88"/>
  <c r="N88"/>
  <c r="O87"/>
  <c r="O86" s="1"/>
  <c r="O112" s="1"/>
  <c r="O121" s="1"/>
  <c r="O125" s="1"/>
  <c r="T180"/>
  <c r="E180"/>
  <c r="F129"/>
  <c r="F238"/>
  <c r="F251" s="1"/>
  <c r="E125"/>
  <c r="E238" l="1"/>
  <c r="E251" s="1"/>
  <c r="E129"/>
  <c r="O238"/>
  <c r="O251" s="1"/>
  <c r="N125"/>
  <c r="O129"/>
  <c r="Q125"/>
  <c r="R238"/>
  <c r="R251" s="1"/>
  <c r="R129"/>
  <c r="L238"/>
  <c r="L251" s="1"/>
  <c r="K125"/>
  <c r="L129"/>
  <c r="I238"/>
  <c r="I251" s="1"/>
  <c r="I129"/>
  <c r="H125"/>
  <c r="H238" l="1"/>
  <c r="H251" s="1"/>
  <c r="F303"/>
  <c r="F305" s="1"/>
  <c r="H129"/>
  <c r="N238"/>
  <c r="N251" s="1"/>
  <c r="H303"/>
  <c r="H305" s="1"/>
  <c r="N129"/>
  <c r="K238"/>
  <c r="K251" s="1"/>
  <c r="K129"/>
  <c r="G303"/>
  <c r="G305" s="1"/>
  <c r="Q238"/>
  <c r="Q251" s="1"/>
  <c r="I303"/>
  <c r="I305" s="1"/>
  <c r="Q129"/>
  <c r="J305" l="1"/>
  <c r="X344" l="1"/>
  <c r="X341"/>
  <c r="G69" l="1"/>
  <c r="E69" l="1"/>
  <c r="G70" l="1"/>
  <c r="E70" l="1"/>
  <c r="G71" l="1"/>
  <c r="E71" l="1"/>
  <c r="M212" l="1"/>
  <c r="M211"/>
  <c r="M213"/>
  <c r="K118"/>
  <c r="K212" s="1"/>
  <c r="K119"/>
  <c r="K213" s="1"/>
  <c r="K117"/>
  <c r="K211" s="1"/>
  <c r="G211" l="1"/>
  <c r="E117"/>
  <c r="J117"/>
  <c r="H117" l="1"/>
  <c r="E211"/>
  <c r="J211"/>
  <c r="H211" l="1"/>
  <c r="G212"/>
  <c r="E118"/>
  <c r="E212" s="1"/>
  <c r="J118"/>
  <c r="J212" l="1"/>
  <c r="H118"/>
  <c r="H212" l="1"/>
  <c r="G213"/>
  <c r="E119"/>
  <c r="E213" s="1"/>
  <c r="J119"/>
  <c r="H119" s="1"/>
  <c r="H213" l="1"/>
  <c r="J213"/>
  <c r="G205" l="1"/>
  <c r="E152"/>
  <c r="E205" s="1"/>
  <c r="U153"/>
  <c r="H152" l="1"/>
  <c r="H205" s="1"/>
  <c r="J205"/>
  <c r="G206"/>
  <c r="E153"/>
  <c r="E206" s="1"/>
  <c r="J206" l="1"/>
  <c r="H153"/>
  <c r="H206" s="1"/>
  <c r="R27" l="1"/>
  <c r="Q27" s="1"/>
  <c r="O27" l="1"/>
  <c r="N27" s="1"/>
  <c r="L27"/>
  <c r="K27" s="1"/>
  <c r="I27"/>
  <c r="H27" s="1"/>
  <c r="I27" i="49"/>
  <c r="I30" s="1"/>
  <c r="I25" i="46"/>
  <c r="H27" i="49"/>
  <c r="H30" s="1"/>
  <c r="H25" i="46"/>
  <c r="F27" i="49" l="1"/>
  <c r="F30" s="1"/>
  <c r="G25" i="46"/>
  <c r="G26" s="1"/>
  <c r="K27" s="1"/>
  <c r="F25"/>
  <c r="F34" s="1"/>
  <c r="G27" i="49"/>
  <c r="G30" s="1"/>
  <c r="F27" i="58"/>
  <c r="I34" i="46"/>
  <c r="I28"/>
  <c r="I26"/>
  <c r="M27" s="1"/>
  <c r="E44" i="49"/>
  <c r="E27" i="58"/>
  <c r="H34" i="46"/>
  <c r="H28"/>
  <c r="H26"/>
  <c r="L27" s="1"/>
  <c r="F37" i="49"/>
  <c r="F28" i="46"/>
  <c r="F26"/>
  <c r="J27" s="1"/>
  <c r="I37" i="49"/>
  <c r="I28"/>
  <c r="I25" s="1"/>
  <c r="H28"/>
  <c r="H25" s="1"/>
  <c r="H37"/>
  <c r="G28" i="46" l="1"/>
  <c r="G34"/>
  <c r="O27" i="49"/>
  <c r="G37"/>
  <c r="G28"/>
  <c r="G25" s="1"/>
  <c r="F28"/>
  <c r="H23" i="46"/>
  <c r="I23"/>
  <c r="G30"/>
  <c r="G33" i="49"/>
  <c r="F33"/>
  <c r="F30" i="46"/>
  <c r="N8" i="58"/>
  <c r="O40" s="1"/>
  <c r="K8"/>
  <c r="L40" s="1"/>
  <c r="Q8"/>
  <c r="R40" s="1"/>
  <c r="I33" i="49"/>
  <c r="I30" i="46"/>
  <c r="H44" i="49"/>
  <c r="I44"/>
  <c r="F44"/>
  <c r="G44"/>
  <c r="H30" i="46"/>
  <c r="H33" i="49"/>
  <c r="F23" i="46"/>
  <c r="F25" i="49"/>
  <c r="O25" s="1"/>
  <c r="G23" i="46"/>
  <c r="H8" i="58"/>
  <c r="I40" s="1"/>
  <c r="O28" i="49" l="1"/>
  <c r="G39" i="58"/>
  <c r="P39" s="1"/>
  <c r="I37"/>
  <c r="I180"/>
  <c r="H40"/>
  <c r="H180" s="1"/>
  <c r="Q40"/>
  <c r="Q180" s="1"/>
  <c r="R180"/>
  <c r="N40"/>
  <c r="N180" s="1"/>
  <c r="O180"/>
  <c r="E30" i="46"/>
  <c r="L180" i="58"/>
  <c r="K40"/>
  <c r="K180" s="1"/>
  <c r="I38"/>
  <c r="E33" i="49"/>
  <c r="J39" i="58" l="1"/>
  <c r="J179" s="1"/>
  <c r="J176" s="1"/>
  <c r="G36"/>
  <c r="G179"/>
  <c r="G176" s="1"/>
  <c r="E39"/>
  <c r="E179" s="1"/>
  <c r="S39"/>
  <c r="Q39" s="1"/>
  <c r="Q179" s="1"/>
  <c r="M39"/>
  <c r="K39" s="1"/>
  <c r="K179" s="1"/>
  <c r="F38"/>
  <c r="A39" s="1"/>
  <c r="N39"/>
  <c r="N179" s="1"/>
  <c r="P36"/>
  <c r="P179"/>
  <c r="P176" s="1"/>
  <c r="F37"/>
  <c r="I178"/>
  <c r="H38"/>
  <c r="H178" s="1"/>
  <c r="I36"/>
  <c r="I35" s="1"/>
  <c r="I34" s="1"/>
  <c r="I177"/>
  <c r="H37"/>
  <c r="J36" l="1"/>
  <c r="H39"/>
  <c r="H179" s="1"/>
  <c r="M179"/>
  <c r="M176" s="1"/>
  <c r="S36"/>
  <c r="M36"/>
  <c r="S179"/>
  <c r="S176" s="1"/>
  <c r="F36"/>
  <c r="F35" s="1"/>
  <c r="F34" s="1"/>
  <c r="F177"/>
  <c r="E37"/>
  <c r="R37"/>
  <c r="L37"/>
  <c r="O37"/>
  <c r="E38"/>
  <c r="E178" s="1"/>
  <c r="F178"/>
  <c r="O38"/>
  <c r="R38"/>
  <c r="L38"/>
  <c r="I176"/>
  <c r="I175" s="1"/>
  <c r="I174" s="1"/>
  <c r="I207" s="1"/>
  <c r="I215" s="1"/>
  <c r="I65"/>
  <c r="I73" s="1"/>
  <c r="I78" s="1"/>
  <c r="H177"/>
  <c r="H176" l="1"/>
  <c r="H36"/>
  <c r="R177"/>
  <c r="R36"/>
  <c r="R35" s="1"/>
  <c r="R34" s="1"/>
  <c r="Q37"/>
  <c r="K38"/>
  <c r="K178" s="1"/>
  <c r="L178"/>
  <c r="E177"/>
  <c r="E176" s="1"/>
  <c r="E36"/>
  <c r="R178"/>
  <c r="Q38"/>
  <c r="Q178" s="1"/>
  <c r="O177"/>
  <c r="N37"/>
  <c r="O36"/>
  <c r="O35" s="1"/>
  <c r="O34" s="1"/>
  <c r="F176"/>
  <c r="F175" s="1"/>
  <c r="F174" s="1"/>
  <c r="F207" s="1"/>
  <c r="F215" s="1"/>
  <c r="O178"/>
  <c r="N38"/>
  <c r="N178" s="1"/>
  <c r="L177"/>
  <c r="L36"/>
  <c r="L35" s="1"/>
  <c r="L34" s="1"/>
  <c r="K37"/>
  <c r="F65"/>
  <c r="F73" s="1"/>
  <c r="F78" s="1"/>
  <c r="I82"/>
  <c r="I237"/>
  <c r="I250" s="1"/>
  <c r="H78"/>
  <c r="I219"/>
  <c r="F82" l="1"/>
  <c r="G92"/>
  <c r="R176"/>
  <c r="R175" s="1"/>
  <c r="R174" s="1"/>
  <c r="R207" s="1"/>
  <c r="R215" s="1"/>
  <c r="F237"/>
  <c r="F250" s="1"/>
  <c r="E78"/>
  <c r="F219"/>
  <c r="N177"/>
  <c r="N176" s="1"/>
  <c r="N36"/>
  <c r="R65"/>
  <c r="R73" s="1"/>
  <c r="R78" s="1"/>
  <c r="K36"/>
  <c r="K177"/>
  <c r="K176" s="1"/>
  <c r="O176"/>
  <c r="O175" s="1"/>
  <c r="O174" s="1"/>
  <c r="O207" s="1"/>
  <c r="O215" s="1"/>
  <c r="L65"/>
  <c r="L73" s="1"/>
  <c r="L78" s="1"/>
  <c r="T176"/>
  <c r="L176"/>
  <c r="L175" s="1"/>
  <c r="L174" s="1"/>
  <c r="L207" s="1"/>
  <c r="L215" s="1"/>
  <c r="O65"/>
  <c r="O73" s="1"/>
  <c r="O78" s="1"/>
  <c r="Q177"/>
  <c r="Q176" s="1"/>
  <c r="Q36"/>
  <c r="I236"/>
  <c r="I223"/>
  <c r="I249" s="1"/>
  <c r="H219"/>
  <c r="H82"/>
  <c r="H237"/>
  <c r="H250" s="1"/>
  <c r="F292"/>
  <c r="F294" s="1"/>
  <c r="J294" s="1"/>
  <c r="O219" l="1"/>
  <c r="N78"/>
  <c r="O82"/>
  <c r="O237"/>
  <c r="O250" s="1"/>
  <c r="P92"/>
  <c r="G187"/>
  <c r="J92"/>
  <c r="S92"/>
  <c r="E92"/>
  <c r="E187" s="1"/>
  <c r="M92"/>
  <c r="Q78"/>
  <c r="R82"/>
  <c r="R219"/>
  <c r="R237"/>
  <c r="R250" s="1"/>
  <c r="E82"/>
  <c r="E237"/>
  <c r="E250" s="1"/>
  <c r="L237"/>
  <c r="L250" s="1"/>
  <c r="K78"/>
  <c r="L82"/>
  <c r="L219"/>
  <c r="F236"/>
  <c r="E219"/>
  <c r="F223"/>
  <c r="F249" s="1"/>
  <c r="H236"/>
  <c r="F326" s="1"/>
  <c r="F328" s="1"/>
  <c r="J328" s="1"/>
  <c r="H223"/>
  <c r="H249" s="1"/>
  <c r="U93" l="1"/>
  <c r="K82"/>
  <c r="G292"/>
  <c r="G294" s="1"/>
  <c r="K237"/>
  <c r="K250" s="1"/>
  <c r="J187"/>
  <c r="H92"/>
  <c r="H187" s="1"/>
  <c r="I292"/>
  <c r="I294" s="1"/>
  <c r="Q237"/>
  <c r="Q250" s="1"/>
  <c r="Q82"/>
  <c r="R236"/>
  <c r="R223"/>
  <c r="R249" s="1"/>
  <c r="Q219"/>
  <c r="K92"/>
  <c r="K187" s="1"/>
  <c r="M187"/>
  <c r="N237"/>
  <c r="N250" s="1"/>
  <c r="H292"/>
  <c r="H294" s="1"/>
  <c r="N82"/>
  <c r="Q92"/>
  <c r="Q187" s="1"/>
  <c r="S187"/>
  <c r="E236"/>
  <c r="E223"/>
  <c r="E249" s="1"/>
  <c r="L236"/>
  <c r="L223"/>
  <c r="L249" s="1"/>
  <c r="K219"/>
  <c r="N92"/>
  <c r="N187" s="1"/>
  <c r="P187"/>
  <c r="O236"/>
  <c r="O223"/>
  <c r="O249" s="1"/>
  <c r="N219"/>
  <c r="K236" l="1"/>
  <c r="G326" s="1"/>
  <c r="G328" s="1"/>
  <c r="K223"/>
  <c r="K249" s="1"/>
  <c r="Q223"/>
  <c r="Q249" s="1"/>
  <c r="Q236"/>
  <c r="I326" s="1"/>
  <c r="I328" s="1"/>
  <c r="N223"/>
  <c r="N249" s="1"/>
  <c r="N236"/>
  <c r="H326" s="1"/>
  <c r="H328" s="1"/>
  <c r="G103" l="1"/>
  <c r="G104"/>
  <c r="S104" l="1"/>
  <c r="Q104" s="1"/>
  <c r="E104"/>
  <c r="J104"/>
  <c r="H104" s="1"/>
  <c r="M104"/>
  <c r="K104" s="1"/>
  <c r="P104"/>
  <c r="N104" s="1"/>
  <c r="P103"/>
  <c r="M103"/>
  <c r="S103"/>
  <c r="J103"/>
  <c r="E103"/>
  <c r="H103" l="1"/>
  <c r="Q103"/>
  <c r="K103"/>
  <c r="N103"/>
  <c r="U105"/>
  <c r="U104"/>
  <c r="G102" l="1"/>
  <c r="G105" l="1"/>
  <c r="J105" l="1"/>
  <c r="M105"/>
  <c r="S105"/>
  <c r="P105"/>
  <c r="E105"/>
  <c r="E102" s="1"/>
  <c r="N105" l="1"/>
  <c r="N102" s="1"/>
  <c r="P102"/>
  <c r="Q105"/>
  <c r="Q102" s="1"/>
  <c r="S102"/>
  <c r="U106"/>
  <c r="K105"/>
  <c r="K102" s="1"/>
  <c r="M102"/>
  <c r="H105"/>
  <c r="H102" s="1"/>
  <c r="J102"/>
  <c r="U103" l="1"/>
  <c r="G50" l="1"/>
  <c r="S50" l="1"/>
  <c r="P50"/>
  <c r="G47"/>
  <c r="G192"/>
  <c r="E50"/>
  <c r="M50"/>
  <c r="J50"/>
  <c r="J192" l="1"/>
  <c r="H50"/>
  <c r="M47"/>
  <c r="M189" s="1"/>
  <c r="G189"/>
  <c r="S47"/>
  <c r="S189" s="1"/>
  <c r="J47"/>
  <c r="J189" s="1"/>
  <c r="P47"/>
  <c r="P189" s="1"/>
  <c r="K50"/>
  <c r="M192"/>
  <c r="N50"/>
  <c r="P192"/>
  <c r="E47"/>
  <c r="E189" s="1"/>
  <c r="E192"/>
  <c r="S192"/>
  <c r="Q50"/>
  <c r="K192" l="1"/>
  <c r="K47"/>
  <c r="K189" s="1"/>
  <c r="N47"/>
  <c r="N189" s="1"/>
  <c r="N192"/>
  <c r="H47"/>
  <c r="H189" s="1"/>
  <c r="H192"/>
  <c r="Q192"/>
  <c r="Q47"/>
  <c r="Q189" s="1"/>
  <c r="G45" l="1"/>
  <c r="J45" l="1"/>
  <c r="G35"/>
  <c r="M45"/>
  <c r="S45"/>
  <c r="P45"/>
  <c r="E45"/>
  <c r="Q45" l="1"/>
  <c r="S35"/>
  <c r="K45"/>
  <c r="M35"/>
  <c r="E35"/>
  <c r="N45"/>
  <c r="P35"/>
  <c r="J35"/>
  <c r="H45"/>
  <c r="K35" l="1"/>
  <c r="Q35"/>
  <c r="H35"/>
  <c r="N35"/>
  <c r="G100" l="1"/>
  <c r="M100" l="1"/>
  <c r="K100" s="1"/>
  <c r="E100"/>
  <c r="S100"/>
  <c r="Q100" s="1"/>
  <c r="J100"/>
  <c r="H100" s="1"/>
  <c r="P100"/>
  <c r="N100" s="1"/>
  <c r="G141"/>
  <c r="G142"/>
  <c r="G99"/>
  <c r="G98"/>
  <c r="G53"/>
  <c r="G52"/>
  <c r="G51" l="1"/>
  <c r="G101"/>
  <c r="J99"/>
  <c r="E99"/>
  <c r="M99"/>
  <c r="S99"/>
  <c r="P99"/>
  <c r="G140"/>
  <c r="E52"/>
  <c r="S52"/>
  <c r="G194"/>
  <c r="J52"/>
  <c r="P52"/>
  <c r="M52"/>
  <c r="S53"/>
  <c r="G195"/>
  <c r="E53"/>
  <c r="P53"/>
  <c r="M53"/>
  <c r="J53"/>
  <c r="J141"/>
  <c r="H141" s="1"/>
  <c r="M141"/>
  <c r="K141" s="1"/>
  <c r="E141"/>
  <c r="S141"/>
  <c r="Q141" s="1"/>
  <c r="P141"/>
  <c r="N141" s="1"/>
  <c r="M142"/>
  <c r="K142" s="1"/>
  <c r="J142"/>
  <c r="H142" s="1"/>
  <c r="E142"/>
  <c r="P142"/>
  <c r="N142" s="1"/>
  <c r="S142"/>
  <c r="Q142" s="1"/>
  <c r="U101"/>
  <c r="G143"/>
  <c r="J143" l="1"/>
  <c r="H143" s="1"/>
  <c r="P143"/>
  <c r="N143" s="1"/>
  <c r="M143"/>
  <c r="K143" s="1"/>
  <c r="S143"/>
  <c r="Q143" s="1"/>
  <c r="E143"/>
  <c r="E195"/>
  <c r="N52"/>
  <c r="P194"/>
  <c r="E194"/>
  <c r="E140"/>
  <c r="E133" s="1"/>
  <c r="J140"/>
  <c r="M140"/>
  <c r="G133"/>
  <c r="S140"/>
  <c r="P140"/>
  <c r="K99"/>
  <c r="H53"/>
  <c r="H195" s="1"/>
  <c r="J195"/>
  <c r="H52"/>
  <c r="J194"/>
  <c r="U100"/>
  <c r="U143"/>
  <c r="M195"/>
  <c r="K53"/>
  <c r="K195" s="1"/>
  <c r="Q53"/>
  <c r="Q195" s="1"/>
  <c r="S195"/>
  <c r="N99"/>
  <c r="H99"/>
  <c r="J101"/>
  <c r="H101" s="1"/>
  <c r="M101"/>
  <c r="K101" s="1"/>
  <c r="E101"/>
  <c r="E98" s="1"/>
  <c r="S101"/>
  <c r="Q101" s="1"/>
  <c r="P101"/>
  <c r="N101" s="1"/>
  <c r="U142"/>
  <c r="P195"/>
  <c r="N53"/>
  <c r="N195" s="1"/>
  <c r="M194"/>
  <c r="K52"/>
  <c r="S194"/>
  <c r="Q52"/>
  <c r="Q99"/>
  <c r="G193"/>
  <c r="M51"/>
  <c r="J51"/>
  <c r="S51"/>
  <c r="E51"/>
  <c r="G54"/>
  <c r="P51"/>
  <c r="G34"/>
  <c r="E34" s="1"/>
  <c r="K194" l="1"/>
  <c r="S98"/>
  <c r="S193" s="1"/>
  <c r="U102"/>
  <c r="U144"/>
  <c r="Q98"/>
  <c r="Q51"/>
  <c r="S34"/>
  <c r="Q34" s="1"/>
  <c r="Q194"/>
  <c r="H98"/>
  <c r="M98"/>
  <c r="M193" s="1"/>
  <c r="M133"/>
  <c r="K140"/>
  <c r="K133" s="1"/>
  <c r="N51"/>
  <c r="P34"/>
  <c r="N34" s="1"/>
  <c r="H51"/>
  <c r="J34"/>
  <c r="H34" s="1"/>
  <c r="N98"/>
  <c r="N140"/>
  <c r="N133" s="1"/>
  <c r="P133"/>
  <c r="J133"/>
  <c r="H140"/>
  <c r="H133" s="1"/>
  <c r="P54"/>
  <c r="P196" s="1"/>
  <c r="J54"/>
  <c r="J196" s="1"/>
  <c r="M54"/>
  <c r="M196" s="1"/>
  <c r="S54"/>
  <c r="S196" s="1"/>
  <c r="G196"/>
  <c r="K51"/>
  <c r="M34"/>
  <c r="K34" s="1"/>
  <c r="P98"/>
  <c r="P193" s="1"/>
  <c r="H194"/>
  <c r="U141"/>
  <c r="S133"/>
  <c r="Q140"/>
  <c r="Q133" s="1"/>
  <c r="N194"/>
  <c r="E193"/>
  <c r="E54"/>
  <c r="E196" s="1"/>
  <c r="J98"/>
  <c r="K98"/>
  <c r="U99" l="1"/>
  <c r="K193"/>
  <c r="K54"/>
  <c r="K196" s="1"/>
  <c r="H193"/>
  <c r="H54"/>
  <c r="H196" s="1"/>
  <c r="N193"/>
  <c r="N54"/>
  <c r="N196" s="1"/>
  <c r="J193"/>
  <c r="Q54"/>
  <c r="Q196" s="1"/>
  <c r="Q193"/>
  <c r="G145" l="1"/>
  <c r="G56"/>
  <c r="G57"/>
  <c r="G146"/>
  <c r="G144" l="1"/>
  <c r="S146"/>
  <c r="Q146" s="1"/>
  <c r="M146"/>
  <c r="K146" s="1"/>
  <c r="E146"/>
  <c r="J146"/>
  <c r="H146" s="1"/>
  <c r="P146"/>
  <c r="N146" s="1"/>
  <c r="G55"/>
  <c r="M145"/>
  <c r="K145" s="1"/>
  <c r="J145"/>
  <c r="H145" s="1"/>
  <c r="E145"/>
  <c r="S145"/>
  <c r="Q145" s="1"/>
  <c r="P145"/>
  <c r="N145" s="1"/>
  <c r="S57"/>
  <c r="M57"/>
  <c r="J57"/>
  <c r="P57"/>
  <c r="E57"/>
  <c r="E199" s="1"/>
  <c r="G199"/>
  <c r="P56"/>
  <c r="S56"/>
  <c r="M56"/>
  <c r="J56"/>
  <c r="E56"/>
  <c r="G198"/>
  <c r="G147"/>
  <c r="E198" l="1"/>
  <c r="U146"/>
  <c r="M198"/>
  <c r="K56"/>
  <c r="K198" s="1"/>
  <c r="M199"/>
  <c r="K57"/>
  <c r="K199" s="1"/>
  <c r="S198"/>
  <c r="Q56"/>
  <c r="Q198" s="1"/>
  <c r="Q57"/>
  <c r="Q199" s="1"/>
  <c r="S199"/>
  <c r="G58"/>
  <c r="M55"/>
  <c r="G197"/>
  <c r="P55"/>
  <c r="S55"/>
  <c r="J55"/>
  <c r="G65"/>
  <c r="E55"/>
  <c r="S147"/>
  <c r="Q147" s="1"/>
  <c r="P147"/>
  <c r="N147" s="1"/>
  <c r="E147"/>
  <c r="J147"/>
  <c r="H147" s="1"/>
  <c r="M147"/>
  <c r="K147" s="1"/>
  <c r="N56"/>
  <c r="N198" s="1"/>
  <c r="P198"/>
  <c r="P199"/>
  <c r="N57"/>
  <c r="N199" s="1"/>
  <c r="H56"/>
  <c r="H198" s="1"/>
  <c r="J198"/>
  <c r="J199"/>
  <c r="H57"/>
  <c r="H199" s="1"/>
  <c r="U147"/>
  <c r="S144"/>
  <c r="G154"/>
  <c r="E144"/>
  <c r="J144"/>
  <c r="P144"/>
  <c r="M144"/>
  <c r="E197" l="1"/>
  <c r="K144"/>
  <c r="M154"/>
  <c r="E154"/>
  <c r="G161"/>
  <c r="P154"/>
  <c r="N144"/>
  <c r="S154"/>
  <c r="Q144"/>
  <c r="U148"/>
  <c r="J65"/>
  <c r="H55"/>
  <c r="J197"/>
  <c r="M197"/>
  <c r="K55"/>
  <c r="M65"/>
  <c r="J154"/>
  <c r="H144"/>
  <c r="S197"/>
  <c r="Q55"/>
  <c r="S65"/>
  <c r="M58"/>
  <c r="M200" s="1"/>
  <c r="P58"/>
  <c r="P200" s="1"/>
  <c r="J58"/>
  <c r="J200" s="1"/>
  <c r="S58"/>
  <c r="S200" s="1"/>
  <c r="G200"/>
  <c r="U145"/>
  <c r="E65"/>
  <c r="E58"/>
  <c r="E200" s="1"/>
  <c r="P197"/>
  <c r="P65"/>
  <c r="N55"/>
  <c r="T154"/>
  <c r="K74" l="1"/>
  <c r="N58"/>
  <c r="N200" s="1"/>
  <c r="N65"/>
  <c r="H297" s="1"/>
  <c r="N197"/>
  <c r="J297"/>
  <c r="G72"/>
  <c r="H58"/>
  <c r="H200" s="1"/>
  <c r="H65"/>
  <c r="F297" s="1"/>
  <c r="H197"/>
  <c r="N154"/>
  <c r="S161"/>
  <c r="G157"/>
  <c r="M161"/>
  <c r="P161"/>
  <c r="J161"/>
  <c r="E161"/>
  <c r="K58"/>
  <c r="K200" s="1"/>
  <c r="K65"/>
  <c r="G297" s="1"/>
  <c r="U154"/>
  <c r="J316"/>
  <c r="Q58"/>
  <c r="Q200" s="1"/>
  <c r="Q197"/>
  <c r="Q65"/>
  <c r="I297" s="1"/>
  <c r="Q154"/>
  <c r="K154"/>
  <c r="F316"/>
  <c r="H154"/>
  <c r="K197"/>
  <c r="I316" l="1"/>
  <c r="P157"/>
  <c r="E157"/>
  <c r="M157"/>
  <c r="G156"/>
  <c r="S157"/>
  <c r="J157"/>
  <c r="H316"/>
  <c r="K297"/>
  <c r="H161"/>
  <c r="Q161"/>
  <c r="N161"/>
  <c r="G316"/>
  <c r="K161"/>
  <c r="P72"/>
  <c r="N72" s="1"/>
  <c r="S72"/>
  <c r="Q72" s="1"/>
  <c r="G68"/>
  <c r="J72"/>
  <c r="H72" s="1"/>
  <c r="M72"/>
  <c r="K72" s="1"/>
  <c r="E72"/>
  <c r="K316" l="1"/>
  <c r="T161"/>
  <c r="Q157"/>
  <c r="S156"/>
  <c r="P156"/>
  <c r="N157"/>
  <c r="G162"/>
  <c r="G167" s="1"/>
  <c r="T156"/>
  <c r="K157"/>
  <c r="M156"/>
  <c r="J68"/>
  <c r="G67"/>
  <c r="G73" s="1"/>
  <c r="G79" s="1"/>
  <c r="P68"/>
  <c r="E68"/>
  <c r="E67" s="1"/>
  <c r="M68"/>
  <c r="S68"/>
  <c r="H157"/>
  <c r="J156"/>
  <c r="E156"/>
  <c r="K68" l="1"/>
  <c r="K67" s="1"/>
  <c r="M67"/>
  <c r="M73" s="1"/>
  <c r="M79" s="1"/>
  <c r="J67"/>
  <c r="J73" s="1"/>
  <c r="J79" s="1"/>
  <c r="H68"/>
  <c r="H67" s="1"/>
  <c r="M162"/>
  <c r="M167" s="1"/>
  <c r="F317"/>
  <c r="J162"/>
  <c r="J167" s="1"/>
  <c r="J298"/>
  <c r="E73"/>
  <c r="E75" s="1"/>
  <c r="K156"/>
  <c r="T162"/>
  <c r="G171"/>
  <c r="E167"/>
  <c r="G243"/>
  <c r="G256" s="1"/>
  <c r="G168"/>
  <c r="S162"/>
  <c r="S167" s="1"/>
  <c r="H156"/>
  <c r="N68"/>
  <c r="N67" s="1"/>
  <c r="P67"/>
  <c r="P73" s="1"/>
  <c r="P79" s="1"/>
  <c r="N156"/>
  <c r="Q156"/>
  <c r="J317"/>
  <c r="U156"/>
  <c r="E162"/>
  <c r="Q68"/>
  <c r="Q67" s="1"/>
  <c r="S67"/>
  <c r="S73" s="1"/>
  <c r="S79" s="1"/>
  <c r="G80"/>
  <c r="G245" s="1"/>
  <c r="G258" s="1"/>
  <c r="E79"/>
  <c r="G241"/>
  <c r="G254" s="1"/>
  <c r="G83"/>
  <c r="G84" s="1"/>
  <c r="P162"/>
  <c r="P167" s="1"/>
  <c r="E74" l="1"/>
  <c r="E241"/>
  <c r="E254" s="1"/>
  <c r="E80"/>
  <c r="E245" s="1"/>
  <c r="E258" s="1"/>
  <c r="E83"/>
  <c r="E84" s="1"/>
  <c r="U162"/>
  <c r="E163"/>
  <c r="H162"/>
  <c r="H163" s="1"/>
  <c r="S171"/>
  <c r="Q167"/>
  <c r="S168"/>
  <c r="S243"/>
  <c r="S256" s="1"/>
  <c r="R314"/>
  <c r="E243"/>
  <c r="E256" s="1"/>
  <c r="E168"/>
  <c r="E171"/>
  <c r="J168"/>
  <c r="H167"/>
  <c r="F314"/>
  <c r="F315" s="1"/>
  <c r="J315" s="1"/>
  <c r="J243"/>
  <c r="J256" s="1"/>
  <c r="J171"/>
  <c r="F298"/>
  <c r="H73"/>
  <c r="P171"/>
  <c r="P243"/>
  <c r="P256" s="1"/>
  <c r="P168"/>
  <c r="N167"/>
  <c r="I317"/>
  <c r="Q162"/>
  <c r="Q163" s="1"/>
  <c r="P83"/>
  <c r="P84" s="1"/>
  <c r="P80"/>
  <c r="P245" s="1"/>
  <c r="P258" s="1"/>
  <c r="P241"/>
  <c r="P254" s="1"/>
  <c r="N79"/>
  <c r="G317"/>
  <c r="K162"/>
  <c r="K163" s="1"/>
  <c r="J80"/>
  <c r="J245" s="1"/>
  <c r="J258" s="1"/>
  <c r="J241"/>
  <c r="J254" s="1"/>
  <c r="J83"/>
  <c r="J84" s="1"/>
  <c r="H79"/>
  <c r="S83"/>
  <c r="S84" s="1"/>
  <c r="S80"/>
  <c r="S245" s="1"/>
  <c r="S258" s="1"/>
  <c r="Q79"/>
  <c r="S241"/>
  <c r="S254" s="1"/>
  <c r="N73"/>
  <c r="H298"/>
  <c r="G172"/>
  <c r="G247"/>
  <c r="G260" s="1"/>
  <c r="T87"/>
  <c r="E228"/>
  <c r="E232" s="1"/>
  <c r="E76"/>
  <c r="K167"/>
  <c r="M171"/>
  <c r="M168"/>
  <c r="M243"/>
  <c r="M256" s="1"/>
  <c r="M80"/>
  <c r="M245" s="1"/>
  <c r="M258" s="1"/>
  <c r="M241"/>
  <c r="M254" s="1"/>
  <c r="M83"/>
  <c r="M84" s="1"/>
  <c r="K79"/>
  <c r="I298"/>
  <c r="Q73"/>
  <c r="J318"/>
  <c r="H317"/>
  <c r="N162"/>
  <c r="N163" s="1"/>
  <c r="T163"/>
  <c r="J299"/>
  <c r="G298"/>
  <c r="K73"/>
  <c r="K317" l="1"/>
  <c r="K298"/>
  <c r="K171"/>
  <c r="K168"/>
  <c r="K243"/>
  <c r="K256" s="1"/>
  <c r="G314"/>
  <c r="G315" s="1"/>
  <c r="I293"/>
  <c r="I295" s="1"/>
  <c r="Q241"/>
  <c r="Q254" s="1"/>
  <c r="Q80"/>
  <c r="Q245" s="1"/>
  <c r="Q258" s="1"/>
  <c r="Q83"/>
  <c r="Q84" s="1"/>
  <c r="H314"/>
  <c r="H315" s="1"/>
  <c r="N171"/>
  <c r="N168"/>
  <c r="N243"/>
  <c r="N256" s="1"/>
  <c r="H171"/>
  <c r="H243"/>
  <c r="H256" s="1"/>
  <c r="H168"/>
  <c r="Q171"/>
  <c r="Q168"/>
  <c r="Q243"/>
  <c r="Q256" s="1"/>
  <c r="I314"/>
  <c r="I315" s="1"/>
  <c r="U163"/>
  <c r="E230"/>
  <c r="E234" s="1"/>
  <c r="E164"/>
  <c r="K75"/>
  <c r="L74"/>
  <c r="N230"/>
  <c r="N234" s="1"/>
  <c r="N164"/>
  <c r="K83"/>
  <c r="K84" s="1"/>
  <c r="K241"/>
  <c r="K254" s="1"/>
  <c r="K80"/>
  <c r="K245" s="1"/>
  <c r="K258" s="1"/>
  <c r="G293"/>
  <c r="G295" s="1"/>
  <c r="N241"/>
  <c r="N254" s="1"/>
  <c r="N83"/>
  <c r="N84" s="1"/>
  <c r="N80"/>
  <c r="N245" s="1"/>
  <c r="N258" s="1"/>
  <c r="H293"/>
  <c r="H295" s="1"/>
  <c r="P247"/>
  <c r="P260" s="1"/>
  <c r="P172"/>
  <c r="J247"/>
  <c r="J260" s="1"/>
  <c r="J172"/>
  <c r="Q75"/>
  <c r="Q74"/>
  <c r="M247"/>
  <c r="M260" s="1"/>
  <c r="M172"/>
  <c r="N75"/>
  <c r="N74"/>
  <c r="K230"/>
  <c r="K234" s="1"/>
  <c r="K164"/>
  <c r="H164"/>
  <c r="H230"/>
  <c r="H234" s="1"/>
  <c r="H241"/>
  <c r="H254" s="1"/>
  <c r="H80"/>
  <c r="H245" s="1"/>
  <c r="H258" s="1"/>
  <c r="F293"/>
  <c r="F295" s="1"/>
  <c r="J295" s="1"/>
  <c r="J296" s="1"/>
  <c r="H83"/>
  <c r="H84" s="1"/>
  <c r="Q230"/>
  <c r="Q234" s="1"/>
  <c r="Q164"/>
  <c r="H75"/>
  <c r="H74"/>
  <c r="K318"/>
  <c r="E247"/>
  <c r="E260" s="1"/>
  <c r="E172"/>
  <c r="S172"/>
  <c r="S247"/>
  <c r="S260" s="1"/>
  <c r="G91" l="1"/>
  <c r="K299"/>
  <c r="N76"/>
  <c r="N228"/>
  <c r="N232" s="1"/>
  <c r="Q228"/>
  <c r="Q232" s="1"/>
  <c r="Q76"/>
  <c r="K228"/>
  <c r="K232" s="1"/>
  <c r="K76"/>
  <c r="H172"/>
  <c r="H247"/>
  <c r="H260" s="1"/>
  <c r="N247"/>
  <c r="N260" s="1"/>
  <c r="N172"/>
  <c r="K247"/>
  <c r="K260" s="1"/>
  <c r="K172"/>
  <c r="H228"/>
  <c r="H232" s="1"/>
  <c r="H76"/>
  <c r="Q247"/>
  <c r="Q260" s="1"/>
  <c r="Q172"/>
  <c r="M91" l="1"/>
  <c r="E91"/>
  <c r="G87"/>
  <c r="G86" s="1"/>
  <c r="G112" s="1"/>
  <c r="S91"/>
  <c r="P91"/>
  <c r="J91"/>
  <c r="G186"/>
  <c r="G175" s="1"/>
  <c r="G174" s="1"/>
  <c r="G207" s="1"/>
  <c r="U92" l="1"/>
  <c r="T112"/>
  <c r="E113"/>
  <c r="S87"/>
  <c r="S86" s="1"/>
  <c r="S112" s="1"/>
  <c r="Q91"/>
  <c r="S186"/>
  <c r="S175" s="1"/>
  <c r="S174" s="1"/>
  <c r="S207" s="1"/>
  <c r="J87"/>
  <c r="J86" s="1"/>
  <c r="J112" s="1"/>
  <c r="H91"/>
  <c r="J186"/>
  <c r="J175" s="1"/>
  <c r="J174" s="1"/>
  <c r="J207" s="1"/>
  <c r="E87"/>
  <c r="E86" s="1"/>
  <c r="E186"/>
  <c r="E175" s="1"/>
  <c r="E174" s="1"/>
  <c r="E207" s="1"/>
  <c r="N91"/>
  <c r="P87"/>
  <c r="P86" s="1"/>
  <c r="P112" s="1"/>
  <c r="P186"/>
  <c r="P175" s="1"/>
  <c r="P174" s="1"/>
  <c r="P207" s="1"/>
  <c r="M87"/>
  <c r="M86" s="1"/>
  <c r="M112" s="1"/>
  <c r="K91"/>
  <c r="M186"/>
  <c r="M175" s="1"/>
  <c r="M174" s="1"/>
  <c r="M207" s="1"/>
  <c r="Q87" l="1"/>
  <c r="Q86" s="1"/>
  <c r="Q112" s="1"/>
  <c r="I308" s="1"/>
  <c r="Q186"/>
  <c r="Q175" s="1"/>
  <c r="Q174" s="1"/>
  <c r="Q207" s="1"/>
  <c r="I331" s="1"/>
  <c r="T209"/>
  <c r="H87"/>
  <c r="H86" s="1"/>
  <c r="H112" s="1"/>
  <c r="F308" s="1"/>
  <c r="H186"/>
  <c r="H175" s="1"/>
  <c r="H174" s="1"/>
  <c r="H207" s="1"/>
  <c r="F331" s="1"/>
  <c r="J331"/>
  <c r="K87"/>
  <c r="K86" s="1"/>
  <c r="K112" s="1"/>
  <c r="G308" s="1"/>
  <c r="K186"/>
  <c r="K175" s="1"/>
  <c r="K174" s="1"/>
  <c r="K207" s="1"/>
  <c r="G331" s="1"/>
  <c r="N87"/>
  <c r="N86" s="1"/>
  <c r="N112" s="1"/>
  <c r="H308" s="1"/>
  <c r="N186"/>
  <c r="N175" s="1"/>
  <c r="N174" s="1"/>
  <c r="N207" s="1"/>
  <c r="H331" s="1"/>
  <c r="E112"/>
  <c r="T86"/>
  <c r="U87" s="1"/>
  <c r="U112" l="1"/>
  <c r="J308"/>
  <c r="G120"/>
  <c r="X112"/>
  <c r="K308" l="1"/>
  <c r="L308" s="1"/>
  <c r="J321"/>
  <c r="T115"/>
  <c r="E120"/>
  <c r="E214" s="1"/>
  <c r="S120"/>
  <c r="J120"/>
  <c r="G116"/>
  <c r="M120"/>
  <c r="P120"/>
  <c r="G214"/>
  <c r="N120" l="1"/>
  <c r="N214" s="1"/>
  <c r="P214"/>
  <c r="Q120"/>
  <c r="Q214" s="1"/>
  <c r="S214"/>
  <c r="T121"/>
  <c r="K120"/>
  <c r="K214" s="1"/>
  <c r="M214"/>
  <c r="J116"/>
  <c r="E116"/>
  <c r="G115"/>
  <c r="M116"/>
  <c r="S116"/>
  <c r="P116"/>
  <c r="G210"/>
  <c r="H120"/>
  <c r="H214" s="1"/>
  <c r="J214"/>
  <c r="T207"/>
  <c r="M115" l="1"/>
  <c r="K116"/>
  <c r="M210"/>
  <c r="G121"/>
  <c r="G126" s="1"/>
  <c r="G209"/>
  <c r="G215" s="1"/>
  <c r="G220" s="1"/>
  <c r="T215"/>
  <c r="X207"/>
  <c r="P115"/>
  <c r="N116"/>
  <c r="P210"/>
  <c r="E115"/>
  <c r="E210"/>
  <c r="U215"/>
  <c r="Q116"/>
  <c r="S115"/>
  <c r="S210"/>
  <c r="H116"/>
  <c r="J115"/>
  <c r="J210"/>
  <c r="P121" l="1"/>
  <c r="P126" s="1"/>
  <c r="P209"/>
  <c r="P215" s="1"/>
  <c r="P220" s="1"/>
  <c r="G221"/>
  <c r="G225" s="1"/>
  <c r="G257" s="1"/>
  <c r="E220"/>
  <c r="G224"/>
  <c r="G253" s="1"/>
  <c r="G240"/>
  <c r="G244" s="1"/>
  <c r="S121"/>
  <c r="S126" s="1"/>
  <c r="S209"/>
  <c r="S215" s="1"/>
  <c r="S220" s="1"/>
  <c r="U115"/>
  <c r="J309"/>
  <c r="E121"/>
  <c r="E209"/>
  <c r="X115"/>
  <c r="E126"/>
  <c r="G130"/>
  <c r="G242"/>
  <c r="G255" s="1"/>
  <c r="G127"/>
  <c r="G131" s="1"/>
  <c r="G246" s="1"/>
  <c r="G259" s="1"/>
  <c r="K115"/>
  <c r="K210"/>
  <c r="J121"/>
  <c r="J126" s="1"/>
  <c r="J209"/>
  <c r="J215" s="1"/>
  <c r="J220" s="1"/>
  <c r="Q115"/>
  <c r="Q210"/>
  <c r="T216"/>
  <c r="M121"/>
  <c r="M126" s="1"/>
  <c r="M209"/>
  <c r="M215" s="1"/>
  <c r="M220" s="1"/>
  <c r="H115"/>
  <c r="H210"/>
  <c r="N115"/>
  <c r="N210"/>
  <c r="H309" l="1"/>
  <c r="N121"/>
  <c r="N122" s="1"/>
  <c r="N209"/>
  <c r="M221"/>
  <c r="M225" s="1"/>
  <c r="M257" s="1"/>
  <c r="K220"/>
  <c r="M240"/>
  <c r="M244" s="1"/>
  <c r="M224"/>
  <c r="M253" s="1"/>
  <c r="X209"/>
  <c r="E215"/>
  <c r="X215" s="1"/>
  <c r="J332"/>
  <c r="J333" s="1"/>
  <c r="Q220"/>
  <c r="S224"/>
  <c r="S253" s="1"/>
  <c r="S240"/>
  <c r="S244" s="1"/>
  <c r="S221"/>
  <c r="S225" s="1"/>
  <c r="S257" s="1"/>
  <c r="E240"/>
  <c r="E244" s="1"/>
  <c r="E221"/>
  <c r="E225" s="1"/>
  <c r="E257" s="1"/>
  <c r="E224"/>
  <c r="E253" s="1"/>
  <c r="K126"/>
  <c r="M242"/>
  <c r="M255" s="1"/>
  <c r="M127"/>
  <c r="M131" s="1"/>
  <c r="M246" s="1"/>
  <c r="M259" s="1"/>
  <c r="M130"/>
  <c r="Q121"/>
  <c r="Q122" s="1"/>
  <c r="I309"/>
  <c r="Q209"/>
  <c r="U121"/>
  <c r="E122"/>
  <c r="X121"/>
  <c r="Q126"/>
  <c r="S127"/>
  <c r="S131" s="1"/>
  <c r="S246" s="1"/>
  <c r="S259" s="1"/>
  <c r="S242"/>
  <c r="S255" s="1"/>
  <c r="S130"/>
  <c r="F309"/>
  <c r="H121"/>
  <c r="H122" s="1"/>
  <c r="H209"/>
  <c r="H220"/>
  <c r="J221"/>
  <c r="J225" s="1"/>
  <c r="J257" s="1"/>
  <c r="J240"/>
  <c r="J244" s="1"/>
  <c r="J224"/>
  <c r="J253" s="1"/>
  <c r="G309"/>
  <c r="K121"/>
  <c r="K122" s="1"/>
  <c r="K209"/>
  <c r="E127"/>
  <c r="E131" s="1"/>
  <c r="E246" s="1"/>
  <c r="E259" s="1"/>
  <c r="E130"/>
  <c r="E242"/>
  <c r="E255" s="1"/>
  <c r="J322"/>
  <c r="J310"/>
  <c r="J323" s="1"/>
  <c r="P224"/>
  <c r="P253" s="1"/>
  <c r="P221"/>
  <c r="P225" s="1"/>
  <c r="P257" s="1"/>
  <c r="P240"/>
  <c r="P244" s="1"/>
  <c r="N220"/>
  <c r="J130"/>
  <c r="H126"/>
  <c r="J242"/>
  <c r="J255" s="1"/>
  <c r="J127"/>
  <c r="J131" s="1"/>
  <c r="J246" s="1"/>
  <c r="J259" s="1"/>
  <c r="N126"/>
  <c r="P130"/>
  <c r="P242"/>
  <c r="P255" s="1"/>
  <c r="P127"/>
  <c r="P131" s="1"/>
  <c r="P246" s="1"/>
  <c r="P259" s="1"/>
  <c r="K333" l="1"/>
  <c r="K309"/>
  <c r="N221"/>
  <c r="N225" s="1"/>
  <c r="N257" s="1"/>
  <c r="N240"/>
  <c r="N224"/>
  <c r="N253" s="1"/>
  <c r="H224"/>
  <c r="H253" s="1"/>
  <c r="H221"/>
  <c r="H225" s="1"/>
  <c r="H257" s="1"/>
  <c r="H240"/>
  <c r="I304"/>
  <c r="I306" s="1"/>
  <c r="Q127"/>
  <c r="Q131" s="1"/>
  <c r="Q246" s="1"/>
  <c r="Q259" s="1"/>
  <c r="Q130"/>
  <c r="Q242"/>
  <c r="Q255" s="1"/>
  <c r="Q215"/>
  <c r="I332"/>
  <c r="Q240"/>
  <c r="Q224"/>
  <c r="Q253" s="1"/>
  <c r="Q221"/>
  <c r="Q225" s="1"/>
  <c r="Q257" s="1"/>
  <c r="H332"/>
  <c r="N215"/>
  <c r="H215"/>
  <c r="F332"/>
  <c r="K242"/>
  <c r="K255" s="1"/>
  <c r="G304"/>
  <c r="G306" s="1"/>
  <c r="K130"/>
  <c r="K127"/>
  <c r="K131" s="1"/>
  <c r="K246" s="1"/>
  <c r="K259" s="1"/>
  <c r="N123"/>
  <c r="N229"/>
  <c r="N233" s="1"/>
  <c r="N216"/>
  <c r="H242"/>
  <c r="H255" s="1"/>
  <c r="H127"/>
  <c r="H131" s="1"/>
  <c r="H246" s="1"/>
  <c r="H259" s="1"/>
  <c r="F304"/>
  <c r="F306" s="1"/>
  <c r="J306" s="1"/>
  <c r="J307" s="1"/>
  <c r="H130"/>
  <c r="G332"/>
  <c r="K215"/>
  <c r="H229"/>
  <c r="H233" s="1"/>
  <c r="H123"/>
  <c r="H216"/>
  <c r="E123"/>
  <c r="E229"/>
  <c r="E233" s="1"/>
  <c r="E216"/>
  <c r="Q123"/>
  <c r="Q229"/>
  <c r="Q233" s="1"/>
  <c r="Q216"/>
  <c r="K240"/>
  <c r="K221"/>
  <c r="K225" s="1"/>
  <c r="K257" s="1"/>
  <c r="K224"/>
  <c r="K253" s="1"/>
  <c r="H304"/>
  <c r="H306" s="1"/>
  <c r="N130"/>
  <c r="N242"/>
  <c r="N255" s="1"/>
  <c r="N127"/>
  <c r="N131" s="1"/>
  <c r="N246" s="1"/>
  <c r="N259" s="1"/>
  <c r="K229"/>
  <c r="K233" s="1"/>
  <c r="K123"/>
  <c r="K216"/>
  <c r="K217" l="1"/>
  <c r="K227"/>
  <c r="K231" s="1"/>
  <c r="X217"/>
  <c r="H227"/>
  <c r="H231" s="1"/>
  <c r="H217"/>
  <c r="U217"/>
  <c r="G327"/>
  <c r="G329" s="1"/>
  <c r="K244"/>
  <c r="E227"/>
  <c r="E231" s="1"/>
  <c r="E217"/>
  <c r="U216"/>
  <c r="Y217"/>
  <c r="N227"/>
  <c r="N231" s="1"/>
  <c r="N217"/>
  <c r="F327"/>
  <c r="F329" s="1"/>
  <c r="J329" s="1"/>
  <c r="J330" s="1"/>
  <c r="L330" s="1"/>
  <c r="H244"/>
  <c r="N244"/>
  <c r="H327"/>
  <c r="H329" s="1"/>
  <c r="Q217"/>
  <c r="Q227"/>
  <c r="Q231" s="1"/>
  <c r="Z217"/>
  <c r="K310"/>
  <c r="J320"/>
  <c r="Q244"/>
  <c r="I327"/>
  <c r="I329" s="1"/>
  <c r="K330" l="1"/>
</calcChain>
</file>

<file path=xl/sharedStrings.xml><?xml version="1.0" encoding="utf-8"?>
<sst xmlns="http://schemas.openxmlformats.org/spreadsheetml/2006/main" count="2985" uniqueCount="701">
  <si>
    <t>Виробництво теплової енергії</t>
  </si>
  <si>
    <t>Постачання теплової енергії</t>
  </si>
  <si>
    <t>населення</t>
  </si>
  <si>
    <t>%</t>
  </si>
  <si>
    <t>Фінансові витрати</t>
  </si>
  <si>
    <t>ПОГОДЖЕНО</t>
  </si>
  <si>
    <t>№ з/п</t>
  </si>
  <si>
    <t>Показники</t>
  </si>
  <si>
    <t>Гкал</t>
  </si>
  <si>
    <t>1.1</t>
  </si>
  <si>
    <t>1.2</t>
  </si>
  <si>
    <t>2.1</t>
  </si>
  <si>
    <t>2.2</t>
  </si>
  <si>
    <t>4.1</t>
  </si>
  <si>
    <t>5.1</t>
  </si>
  <si>
    <t>5.2</t>
  </si>
  <si>
    <t>5.3</t>
  </si>
  <si>
    <t>Гкал/год</t>
  </si>
  <si>
    <t>6.1</t>
  </si>
  <si>
    <t>6.2</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</si>
  <si>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</si>
  <si>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</si>
  <si>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</si>
  <si>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</si>
  <si>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</si>
  <si>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</si>
  <si>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</si>
  <si>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</si>
  <si>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</si>
  <si>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</si>
  <si>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</si>
  <si>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</si>
  <si>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</si>
  <si>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</si>
  <si>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</si>
  <si>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</si>
  <si>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</si>
  <si>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</si>
  <si>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</si>
  <si>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</si>
  <si>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</si>
  <si>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</si>
  <si>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</si>
  <si>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</si>
  <si>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</si>
  <si>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</si>
  <si>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</si>
  <si>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</si>
  <si>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</si>
  <si>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</si>
  <si>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</si>
  <si>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</si>
  <si>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</si>
  <si>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</si>
  <si>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</si>
  <si>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</si>
  <si>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</si>
  <si>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</si>
  <si>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</si>
  <si>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</si>
  <si>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</si>
  <si>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</si>
  <si>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</si>
  <si>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</si>
  <si>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</si>
  <si>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</si>
  <si>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</si>
  <si>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</si>
  <si>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</si>
  <si>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Обсяг покупної теплової енергії</t>
  </si>
  <si>
    <t>Ціна покупної теплової енергії</t>
  </si>
  <si>
    <t>* Без урахування списання безнадійної дебіторської заборгованості та нарахування резерву сумнівних боргів.</t>
  </si>
  <si>
    <t>Усього</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</si>
  <si>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</si>
  <si>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</si>
  <si>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</si>
  <si>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</si>
  <si>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</si>
  <si>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</si>
  <si>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</si>
  <si>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</si>
  <si>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</si>
  <si>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</si>
  <si>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</si>
  <si>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</si>
  <si>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</si>
  <si>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</si>
  <si>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</si>
  <si>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</si>
  <si>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</si>
  <si>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</si>
  <si>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</si>
  <si>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</si>
  <si>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Обсяг транспортування теплової енергії ліцензіата мережами іншого(их) транспортувальника(ів)</t>
  </si>
  <si>
    <t>__________________</t>
  </si>
  <si>
    <t xml:space="preserve"> (підпис)</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</si>
  <si>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</si>
  <si>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</si>
  <si>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</si>
  <si>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</si>
  <si>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10.3</t>
  </si>
  <si>
    <t>інших  споживачів</t>
  </si>
  <si>
    <t>Найменування показника</t>
  </si>
  <si>
    <t>Сумарні та середньозва-жені показники</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</si>
  <si>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</si>
  <si>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</si>
  <si>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</si>
  <si>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</si>
  <si>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</si>
  <si>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</si>
  <si>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</si>
  <si>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</si>
  <si>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</si>
  <si>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</si>
  <si>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</si>
  <si>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</si>
  <si>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</si>
  <si>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</si>
  <si>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</si>
  <si>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</si>
  <si>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</si>
  <si>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</si>
  <si>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</si>
  <si>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теплоенергії інших власників для транспортування мережами ліцензіата</t>
  </si>
  <si>
    <t>9.1</t>
  </si>
  <si>
    <t>інші споживачі</t>
  </si>
  <si>
    <t>4.3</t>
  </si>
  <si>
    <t>Виробництво теплової енергії для  потреб релігійних організацій</t>
  </si>
  <si>
    <t>релігійних організацій</t>
  </si>
  <si>
    <t>5</t>
  </si>
  <si>
    <t>6</t>
  </si>
  <si>
    <t>7</t>
  </si>
  <si>
    <t>8</t>
  </si>
  <si>
    <t>покупна теплова енергія *</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</si>
  <si>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</si>
  <si>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</si>
  <si>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</si>
  <si>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</si>
  <si>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</si>
  <si>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повна планова  собівартість  виробництва теплової енергії</t>
  </si>
  <si>
    <t>9</t>
  </si>
  <si>
    <t>10</t>
  </si>
  <si>
    <t>11</t>
  </si>
  <si>
    <t>12</t>
  </si>
  <si>
    <t>13</t>
  </si>
  <si>
    <t>14</t>
  </si>
  <si>
    <t>15</t>
  </si>
  <si>
    <t>16.1</t>
  </si>
  <si>
    <t>16.2</t>
  </si>
  <si>
    <t xml:space="preserve">Виробництво теплової енергії для  потреб бюджетних установ та інших споживачів, усього </t>
  </si>
  <si>
    <t xml:space="preserve"> плановий період</t>
  </si>
  <si>
    <t>плановий  період</t>
  </si>
  <si>
    <t>9.</t>
  </si>
  <si>
    <t>9.2</t>
  </si>
  <si>
    <t>(підпис)</t>
  </si>
  <si>
    <t>тарифів на виробництво теплової енергії</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</si>
  <si>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</si>
  <si>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</si>
  <si>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</si>
  <si>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</si>
  <si>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</si>
  <si>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</si>
  <si>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</si>
  <si>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</si>
  <si>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</si>
  <si>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</si>
  <si>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</si>
  <si>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</si>
  <si>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</si>
  <si>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</si>
  <si>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</si>
  <si>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</si>
  <si>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</si>
  <si>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</si>
  <si>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</si>
  <si>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</si>
  <si>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</si>
  <si>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Виробнича собівартість,  зокрема:</t>
  </si>
  <si>
    <t>амортизаційні відрахування</t>
  </si>
  <si>
    <t>інші витрати*</t>
  </si>
  <si>
    <t xml:space="preserve">Витрати на відшкодування втрат </t>
  </si>
  <si>
    <t>Розрахунковий прибуток*, усього,  зокрема:</t>
  </si>
  <si>
    <t>Обсяг надходження теплової енергії до мережі ліцензіата, зокрема:</t>
  </si>
  <si>
    <t>Втрати теплової енергії в мережах ліцензіата, всього, зокрема:</t>
  </si>
  <si>
    <t>теплової енергії інших власників для транспортування мережами ліцензіата</t>
  </si>
  <si>
    <t>13.1</t>
  </si>
  <si>
    <t>13.2</t>
  </si>
  <si>
    <t>13.3</t>
  </si>
  <si>
    <t>13.3.1</t>
  </si>
  <si>
    <t>13.3.2</t>
  </si>
  <si>
    <t>13.3.3</t>
  </si>
  <si>
    <t>13.3.4</t>
  </si>
  <si>
    <t xml:space="preserve">Тариф(и) іншого(их) транспортувальника(ів) на транспортування теплової енергії </t>
  </si>
  <si>
    <t>Корисний відпуск теплової енергії з мереж ліцензіата, усього, зокрема:</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</si>
  <si>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</si>
  <si>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</si>
  <si>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</si>
  <si>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___________________</t>
  </si>
  <si>
    <t xml:space="preserve">тарифів на постачання теплової енергії </t>
  </si>
  <si>
    <t>період, що передує базовому (факт)</t>
  </si>
  <si>
    <t>загальновиробничі витрати, зоркема:</t>
  </si>
  <si>
    <t>Розрахунковий прибуток, усього, зокрема:</t>
  </si>
  <si>
    <t>Обсяг реалізованої теплової енергії власним споживачам,  зокрема на потреби:</t>
  </si>
  <si>
    <t>11.3</t>
  </si>
  <si>
    <t>11.4</t>
  </si>
  <si>
    <t>На потреби споживачів</t>
  </si>
  <si>
    <t>Тариф на виробництво теплової енергії, зокрема:</t>
  </si>
  <si>
    <t>витрати на відшкодування втрат втрат</t>
  </si>
  <si>
    <t>витрати на відшкодування втрат</t>
  </si>
  <si>
    <t>Тариф на теплову енергію, зокрема:</t>
  </si>
  <si>
    <t>Плановий корисний відпуск з мереж ліцензіата теплової енергії власним споживачам та теплової енергії інших власників,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</si>
  <si>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</si>
  <si>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</si>
  <si>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</si>
  <si>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</si>
  <si>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</si>
  <si>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</si>
  <si>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</si>
  <si>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</si>
  <si>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______________________________</t>
  </si>
  <si>
    <t xml:space="preserve"> втрат суб’єктів господарювання у сфері теплопостачання, які виникли протягом періоду </t>
  </si>
  <si>
    <t xml:space="preserve">розгляду розрахунків тарифів на теплову енергію, її виробництво, транспортування та </t>
  </si>
  <si>
    <t xml:space="preserve"> місцевого самоврядування* </t>
  </si>
  <si>
    <t>постачання для відповідної категорії споживачів, встановлення та їх оприлюднення органом</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</si>
  <si>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</si>
  <si>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</si>
  <si>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</si>
  <si>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</si>
  <si>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</si>
  <si>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</si>
  <si>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</si>
  <si>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</si>
  <si>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</si>
  <si>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виробництва теплової енергії
(Гкал)
</t>
  </si>
  <si>
    <t xml:space="preserve">транспортування теплової енергії
(Гкал)
</t>
  </si>
  <si>
    <t xml:space="preserve">постачання теплової енергії
(Гкал)
</t>
  </si>
  <si>
    <t xml:space="preserve">       ___________</t>
  </si>
  <si>
    <t xml:space="preserve">        (підпис)</t>
  </si>
  <si>
    <t>* Розрахунок втрат для подальшого внесення їх до складу тарифів здійснюється суб’єктом господарювання у випадку невідшкодування таких втрат органом місцевого самоврядування за рахунок коштів відповідного місцевого бюджету.</t>
  </si>
  <si>
    <t>Розрахунок втрат здійснюється окремо для кожної категорії споживачів.</t>
  </si>
  <si>
    <t>Вимоги щодо визначення тривалості періоду розгляду розрахунків тарифів, встановлення та їх оприлюднення органом місцевого самоврядування, а також вимоги щодо здійснення розрахунку втрат суб’єктом господарювання передбачено чинними нормативно-правовими актами з питань формування тарифів.</t>
  </si>
  <si>
    <t>____________________</t>
  </si>
  <si>
    <t>______________________</t>
  </si>
  <si>
    <t>ПРИМІРНА ФОРМА</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</si>
  <si>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</si>
  <si>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</si>
  <si>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</si>
  <si>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</si>
  <si>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</si>
  <si>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внески на соціальні заходи</t>
  </si>
  <si>
    <t>інші витрати абонентської служби</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</si>
  <si>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</si>
  <si>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</si>
  <si>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</si>
  <si>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</si>
  <si>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</si>
  <si>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</si>
  <si>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Вартість послуги</t>
  </si>
  <si>
    <t>х</t>
  </si>
  <si>
    <t>Плановані тарифи на послуги з постачання гарячої води</t>
  </si>
  <si>
    <t>Плановані тарифи на послуги з ПДВ, усього, зокрема:</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</si>
  <si>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</si>
  <si>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</si>
  <si>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</si>
  <si>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</si>
  <si>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</si>
  <si>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</si>
  <si>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</si>
  <si>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</si>
  <si>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</si>
  <si>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</si>
  <si>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</si>
  <si>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</si>
  <si>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</si>
  <si>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</si>
  <si>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</si>
  <si>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</si>
  <si>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r>
      <t>грн/м</t>
    </r>
    <r>
      <rPr>
        <vertAlign val="superscript"/>
        <sz val="11"/>
        <color theme="1"/>
        <rFont val="Times New Roman"/>
        <family val="1"/>
        <charset val="204"/>
      </rPr>
      <t xml:space="preserve"> 3</t>
    </r>
  </si>
  <si>
    <t>для відповідної категорії споживачів</t>
  </si>
  <si>
    <t>__________________________________________________________________</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</si>
  <si>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</si>
  <si>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</si>
  <si>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</si>
  <si>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</si>
  <si>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 xml:space="preserve">       (керівник)</t>
  </si>
  <si>
    <t>Примітка.</t>
  </si>
  <si>
    <t>Зокрема</t>
  </si>
  <si>
    <t>9.3</t>
  </si>
  <si>
    <t>Показник</t>
  </si>
  <si>
    <t>________________________________________________________________________</t>
  </si>
  <si>
    <t>(найменування суб’єкта господарювання - виконавця послуг)</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</si>
  <si>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</si>
  <si>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</si>
  <si>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</si>
  <si>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</si>
  <si>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</si>
  <si>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</si>
  <si>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</si>
  <si>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</si>
  <si>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</si>
  <si>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</si>
  <si>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Планований обсяг використання споживачами відповідної категорії гарячої води на розрахунковий період, м </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</si>
  <si>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 </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</si>
  <si>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 </t>
    </r>
    <r>
      <rPr>
        <b/>
        <vertAlign val="superscript"/>
        <sz val="11"/>
        <color rgb="FF000000"/>
        <rFont val="Times New Roman"/>
        <family val="1"/>
        <charset val="204"/>
      </rPr>
      <t>-3</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</si>
  <si>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</si>
  <si>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</si>
  <si>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</si>
  <si>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Планований обсяг використання споживачами гарячої води, м -3 на рік</t>
  </si>
  <si>
    <t>Нормативна кількість теплової енергії, потрібної  для підігріву 1 м-3 холодної води, Гкал/м -3</t>
  </si>
  <si>
    <t>* Розраховується за кожною затвердженою органом місцевого самоврядування нормою споживання гарячої води, м -3 на місяць.</t>
  </si>
  <si>
    <t xml:space="preserve">Примітка. </t>
  </si>
  <si>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</si>
  <si>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_______________                                       _______________</t>
  </si>
  <si>
    <t xml:space="preserve">     (керівник)                                                        (підпис)</t>
  </si>
  <si>
    <t xml:space="preserve">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
</t>
  </si>
  <si>
    <t>надання інформації щодо планованих обсягів теплової енергії та води</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</si>
  <si>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</si>
  <si>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</si>
  <si>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</si>
  <si>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</si>
  <si>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</si>
  <si>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</si>
  <si>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</si>
  <si>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</si>
  <si>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</si>
  <si>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</si>
  <si>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</si>
  <si>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</si>
  <si>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</si>
  <si>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</si>
  <si>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</si>
  <si>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</si>
  <si>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</si>
  <si>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</si>
  <si>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</si>
  <si>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</si>
  <si>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</si>
  <si>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</si>
  <si>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</si>
  <si>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</si>
  <si>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</si>
  <si>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</si>
  <si>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</si>
  <si>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</si>
  <si>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</si>
  <si>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</si>
  <si>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</si>
  <si>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</si>
  <si>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</si>
  <si>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</si>
  <si>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</si>
  <si>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</si>
  <si>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</si>
  <si>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Директор</t>
  </si>
  <si>
    <t>-</t>
  </si>
  <si>
    <t>3.</t>
  </si>
  <si>
    <t>4.</t>
  </si>
  <si>
    <t>5.</t>
  </si>
  <si>
    <t>6.</t>
  </si>
  <si>
    <t>7.</t>
  </si>
  <si>
    <t>8.</t>
  </si>
  <si>
    <t>10.</t>
  </si>
  <si>
    <t>11.</t>
  </si>
  <si>
    <t>12.</t>
  </si>
  <si>
    <t>13.</t>
  </si>
  <si>
    <t>14.</t>
  </si>
  <si>
    <t>15.</t>
  </si>
  <si>
    <t>16.</t>
  </si>
  <si>
    <t>17.</t>
  </si>
  <si>
    <t>18.</t>
  </si>
  <si>
    <t>19.</t>
  </si>
  <si>
    <t>20.</t>
  </si>
  <si>
    <t>21.</t>
  </si>
  <si>
    <t>22.</t>
  </si>
  <si>
    <t>23.</t>
  </si>
  <si>
    <t>24.</t>
  </si>
  <si>
    <t>25.</t>
  </si>
  <si>
    <t>26.</t>
  </si>
  <si>
    <t>27.</t>
  </si>
  <si>
    <t>28.</t>
  </si>
  <si>
    <t>РОЗРАХУНОК</t>
  </si>
  <si>
    <t>Розрахунок</t>
  </si>
  <si>
    <t xml:space="preserve">Додаток 4
</t>
  </si>
  <si>
    <t xml:space="preserve">Додаток 6
</t>
  </si>
  <si>
    <t xml:space="preserve">Додаток 11
</t>
  </si>
  <si>
    <t xml:space="preserve">одноставкових тарифів на послуги з постачання гарячої води </t>
  </si>
  <si>
    <t xml:space="preserve">Додаток 15
</t>
  </si>
  <si>
    <t xml:space="preserve">що подаються для встановлення тарифів на теплову енергію, </t>
  </si>
  <si>
    <t>її виробництво, транспортування та постачання, послуги з постачання теплової енергії</t>
  </si>
  <si>
    <t>у цьому разі не задіяне</t>
  </si>
  <si>
    <t>  </t>
  </si>
  <si>
    <t>бюджетні установи</t>
  </si>
  <si>
    <t xml:space="preserve">бюджетних установ </t>
  </si>
  <si>
    <t>інші прямі матеріальні витрати</t>
  </si>
  <si>
    <t>у т.ч. витрати на покриття втрат теплової енергії в телових мережах:</t>
  </si>
  <si>
    <t>Вартість транспортування теплової енергії:</t>
  </si>
  <si>
    <t>1.1.4.1.</t>
  </si>
  <si>
    <t>Тариф на  постачання теплової енергії, зокрема:</t>
  </si>
  <si>
    <t xml:space="preserve"> амортизація</t>
  </si>
  <si>
    <t>2</t>
  </si>
  <si>
    <t>амортизація</t>
  </si>
  <si>
    <t xml:space="preserve">Середньозважений тариф на постачання теплової енергії   </t>
  </si>
  <si>
    <t xml:space="preserve">Середньозважений тариф на транспортування теплової енергії для потреб власних споживачів </t>
  </si>
  <si>
    <t>тарифів на теплову енергію власним споживачам</t>
  </si>
  <si>
    <t>Відпуск теплової енергії з колекторів власних котелень (без господарських потреб  ліцензованої діяльності суб’єкта господарювання)</t>
  </si>
  <si>
    <t>тарифів на транспортування теплової енергії власним споживачам</t>
  </si>
  <si>
    <t>Вихідні дані та техніко-економічні показники</t>
  </si>
  <si>
    <t>змінено</t>
  </si>
  <si>
    <t>для розрахунку двоставкових тарифів на теплову енергію, послуги з постачання теплової енергії</t>
  </si>
  <si>
    <t>Найменування показника </t>
  </si>
  <si>
    <t>населення </t>
  </si>
  <si>
    <t>релігійні
організації</t>
  </si>
  <si>
    <t>1</t>
  </si>
  <si>
    <t>1.</t>
  </si>
  <si>
    <t>Теплове навантаження системи: </t>
  </si>
  <si>
    <t>Гкал/г </t>
  </si>
  <si>
    <t>опалення </t>
  </si>
  <si>
    <t>- " - </t>
  </si>
  <si>
    <t>без ГП</t>
  </si>
  <si>
    <t>вентиляції </t>
  </si>
  <si>
    <t>постачання гарячої води</t>
  </si>
  <si>
    <t>постачання технологічної пари </t>
  </si>
  <si>
    <t>2.</t>
  </si>
  <si>
    <t>Реалізація теплової енергії споживачам, усього </t>
  </si>
  <si>
    <t>тис. Гкал </t>
  </si>
  <si>
    <t>у тому числі: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</si>
  <si>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</si>
  <si>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</si>
  <si>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</si>
  <si>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</si>
  <si>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</si>
  <si>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</si>
  <si>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</si>
  <si>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</si>
  <si>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</si>
  <si>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</si>
  <si>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</si>
  <si>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</si>
  <si>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</si>
  <si>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</si>
  <si>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</si>
  <si>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</si>
  <si>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9.4</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</si>
  <si>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</si>
  <si>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</si>
  <si>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</si>
  <si>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</si>
  <si>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</si>
  <si>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</si>
  <si>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</si>
  <si>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</si>
  <si>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</si>
  <si>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Витрати води на технологічні потреби </t>
  </si>
  <si>
    <t>тис. куб. метрів </t>
  </si>
  <si>
    <t>Витрати електричної енергії на централізоване постачання гарячої води </t>
  </si>
  <si>
    <t>Тривалість опалювального періоду </t>
  </si>
  <si>
    <t>діб </t>
  </si>
  <si>
    <t>Тривалість міжопалювального періоду </t>
  </si>
  <si>
    <t>Середня розрахункова температура внутрішнього повітря опалюваних будівель</t>
  </si>
  <si>
    <t>°C </t>
  </si>
  <si>
    <t>Середня температура зовнішнього повітря за опалювальний період </t>
  </si>
  <si>
    <t>Розрахункова температура зовнішнього повітря для проектування системи опалення </t>
  </si>
  <si>
    <t>Розрахункова температура зовнішнього повітря для проектування систем вентиляції </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</si>
  <si>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</si>
  <si>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</si>
  <si>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</si>
  <si>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</si>
  <si>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</si>
  <si>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</si>
  <si>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</si>
  <si>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</si>
  <si>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</si>
  <si>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Споживання холодної води для потреб постачання гарячої води </t>
  </si>
  <si>
    <t>куб. метрів/г </t>
  </si>
  <si>
    <t>Норма витрати холодної води на гаряче водопостачання </t>
  </si>
  <si>
    <t>літрів на добу </t>
  </si>
  <si>
    <t>Температура холодної (водопровідної) води: </t>
  </si>
  <si>
    <t>26.1</t>
  </si>
  <si>
    <t>в опалювальний період </t>
  </si>
  <si>
    <t>26.2</t>
  </si>
  <si>
    <t>в міжопалювальний період </t>
  </si>
  <si>
    <t>Нижня теплота згорання натурального палива: </t>
  </si>
  <si>
    <t>20.1</t>
  </si>
  <si>
    <t>ккал/куб. метр (ккал/кг) </t>
  </si>
  <si>
    <t>20.2</t>
  </si>
  <si>
    <t>20.3</t>
  </si>
  <si>
    <t>20.4</t>
  </si>
  <si>
    <t>Вартість палива (без урахування податку на додану вартість) </t>
  </si>
  <si>
    <t>грн/ тис. куб. метрів* </t>
  </si>
  <si>
    <t>21.1</t>
  </si>
  <si>
    <t>постачання</t>
  </si>
  <si>
    <t>21.2</t>
  </si>
  <si>
    <t>транспортування</t>
  </si>
  <si>
    <t>21.3</t>
  </si>
  <si>
    <t>розподіл</t>
  </si>
  <si>
    <t>Вартість електроенергії в середньому за рік </t>
  </si>
  <si>
    <t>Вартість води на потреби гарячого водопостачання </t>
  </si>
  <si>
    <t>гривень/куб. метр </t>
  </si>
  <si>
    <t>Вартість покупної теплової енергії </t>
  </si>
  <si>
    <t>гривень/ Гкал </t>
  </si>
  <si>
    <t>Вартість води та водовідведення для технологічних потреб</t>
  </si>
  <si>
    <t>гривень/  куб. метр </t>
  </si>
  <si>
    <t>Загальна опалювана площа будівель усіх категорій споживачів </t>
  </si>
  <si>
    <t>тис. кв. метрів </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</si>
  <si>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</si>
  <si>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</si>
  <si>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29.</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</si>
  <si>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</si>
  <si>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</si>
  <si>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30.</t>
  </si>
  <si>
    <t>Питоме теплове навантаження системи опалення </t>
  </si>
  <si>
    <t>Гкал/г/кв. метр</t>
  </si>
  <si>
    <t>31.</t>
  </si>
  <si>
    <t>Кількість квартир з централізованим постачанням теплової енергії</t>
  </si>
  <si>
    <t>тис. квартир </t>
  </si>
  <si>
    <t>32.</t>
  </si>
  <si>
    <t>Кількість квартир з централізованим постачанням гарячої води </t>
  </si>
  <si>
    <t>33.</t>
  </si>
  <si>
    <t>Кількість споживачів (абонентів), яким надається послуга з постачання теплової енергії</t>
  </si>
  <si>
    <t>один.</t>
  </si>
  <si>
    <t>34.</t>
  </si>
  <si>
    <t xml:space="preserve">Кількість споживачів (абонентів), яким надається послуга з постачання гарячої води </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</si>
  <si>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</si>
  <si>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</si>
  <si>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</si>
  <si>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</si>
  <si>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умовно-змінної та умовно-постійної частин витрат на виробництво, транспортування та постачання теплової енергії, послуги з  постачання теплової енергії</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</si>
  <si>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</si>
  <si>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</si>
  <si>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</si>
  <si>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</si>
  <si>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</si>
  <si>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</si>
  <si>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</si>
  <si>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</si>
  <si>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Обсяг реалізації теплової енергії споживачам всього, у т.ч.</t>
  </si>
  <si>
    <t>тис. Гкал</t>
  </si>
  <si>
    <t xml:space="preserve">Приєднане теплове навантаження  </t>
  </si>
  <si>
    <t>споживачів, які користуються централізованим опаленням</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</si>
  <si>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</si>
  <si>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</si>
  <si>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</si>
  <si>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</si>
  <si>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</si>
  <si>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</si>
  <si>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паливо всього, у т.ч.:</t>
  </si>
  <si>
    <t>1.1.1.1</t>
  </si>
  <si>
    <t>природний газ</t>
  </si>
  <si>
    <t>1.1.1.2</t>
  </si>
  <si>
    <t>транспортування природного газу</t>
  </si>
  <si>
    <t>1.1.1.3</t>
  </si>
  <si>
    <t>розподіл природного газу</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</si>
  <si>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</si>
  <si>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</si>
  <si>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</si>
  <si>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</si>
  <si>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</si>
  <si>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холодна вода для технологічних потреб та водовідведення</t>
  </si>
  <si>
    <t>єдиний внесок на загальнообов’язкове державне соціальне страхування працівників</t>
  </si>
  <si>
    <t>Одноставковий тариф на виробництво теплової енергії без ПДВ</t>
  </si>
  <si>
    <t>Одноставковий тариф на виробництво теплової енергії з ПДВ</t>
  </si>
  <si>
    <t>Двоставковий тариф на виробництво теплової енергії без ПДВ</t>
  </si>
  <si>
    <t>умовно-змінна частина  </t>
  </si>
  <si>
    <t>грн/Гкал </t>
  </si>
  <si>
    <t>грн/ Гкал/год</t>
  </si>
  <si>
    <t>Двоставковий тариф на виробництво теплової енергії з ПДВ</t>
  </si>
  <si>
    <t>транспортування теплової енергії іншими субєктами господарювання</t>
  </si>
  <si>
    <t>холодна вода для технологічних потреб  та водовідведення</t>
  </si>
  <si>
    <t>1.1.4.1</t>
  </si>
  <si>
    <t>у т.ч. витрати на покриття втрат теплової енергії в телових мережах</t>
  </si>
  <si>
    <t>Вартість транспортування теплової енергії за відповідними тарифами</t>
  </si>
  <si>
    <t>Одноставковий тариф на транспортування теплової енергії без ПДВ</t>
  </si>
  <si>
    <t>Одноставковий тариф на транспортування теплової енергії з ПДВ</t>
  </si>
  <si>
    <t>Двоставковий тариф на транспортування теплової енергії без ПДВ</t>
  </si>
  <si>
    <t>Двоставковий тариф на транспортування теплової енергії з ПДВ</t>
  </si>
  <si>
    <t>Одноставковий тариф на постачання теплової енергії без ПДВ</t>
  </si>
  <si>
    <t>Одноставковий тариф на постачання теплової енергії з ПДВ</t>
  </si>
  <si>
    <t>Двоставковий тариф на постачання теплової енергії без ПДВ</t>
  </si>
  <si>
    <t>Двоставковий тариф на постачання теплової енергії з ПДВ</t>
  </si>
  <si>
    <t>Теплова енергія (виробництво, транспортування, постачання) </t>
  </si>
  <si>
    <t>1.1.5.1</t>
  </si>
  <si>
    <t>Вартість виробництва, транспортування, постачання теплової енергії за відповідними тарифами</t>
  </si>
  <si>
    <t>Одноставковий тариф на теплову енергію без ПДВ</t>
  </si>
  <si>
    <t>Одноставковий тариф на теплову енергії з ПДВ</t>
  </si>
  <si>
    <t>Двоставковий тариф на теплову енергії без ПДВ</t>
  </si>
  <si>
    <t>Двоставковий тариф на теплову енергію з ПДВ</t>
  </si>
  <si>
    <t>Одноставковий тариф на послугу з постачання теплової енергії без ПДВ</t>
  </si>
  <si>
    <t>Одноставковий тариф на послугу з постачання теплової енергії з ПДВ</t>
  </si>
  <si>
    <t>16</t>
  </si>
  <si>
    <t>Двоставковий тариф на послугу з постачання теплової енергії без ПДВ</t>
  </si>
  <si>
    <t>17</t>
  </si>
  <si>
    <t>Двоставковий тариф на послугу з постачання теплової енергії з ПДВ</t>
  </si>
  <si>
    <t>17.1</t>
  </si>
  <si>
    <t>17.2</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</si>
  <si>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</si>
  <si>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</si>
  <si>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</si>
  <si>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</si>
  <si>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</si>
  <si>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</si>
  <si>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 xml:space="preserve">Додаток ххх
до рішення виконавчого комітету міської ради від ___.___ 2020 р. №_____
</t>
  </si>
  <si>
    <t>поміняли місцями</t>
  </si>
  <si>
    <t>Базовий період (факт)</t>
  </si>
  <si>
    <t>Плановий період (усього) </t>
  </si>
  <si>
    <t>Настя</t>
  </si>
  <si>
    <t>гривень/ кВт·г </t>
  </si>
  <si>
    <t>ЖЕНЯ заповнити на листку ДАТА</t>
  </si>
  <si>
    <t xml:space="preserve">ЛЄ: перевірити Одиниці виміру </t>
  </si>
  <si>
    <t xml:space="preserve">ЛЄ: перевірити посилання </t>
  </si>
  <si>
    <t>Вихідні дані та техніко-економічні показники,</t>
  </si>
  <si>
    <t>необхідні для розрахунку двоставкових тарифів на теплову енергію, послуги з постачання теплової енергії</t>
  </si>
  <si>
    <t>гривень/ тис. куб. метрів* </t>
  </si>
  <si>
    <t>Вартість води для технологічних потреб</t>
  </si>
  <si>
    <t>40.</t>
  </si>
  <si>
    <t>Теплова енергія, відпущена з колекторів</t>
  </si>
  <si>
    <t xml:space="preserve">     (прізвище, ім'я та по батькові)</t>
  </si>
  <si>
    <t>релігійні</t>
  </si>
  <si>
    <t>розрахунковий прибуток</t>
  </si>
  <si>
    <t>Обсяг відпуску з колекторів</t>
  </si>
  <si>
    <t>Витрати</t>
  </si>
  <si>
    <t>Прибуток</t>
  </si>
  <si>
    <t xml:space="preserve">(керівник)                                                                    </t>
  </si>
  <si>
    <t>умовно-постійна частина (річна абонентська плата) </t>
  </si>
  <si>
    <t>умовно-постійна частина (місячна абонентська плата) </t>
  </si>
  <si>
    <t>Додаток ХХХХ</t>
  </si>
  <si>
    <t>без розподілу газу</t>
  </si>
  <si>
    <t>річна</t>
  </si>
  <si>
    <r>
      <t xml:space="preserve">умовно-постійна частина </t>
    </r>
    <r>
      <rPr>
        <sz val="12"/>
        <color rgb="FFFF0000"/>
        <rFont val="Times New Roman"/>
        <family val="1"/>
        <charset val="204"/>
      </rPr>
      <t>(річна</t>
    </r>
    <r>
      <rPr>
        <sz val="12"/>
        <rFont val="Times New Roman"/>
        <family val="1"/>
        <charset val="204"/>
      </rPr>
      <t xml:space="preserve"> абонентська плата) </t>
    </r>
  </si>
  <si>
    <t>місячна</t>
  </si>
  <si>
    <r>
      <t>умовно-постійна частина (</t>
    </r>
    <r>
      <rPr>
        <sz val="12"/>
        <color rgb="FFFF0000"/>
        <rFont val="Times New Roman"/>
        <family val="1"/>
        <charset val="204"/>
      </rPr>
      <t xml:space="preserve">місячна </t>
    </r>
    <r>
      <rPr>
        <sz val="12"/>
        <rFont val="Times New Roman"/>
        <family val="1"/>
        <charset val="204"/>
      </rPr>
      <t>абонентська плата) </t>
    </r>
  </si>
  <si>
    <r>
      <t>умовно-постійна частина (</t>
    </r>
    <r>
      <rPr>
        <sz val="12"/>
        <color rgb="FFFF0000"/>
        <rFont val="Times New Roman"/>
        <family val="1"/>
        <charset val="204"/>
      </rPr>
      <t>річна</t>
    </r>
    <r>
      <rPr>
        <sz val="12"/>
        <rFont val="Times New Roman"/>
        <family val="1"/>
        <charset val="204"/>
      </rPr>
      <t xml:space="preserve"> абонентська плата) </t>
    </r>
  </si>
  <si>
    <t>НОВА СХЕМА</t>
  </si>
  <si>
    <t xml:space="preserve">Транспортування теплової енергії </t>
  </si>
  <si>
    <t>17.3</t>
  </si>
  <si>
    <t>16.3</t>
  </si>
  <si>
    <t>насел</t>
  </si>
  <si>
    <t>рел</t>
  </si>
  <si>
    <t>бюд</t>
  </si>
  <si>
    <t>іші</t>
  </si>
  <si>
    <t>Обсяг реалізації теплової енергії</t>
  </si>
  <si>
    <t>Приєднане теплове навантаження</t>
  </si>
  <si>
    <t>Тариф на теплову енергію без ПДВ двоставковий:</t>
  </si>
  <si>
    <t>у т.ч. виробництво теплової енергіїї</t>
  </si>
  <si>
    <t>грн./Гкал/год</t>
  </si>
  <si>
    <t>Тариф на теплову енергію з ПДВ двоставковий:</t>
  </si>
  <si>
    <t xml:space="preserve">населення </t>
  </si>
  <si>
    <t>ЧИННІ ТАРИФИ</t>
  </si>
  <si>
    <t>Разом</t>
  </si>
  <si>
    <t>умовно-постійна частина у т.ч.:</t>
  </si>
  <si>
    <t>виробництво теплової енергіїї</t>
  </si>
  <si>
    <t>транспортування теплової енергіїї</t>
  </si>
  <si>
    <t>постачання теплової енергіїї</t>
  </si>
  <si>
    <t>умовно-змінна частина у т.ч.:</t>
  </si>
  <si>
    <t>Постачання ТЕ</t>
  </si>
  <si>
    <t>ум-пост</t>
  </si>
  <si>
    <t>ПЕРЕВІРКА ЧЕРЕЗ ДОХОДИ (2СТ ПОСТАЧАННЯ ТЕ)</t>
  </si>
  <si>
    <t>Вартість постачання ТЕ</t>
  </si>
  <si>
    <t>ТАРИФ</t>
  </si>
  <si>
    <t>ПЛАНОВАНИЙ Дохід</t>
  </si>
  <si>
    <t>ПЕРЕВІРКА ЧЕРЕЗ ДОХОДИ (2СТ ВИРОБНИЦТВО ТЕ)</t>
  </si>
  <si>
    <t>Виробництво ТЕ</t>
  </si>
  <si>
    <t>ум-зм</t>
  </si>
  <si>
    <t>Вартість виробництва ТЕ</t>
  </si>
  <si>
    <t>ПЕРЕВІРКА ЧЕРЕЗ ДОХОДИ (2СТ транспортування ТЕ)</t>
  </si>
  <si>
    <t>Вартість транспортування ТЕ</t>
  </si>
  <si>
    <t>ПЕРЕВІРКА ЧЕРЕЗ ДОХОДИ (2СТ на ТЕ сума тарифів)</t>
  </si>
  <si>
    <t>Вартість ТЕ</t>
  </si>
  <si>
    <t>Навантаження</t>
  </si>
  <si>
    <t>Реалізація</t>
  </si>
  <si>
    <t>компенсация втрат ТЕ</t>
  </si>
  <si>
    <t>а</t>
  </si>
  <si>
    <t>постійна частина компенсації</t>
  </si>
  <si>
    <t>виробництво телової енергії</t>
  </si>
  <si>
    <t>транспортування теплової енергії</t>
  </si>
  <si>
    <t>постачаня теплової енергії</t>
  </si>
  <si>
    <t>23.4</t>
  </si>
  <si>
    <t>Загальна опалювана площа будівель, у яких встановлено вузли комерційного обліку теплової енергії</t>
  </si>
  <si>
    <t>13.3.</t>
  </si>
  <si>
    <r>
      <t xml:space="preserve">умовно-постійна частина </t>
    </r>
    <r>
      <rPr>
        <b/>
        <sz val="12"/>
        <color rgb="FFFF0000"/>
        <rFont val="Times New Roman"/>
        <family val="1"/>
        <charset val="204"/>
      </rPr>
      <t>(річна</t>
    </r>
    <r>
      <rPr>
        <b/>
        <sz val="12"/>
        <rFont val="Times New Roman"/>
        <family val="1"/>
        <charset val="204"/>
      </rPr>
      <t xml:space="preserve"> абонентська плата) </t>
    </r>
  </si>
  <si>
    <r>
      <t>умовно-постійна частина (</t>
    </r>
    <r>
      <rPr>
        <b/>
        <sz val="12"/>
        <color rgb="FFFF0000"/>
        <rFont val="Times New Roman"/>
        <family val="1"/>
        <charset val="204"/>
      </rPr>
      <t xml:space="preserve">місячна </t>
    </r>
    <r>
      <rPr>
        <b/>
        <sz val="12"/>
        <rFont val="Times New Roman"/>
        <family val="1"/>
        <charset val="204"/>
      </rPr>
      <t>абонентська плата) </t>
    </r>
  </si>
  <si>
    <t>ПОСЛУГА З ПОСТАЧАННЯ ТЕПЛОВОЇ ЕНЕРГІЇ</t>
  </si>
  <si>
    <t>необов'язково!</t>
  </si>
  <si>
    <t>ПЕРЕВІРКА!</t>
  </si>
  <si>
    <t>Обсяг реалізації</t>
  </si>
  <si>
    <t>2021-2022</t>
  </si>
  <si>
    <t>КОМУНАЛЬНО-ПОБУТОВОГО ПІДПРИЄМСТВА "ТЕПЛОЕНЕРГОПОСТАЧ" ІРПІНСЬКОЇ МІСЬКОЇ РАДИ</t>
  </si>
  <si>
    <t>по УМОВНО-ЗМІННІЙ!</t>
  </si>
  <si>
    <t xml:space="preserve">Обсяг відпуску теплової енергії з колекторів власних генеруючих джерел всього </t>
  </si>
  <si>
    <t>у т.ч. на потреби споживачів</t>
  </si>
  <si>
    <t>18; 20</t>
  </si>
  <si>
    <t>Тариф на транспортування теплової енергії, зокрема:</t>
  </si>
  <si>
    <t>Річні планові доходи від виробництва, транспортування, постачання теплової енергії, усього, зокрема:</t>
  </si>
  <si>
    <t>Тарифи на виробництво теплової енергії, зокрема:</t>
  </si>
  <si>
    <t xml:space="preserve">Додаток 3
</t>
  </si>
  <si>
    <t>Олександр КОСТЮК</t>
  </si>
  <si>
    <t>2023-2024</t>
  </si>
  <si>
    <t>0</t>
  </si>
  <si>
    <t>на 2023-2024 рр.</t>
  </si>
  <si>
    <t>КОМУНАЛЬНО-ПОБУТОВОГО ПІДПРИЄМСТВА "ТЕПЛОЕНЕРГОПОСТАЧ" ІРПІНСЬКОЇ МІСЬКОЇ РАДИ на 2023-2024 рр.</t>
  </si>
  <si>
    <t xml:space="preserve">Додаток 1
</t>
  </si>
  <si>
    <t xml:space="preserve">Додаток 2
</t>
  </si>
</sst>
</file>

<file path=xl/styles.xml><?xml version="1.0" encoding="utf-8"?>
<styleSheet xmlns="http://schemas.openxmlformats.org/spreadsheetml/2006/main">
  <numFmts count="58">
    <numFmt numFmtId="164" formatCode="_-* #,##0_₴_-;\-* #,##0_₴_-;_-* &quot;-&quot;_₴_-;_-@_-"/>
    <numFmt numFmtId="165" formatCode="_-* #,##0.00_₴_-;\-* #,##0.00_₴_-;_-* &quot;-&quot;??_₴_-;_-@_-"/>
    <numFmt numFmtId="166" formatCode="_-* #,##0.00\ _₽_-;\-* #,##0.00\ _₽_-;_-* &quot;-&quot;??\ _₽_-;_-@_-"/>
    <numFmt numFmtId="167" formatCode="#,##0&quot;р.&quot;;[Red]\-#,##0&quot;р.&quot;"/>
    <numFmt numFmtId="168" formatCode="#,##0.00&quot;р.&quot;;\-#,##0.00&quot;р.&quot;"/>
    <numFmt numFmtId="169" formatCode="_-* #,##0.00&quot;р.&quot;_-;\-* #,##0.00&quot;р.&quot;_-;_-* &quot;-&quot;??&quot;р.&quot;_-;_-@_-"/>
    <numFmt numFmtId="170" formatCode="_-* #,##0.00_р_._-;\-* #,##0.00_р_._-;_-* &quot;-&quot;??_р_._-;_-@_-"/>
    <numFmt numFmtId="171" formatCode="_-* #,##0.00\ _г_р_н_._-;\-* #,##0.00\ _г_р_н_._-;_-* &quot;-&quot;??\ _г_р_н_._-;_-@_-"/>
    <numFmt numFmtId="172" formatCode="_(* #,##0.00_);_(* \(#,##0.00\);_(* &quot;-&quot;??_);_(@_)"/>
    <numFmt numFmtId="173" formatCode="0.0"/>
    <numFmt numFmtId="174" formatCode="0.00000000"/>
    <numFmt numFmtId="175" formatCode="_-* #,##0\ _к_._-;\-* #,##0\ _к_._-;_-* &quot;-&quot;\ _к_._-;_-@_-"/>
    <numFmt numFmtId="176" formatCode="_-* #,##0.0\ _г_р_н_._-;\-* #,##0.0\ _г_р_н_._-;_-* &quot;-&quot;??\ _г_р_н_._-;_-@_-"/>
    <numFmt numFmtId="177" formatCode="_(* #,##0.00_);_(* \(#,##0.00\);_(* \-??_);_(@_)"/>
    <numFmt numFmtId="178" formatCode="#,##0.000"/>
    <numFmt numFmtId="179" formatCode="0.000"/>
    <numFmt numFmtId="181" formatCode="0.0%"/>
    <numFmt numFmtId="182" formatCode="0.00000"/>
    <numFmt numFmtId="183" formatCode="0.0000"/>
    <numFmt numFmtId="184" formatCode="_(&quot;$&quot;* #,##0.00_);_(&quot;$&quot;* \(#,##0.00\);_(&quot;$&quot;* &quot;-&quot;??_);_(@_)"/>
    <numFmt numFmtId="185" formatCode="#,##0.00_ ;\-#,##0.00\ "/>
    <numFmt numFmtId="186" formatCode="_-* #,##0.00\ _г_р_н_._-;\-* #,##0.00\ _г_р_н_._-;_-* \-??\ _г_р_н_._-;_-@_-"/>
    <numFmt numFmtId="187" formatCode="&quot;$&quot;#,##0_);\(&quot;$&quot;#,##0\)"/>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0%;\(0%\)"/>
    <numFmt numFmtId="195" formatCode="dd\ mmm\ yyyy_);;;&quot;  &quot;@"/>
    <numFmt numFmtId="196" formatCode="[Blue]#,##0;[Blue]\(#,##0\)"/>
    <numFmt numFmtId="197" formatCode="#,##0;\(#,##0\)"/>
    <numFmt numFmtId="198" formatCode="_([$€]* #,##0.00_);_([$€]* \(#,##0.00\);_([$€]* &quot;-&quot;??_);_(@_)"/>
    <numFmt numFmtId="199" formatCode="#,##0_);\(#,##0\);&quot;- &quot;;&quot;  &quot;@"/>
    <numFmt numFmtId="200" formatCode="###\ ##0.000"/>
    <numFmt numFmtId="201" formatCode="0.0_)"/>
    <numFmt numFmtId="202" formatCode="&quot;$&quot;#,##0;[Red]\-&quot;$&quot;#,##0"/>
    <numFmt numFmtId="203" formatCode="&quot;$&quot;#,##0.00;[Red]\-&quot;$&quot;#,##0.00"/>
    <numFmt numFmtId="204" formatCode="\ \ @"/>
    <numFmt numFmtId="205" formatCode="\ \ \ \ @"/>
    <numFmt numFmtId="206" formatCode="_-&quot;$&quot;* #,##0_-;\-&quot;$&quot;* #,##0_-;_-&quot;$&quot;* &quot;-&quot;_-;_-@_-"/>
    <numFmt numFmtId="207" formatCode="_-&quot;$&quot;* #,##0.00_-;\-&quot;$&quot;* #,##0.00_-;_-&quot;$&quot;* &quot;-&quot;??_-;_-@_-"/>
    <numFmt numFmtId="208" formatCode="_-* #,##0.00_₴_-;\-* #,##0.00_₴_-;_-* \-??_₴_-;_-@_-"/>
    <numFmt numFmtId="209" formatCode="0.0;\(0.0\);\ ;\-"/>
    <numFmt numFmtId="210" formatCode="\ #,##0.00&quot;         &quot;;\-#,##0.00&quot;         &quot;;&quot; -&quot;#&quot;         &quot;;@\ "/>
    <numFmt numFmtId="211" formatCode="\ #,##0.00\ ;&quot; (&quot;#,##0.00\);&quot; -&quot;#\ ;@\ "/>
    <numFmt numFmtId="212" formatCode="_(\$* #,##0.00_);_(\$* \(#,##0.00\);_(\$* \-??_);_(@_)"/>
    <numFmt numFmtId="213" formatCode="_-* #,##0.00_р_._-;\-* #,##0.00_р_._-;_-* \-??_р_._-;_-@_-"/>
    <numFmt numFmtId="214" formatCode="0.000000"/>
    <numFmt numFmtId="215" formatCode="0.000%"/>
    <numFmt numFmtId="216" formatCode="#,##0.0000"/>
    <numFmt numFmtId="219" formatCode="0.000000000"/>
    <numFmt numFmtId="220" formatCode="0.000000E+00"/>
    <numFmt numFmtId="221" formatCode="#,##0.00000"/>
    <numFmt numFmtId="222" formatCode="#,##0.00000000"/>
    <numFmt numFmtId="223" formatCode="#,##0.000000000"/>
    <numFmt numFmtId="224" formatCode="#,##0.000000000000"/>
  </numFmts>
  <fonts count="23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9"/>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10"/>
      <color theme="1"/>
      <name val="Times New Roman"/>
      <family val="1"/>
      <charset val="204"/>
    </font>
    <font>
      <sz val="10"/>
      <name val="Times New Roman"/>
      <family val="1"/>
      <charset val="204"/>
    </font>
    <font>
      <b/>
      <sz val="11"/>
      <color theme="1"/>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rgb="FFFF0000"/>
      <name val="Calibri"/>
      <family val="2"/>
      <charset val="204"/>
      <scheme val="minor"/>
    </font>
    <font>
      <b/>
      <sz val="11"/>
      <color theme="1"/>
      <name val="Calibri"/>
      <family val="2"/>
      <scheme val="minor"/>
    </font>
    <font>
      <b/>
      <sz val="12"/>
      <color theme="1"/>
      <name val="Times New Roman"/>
      <family val="1"/>
      <charset val="204"/>
    </font>
    <font>
      <sz val="14"/>
      <color theme="1"/>
      <name val="Times New Roman"/>
      <family val="1"/>
      <charset val="204"/>
    </font>
    <font>
      <sz val="10"/>
      <color rgb="FFFF0000"/>
      <name val="Times New Roman"/>
      <family val="1"/>
      <charset val="204"/>
    </font>
    <font>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color rgb="FFFF0000"/>
      <name val="Times New Roman"/>
      <family val="1"/>
      <charset val="204"/>
    </font>
    <font>
      <b/>
      <sz val="12"/>
      <color rgb="FFFF0000"/>
      <name val="Times New Roman"/>
      <family val="1"/>
      <charset val="204"/>
    </font>
    <font>
      <sz val="11"/>
      <name val="Times New Roman"/>
      <family val="1"/>
      <charset val="204"/>
    </font>
    <font>
      <sz val="11"/>
      <color rgb="FFFF0000"/>
      <name val="Times New Roman"/>
      <family val="1"/>
      <charset val="204"/>
    </font>
    <font>
      <b/>
      <sz val="11"/>
      <color rgb="FF0070C0"/>
      <name val="Times New Roman"/>
      <family val="1"/>
      <charset val="204"/>
    </font>
    <font>
      <b/>
      <u/>
      <sz val="12"/>
      <color theme="1"/>
      <name val="Times New Roman"/>
      <family val="1"/>
      <charset val="204"/>
    </font>
    <font>
      <b/>
      <sz val="11"/>
      <name val="Times New Roman"/>
      <family val="1"/>
      <charset val="204"/>
    </font>
    <font>
      <sz val="11"/>
      <color rgb="FF0070C0"/>
      <name val="Calibri"/>
      <family val="2"/>
      <charset val="204"/>
      <scheme val="minor"/>
    </font>
    <font>
      <b/>
      <sz val="24"/>
      <color indexed="8"/>
      <name val="Arial"/>
      <family val="2"/>
      <charset val="204"/>
    </font>
    <font>
      <sz val="18"/>
      <color indexed="8"/>
      <name val="Arial"/>
      <family val="2"/>
      <charset val="204"/>
    </font>
    <font>
      <sz val="12"/>
      <color indexed="8"/>
      <name val="Arial"/>
      <family val="2"/>
      <charset val="204"/>
    </font>
    <font>
      <sz val="10"/>
      <color indexed="63"/>
      <name val="Arial"/>
      <family val="2"/>
      <charset val="204"/>
    </font>
    <font>
      <i/>
      <sz val="10"/>
      <color indexed="23"/>
      <name val="Arial"/>
      <family val="2"/>
      <charset val="204"/>
    </font>
    <font>
      <sz val="10"/>
      <color indexed="17"/>
      <name val="Arial"/>
      <family val="2"/>
      <charset val="204"/>
    </font>
    <font>
      <sz val="10"/>
      <color indexed="19"/>
      <name val="Arial"/>
      <family val="2"/>
      <charset val="204"/>
    </font>
    <font>
      <sz val="10"/>
      <color indexed="16"/>
      <name val="Arial"/>
      <family val="2"/>
      <charset val="204"/>
    </font>
    <font>
      <b/>
      <sz val="10"/>
      <color indexed="9"/>
      <name val="Arial"/>
      <family val="2"/>
      <charset val="204"/>
    </font>
    <font>
      <b/>
      <sz val="10"/>
      <color indexed="8"/>
      <name val="Arial"/>
      <family val="2"/>
      <charset val="204"/>
    </font>
    <font>
      <sz val="10"/>
      <color indexed="9"/>
      <name val="Arial"/>
      <family val="2"/>
      <charset val="204"/>
    </font>
    <font>
      <sz val="11"/>
      <color rgb="FF0070C0"/>
      <name val="Times New Roman"/>
      <family val="1"/>
      <charset val="204"/>
    </font>
    <font>
      <b/>
      <i/>
      <sz val="10"/>
      <color theme="1"/>
      <name val="Times New Roman"/>
      <family val="1"/>
      <charset val="204"/>
    </font>
    <font>
      <sz val="11"/>
      <color rgb="FFFF0000"/>
      <name val="Calibri"/>
      <family val="2"/>
      <scheme val="minor"/>
    </font>
    <font>
      <sz val="10"/>
      <color indexed="8"/>
      <name val="Arial Cyr"/>
      <family val="2"/>
      <charset val="204"/>
    </font>
    <font>
      <b/>
      <sz val="11"/>
      <color rgb="FFFF0000"/>
      <name val="Calibri"/>
      <family val="2"/>
      <charset val="204"/>
      <scheme val="minor"/>
    </font>
    <font>
      <sz val="10"/>
      <color rgb="FF00B050"/>
      <name val="Times New Roman"/>
      <family val="1"/>
      <charset val="204"/>
    </font>
    <font>
      <sz val="11"/>
      <color rgb="FF000000"/>
      <name val="Calibri"/>
      <family val="2"/>
      <charset val="204"/>
    </font>
    <font>
      <sz val="11"/>
      <name val="Calibri"/>
      <family val="2"/>
      <charset val="204"/>
      <scheme val="minor"/>
    </font>
    <font>
      <b/>
      <sz val="11"/>
      <name val="Calibri"/>
      <family val="2"/>
      <charset val="204"/>
      <scheme val="minor"/>
    </font>
    <font>
      <b/>
      <sz val="12"/>
      <name val="Times New Roman"/>
      <family val="1"/>
      <charset val="204"/>
    </font>
    <font>
      <sz val="12"/>
      <name val="Times New Roman"/>
      <family val="1"/>
      <charset val="204"/>
    </font>
    <font>
      <b/>
      <sz val="10"/>
      <name val="Times New Roman"/>
      <family val="1"/>
      <charset val="204"/>
    </font>
    <font>
      <u/>
      <sz val="10"/>
      <color indexed="12"/>
      <name val="Arial Cyr"/>
      <charset val="204"/>
    </font>
    <font>
      <b/>
      <sz val="10"/>
      <name val="Arial"/>
      <family val="2"/>
      <charset val="204"/>
    </font>
    <font>
      <sz val="9"/>
      <name val="Times New Roman"/>
      <family val="1"/>
      <charset val="204"/>
    </font>
    <font>
      <sz val="8"/>
      <name val="Times New Roman"/>
      <family val="1"/>
      <charset val="204"/>
    </font>
    <font>
      <i/>
      <sz val="9"/>
      <name val="Times New Roman"/>
      <family val="1"/>
      <charset val="204"/>
    </font>
    <font>
      <b/>
      <sz val="8"/>
      <name val="Times New Roman"/>
      <family val="1"/>
      <charset val="204"/>
    </font>
    <font>
      <b/>
      <sz val="11"/>
      <color rgb="FF0070C0"/>
      <name val="Calibri"/>
      <family val="2"/>
      <charset val="204"/>
      <scheme val="minor"/>
    </font>
    <font>
      <i/>
      <sz val="11"/>
      <color rgb="FF7F7F7F"/>
      <name val="Calibri"/>
      <family val="2"/>
      <charset val="204"/>
      <scheme val="minor"/>
    </font>
    <font>
      <sz val="9"/>
      <color indexed="8"/>
      <name val="Times New Roman"/>
      <family val="2"/>
      <charset val="204"/>
    </font>
    <font>
      <b/>
      <sz val="12"/>
      <name val="Arial CE"/>
      <family val="2"/>
      <charset val="238"/>
    </font>
    <font>
      <sz val="10"/>
      <name val="Arial"/>
      <family val="2"/>
    </font>
    <font>
      <sz val="11"/>
      <color indexed="8"/>
      <name val="Calibri"/>
      <family val="2"/>
      <charset val="1"/>
    </font>
    <font>
      <b/>
      <sz val="12"/>
      <name val="Arial"/>
      <family val="2"/>
      <charset val="204"/>
    </font>
    <font>
      <u/>
      <sz val="10"/>
      <color indexed="12"/>
      <name val="Arial"/>
      <family val="2"/>
      <charset val="204"/>
    </font>
    <font>
      <sz val="12"/>
      <name val="Arial"/>
      <family val="2"/>
      <charset val="204"/>
    </font>
    <font>
      <u/>
      <sz val="10"/>
      <color indexed="12"/>
      <name val="Arial Cyr"/>
      <family val="2"/>
      <charset val="204"/>
    </font>
    <font>
      <sz val="11"/>
      <name val="Arial"/>
      <family val="2"/>
      <charset val="204"/>
    </font>
    <font>
      <b/>
      <sz val="14"/>
      <name val="Arial"/>
      <family val="2"/>
      <charset val="204"/>
    </font>
    <font>
      <b/>
      <sz val="11"/>
      <name val="Arial"/>
      <family val="2"/>
      <charset val="204"/>
    </font>
    <font>
      <i/>
      <sz val="11"/>
      <name val="Arial"/>
      <family val="2"/>
      <charset val="204"/>
    </font>
    <font>
      <sz val="8"/>
      <name val="Arial"/>
      <family val="2"/>
      <charset val="204"/>
    </font>
    <font>
      <sz val="10"/>
      <name val="Helv"/>
    </font>
    <font>
      <sz val="10"/>
      <name val="Helv"/>
      <charset val="204"/>
    </font>
    <font>
      <b/>
      <sz val="10"/>
      <name val="MS Sans Serif"/>
      <family val="2"/>
      <charset val="204"/>
    </font>
    <font>
      <sz val="10"/>
      <color indexed="8"/>
      <name val="Arial"/>
      <family val="2"/>
    </font>
    <font>
      <sz val="10"/>
      <color indexed="0"/>
      <name val="MS Sans Serif"/>
      <family val="2"/>
      <charset val="204"/>
    </font>
    <font>
      <sz val="10"/>
      <color indexed="12"/>
      <name val="Arial"/>
      <family val="2"/>
    </font>
    <font>
      <sz val="10"/>
      <name val="FreeSet"/>
      <family val="2"/>
    </font>
    <font>
      <sz val="8"/>
      <name val="Arial"/>
      <family val="2"/>
    </font>
    <font>
      <b/>
      <sz val="12"/>
      <name val="Arial"/>
      <family val="2"/>
    </font>
    <font>
      <sz val="8"/>
      <color indexed="16"/>
      <name val="Arial MT"/>
    </font>
    <font>
      <sz val="10"/>
      <name val="PragmaticaCTT"/>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sz val="10"/>
      <color indexed="14"/>
      <name val="Arial"/>
      <family val="2"/>
    </font>
    <font>
      <sz val="8"/>
      <name val="Arial MT"/>
    </font>
    <font>
      <sz val="10"/>
      <color indexed="10"/>
      <name val="Arial"/>
      <family val="2"/>
    </font>
    <font>
      <sz val="9"/>
      <color indexed="8"/>
      <name val="Arial"/>
      <family val="2"/>
      <charset val="204"/>
    </font>
    <font>
      <sz val="8"/>
      <color indexed="8"/>
      <name val="Arial"/>
      <family val="2"/>
      <charset val="204"/>
    </font>
    <font>
      <sz val="8"/>
      <name val="Pragmatica"/>
    </font>
    <font>
      <sz val="11"/>
      <color indexed="28"/>
      <name val="Calibri"/>
      <family val="2"/>
      <charset val="204"/>
    </font>
    <font>
      <sz val="11"/>
      <color indexed="58"/>
      <name val="Calibri"/>
      <family val="2"/>
      <charset val="204"/>
    </font>
    <font>
      <b/>
      <sz val="15"/>
      <color indexed="21"/>
      <name val="Calibri"/>
      <family val="2"/>
      <charset val="204"/>
    </font>
    <font>
      <b/>
      <sz val="13"/>
      <color indexed="21"/>
      <name val="Calibri"/>
      <family val="2"/>
      <charset val="204"/>
    </font>
    <font>
      <b/>
      <sz val="11"/>
      <color indexed="21"/>
      <name val="Calibri"/>
      <family val="2"/>
      <charset val="204"/>
    </font>
    <font>
      <b/>
      <sz val="18"/>
      <color indexed="21"/>
      <name val="Cambria"/>
      <family val="2"/>
      <charset val="204"/>
    </font>
    <font>
      <b/>
      <sz val="18"/>
      <color indexed="56"/>
      <name val="Cambria"/>
      <family val="2"/>
    </font>
    <font>
      <b/>
      <sz val="18"/>
      <color indexed="62"/>
      <name val="Cambria"/>
      <family val="2"/>
      <charset val="204"/>
    </font>
    <font>
      <b/>
      <sz val="11"/>
      <color indexed="10"/>
      <name val="Calibri"/>
      <family val="2"/>
      <charset val="204"/>
    </font>
    <font>
      <sz val="11"/>
      <color indexed="20"/>
      <name val="Calibri"/>
      <family val="2"/>
    </font>
    <font>
      <sz val="11"/>
      <color indexed="19"/>
      <name val="Calibri"/>
      <family val="2"/>
      <charset val="204"/>
    </font>
    <font>
      <sz val="11"/>
      <name val="Times New Roman Cyr"/>
      <family val="1"/>
      <charset val="204"/>
    </font>
    <font>
      <sz val="12"/>
      <name val="Journal"/>
    </font>
    <font>
      <sz val="10"/>
      <name val="Tahoma"/>
      <family val="2"/>
      <charset val="204"/>
    </font>
    <font>
      <sz val="10"/>
      <name val="Petersburg"/>
    </font>
    <font>
      <b/>
      <sz val="12"/>
      <name val="Arial CE"/>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theme="1"/>
      <name val="Calibri"/>
      <family val="2"/>
      <charset val="1"/>
      <scheme val="minor"/>
    </font>
    <font>
      <sz val="9"/>
      <color theme="1"/>
      <name val="Times New Roman"/>
      <family val="2"/>
      <charset val="204"/>
    </font>
    <font>
      <b/>
      <sz val="7"/>
      <name val="Times New Roman"/>
      <family val="1"/>
      <charset val="204"/>
    </font>
    <font>
      <i/>
      <sz val="11"/>
      <name val="Calibri"/>
      <family val="2"/>
      <charset val="204"/>
      <scheme val="minor"/>
    </font>
    <font>
      <sz val="12"/>
      <color theme="1"/>
      <name val="Calibri"/>
      <family val="2"/>
      <charset val="204"/>
      <scheme val="minor"/>
    </font>
    <font>
      <b/>
      <sz val="13.5"/>
      <name val="Times New Roman"/>
      <family val="1"/>
      <charset val="204"/>
    </font>
    <font>
      <sz val="5"/>
      <name val="Times New Roman"/>
      <family val="1"/>
      <charset val="204"/>
    </font>
    <font>
      <sz val="13"/>
      <color theme="1"/>
      <name val="Times New Roman"/>
      <family val="1"/>
      <charset val="204"/>
    </font>
    <font>
      <sz val="13.5"/>
      <name val="Times New Roman"/>
      <family val="1"/>
      <charset val="204"/>
    </font>
    <font>
      <sz val="12"/>
      <color rgb="FF0070C0"/>
      <name val="Times New Roman"/>
      <family val="1"/>
      <charset val="204"/>
    </font>
    <font>
      <b/>
      <sz val="12"/>
      <color rgb="FF0070C0"/>
      <name val="Times New Roman"/>
      <family val="1"/>
      <charset val="204"/>
    </font>
    <font>
      <b/>
      <sz val="13.5"/>
      <color theme="1"/>
      <name val="Times New Roman"/>
      <family val="1"/>
      <charset val="204"/>
    </font>
    <font>
      <sz val="13.5"/>
      <name val="Calibri"/>
      <family val="2"/>
      <charset val="204"/>
      <scheme val="minor"/>
    </font>
    <font>
      <b/>
      <u/>
      <sz val="12"/>
      <name val="Times New Roman"/>
      <family val="1"/>
      <charset val="204"/>
    </font>
    <font>
      <sz val="13"/>
      <name val="Times New Roman"/>
      <family val="1"/>
      <charset val="204"/>
    </font>
    <font>
      <b/>
      <sz val="9"/>
      <name val="Times New Roman"/>
      <family val="1"/>
      <charset val="204"/>
    </font>
    <font>
      <sz val="11"/>
      <name val="Calibri"/>
      <family val="2"/>
      <scheme val="minor"/>
    </font>
    <font>
      <sz val="9"/>
      <name val="Calibri"/>
      <family val="2"/>
      <charset val="204"/>
      <scheme val="minor"/>
    </font>
    <font>
      <b/>
      <sz val="12"/>
      <name val="Arial Cyr"/>
      <family val="2"/>
      <charset val="204"/>
    </font>
    <font>
      <b/>
      <sz val="12"/>
      <name val="Arial Cyr"/>
      <charset val="204"/>
    </font>
    <font>
      <sz val="12"/>
      <name val="Arial Cyr"/>
      <charset val="204"/>
    </font>
    <font>
      <sz val="12"/>
      <color indexed="10"/>
      <name val="Arial Cyr"/>
      <family val="2"/>
      <charset val="204"/>
    </font>
    <font>
      <sz val="9"/>
      <color rgb="FF000000"/>
      <name val="Times New Roman"/>
      <family val="1"/>
      <charset val="204"/>
    </font>
    <font>
      <sz val="9"/>
      <color rgb="FF000000"/>
      <name val="Times New Roman"/>
      <family val="1"/>
    </font>
    <font>
      <sz val="12"/>
      <color rgb="FFFF0000"/>
      <name val="Times New Roman"/>
      <family val="1"/>
    </font>
    <font>
      <sz val="9"/>
      <color rgb="FF0070C0"/>
      <name val="Times New Roman"/>
      <family val="1"/>
      <charset val="204"/>
    </font>
    <font>
      <b/>
      <i/>
      <sz val="11"/>
      <color rgb="FF0070C0"/>
      <name val="Times New Roman"/>
      <family val="1"/>
      <charset val="204"/>
    </font>
    <font>
      <b/>
      <i/>
      <sz val="12"/>
      <color rgb="FF0070C0"/>
      <name val="Times New Roman"/>
      <family val="1"/>
      <charset val="204"/>
    </font>
    <font>
      <strike/>
      <sz val="11"/>
      <color theme="1"/>
      <name val="Calibri"/>
      <family val="2"/>
      <charset val="204"/>
      <scheme val="minor"/>
    </font>
    <font>
      <strike/>
      <sz val="11"/>
      <color theme="1"/>
      <name val="Times New Roman"/>
      <family val="1"/>
      <charset val="204"/>
    </font>
    <font>
      <b/>
      <strike/>
      <sz val="12"/>
      <name val="Times New Roman"/>
      <family val="1"/>
      <charset val="204"/>
    </font>
    <font>
      <b/>
      <strike/>
      <sz val="11"/>
      <color theme="1"/>
      <name val="Times New Roman"/>
      <family val="1"/>
      <charset val="204"/>
    </font>
    <font>
      <b/>
      <strike/>
      <sz val="10"/>
      <color theme="1"/>
      <name val="Times New Roman"/>
      <family val="1"/>
      <charset val="204"/>
    </font>
    <font>
      <strike/>
      <sz val="12"/>
      <name val="Times New Roman"/>
      <family val="1"/>
      <charset val="204"/>
    </font>
    <font>
      <strike/>
      <sz val="12"/>
      <color rgb="FF0070C0"/>
      <name val="Times New Roman"/>
      <family val="1"/>
      <charset val="204"/>
    </font>
    <font>
      <strike/>
      <sz val="10"/>
      <color theme="1"/>
      <name val="Times New Roman"/>
      <family val="1"/>
      <charset val="204"/>
    </font>
    <font>
      <b/>
      <strike/>
      <sz val="12"/>
      <color rgb="FF0070C0"/>
      <name val="Times New Roman"/>
      <family val="1"/>
      <charset val="204"/>
    </font>
    <font>
      <strike/>
      <sz val="11"/>
      <color rgb="FFFF0000"/>
      <name val="Calibri"/>
      <family val="2"/>
      <charset val="204"/>
      <scheme val="minor"/>
    </font>
    <font>
      <b/>
      <sz val="16"/>
      <color rgb="FFFF0000"/>
      <name val="Calibri"/>
      <family val="2"/>
      <charset val="204"/>
      <scheme val="minor"/>
    </font>
    <font>
      <b/>
      <sz val="13.5"/>
      <color rgb="FFFF0000"/>
      <name val="Times New Roman"/>
      <family val="1"/>
      <charset val="204"/>
    </font>
    <font>
      <b/>
      <sz val="13.5"/>
      <color rgb="FF00B0F0"/>
      <name val="Times New Roman"/>
      <family val="1"/>
      <charset val="204"/>
    </font>
    <font>
      <b/>
      <sz val="11"/>
      <color rgb="FF00B0F0"/>
      <name val="Calibri"/>
      <family val="2"/>
      <charset val="204"/>
      <scheme val="minor"/>
    </font>
    <font>
      <sz val="11"/>
      <color rgb="FF00B050"/>
      <name val="Calibri"/>
      <family val="2"/>
      <charset val="204"/>
      <scheme val="minor"/>
    </font>
    <font>
      <b/>
      <sz val="13.5"/>
      <color rgb="FF00B050"/>
      <name val="Times New Roman"/>
      <family val="1"/>
      <charset val="204"/>
    </font>
    <font>
      <sz val="12"/>
      <color rgb="FF00B050"/>
      <name val="Times New Roman"/>
      <family val="1"/>
      <charset val="204"/>
    </font>
    <font>
      <sz val="12"/>
      <name val="Times New Roman"/>
      <family val="1"/>
    </font>
    <font>
      <b/>
      <sz val="8"/>
      <name val="Calibri"/>
      <family val="2"/>
      <charset val="204"/>
      <scheme val="minor"/>
    </font>
    <font>
      <sz val="7"/>
      <name val="Times New Roman"/>
      <family val="1"/>
      <charset val="204"/>
    </font>
    <font>
      <sz val="8"/>
      <name val="Calibri"/>
      <family val="2"/>
      <charset val="204"/>
      <scheme val="minor"/>
    </font>
    <font>
      <sz val="14"/>
      <name val="Arial"/>
      <family val="2"/>
      <charset val="204"/>
    </font>
    <font>
      <b/>
      <i/>
      <sz val="10"/>
      <name val="Arial"/>
      <family val="2"/>
      <charset val="204"/>
    </font>
    <font>
      <b/>
      <i/>
      <sz val="11"/>
      <name val="Calibri"/>
      <family val="2"/>
      <charset val="204"/>
      <scheme val="minor"/>
    </font>
    <font>
      <b/>
      <sz val="14"/>
      <name val="Calibri"/>
      <family val="2"/>
      <charset val="204"/>
      <scheme val="minor"/>
    </font>
  </fonts>
  <fills count="110">
    <fill>
      <patternFill patternType="none"/>
    </fill>
    <fill>
      <patternFill patternType="gray125"/>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rgb="FF92D050"/>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B0F0"/>
        <bgColor indexed="64"/>
      </patternFill>
    </fill>
    <fill>
      <patternFill patternType="solid">
        <fgColor indexed="9"/>
        <bgColor indexed="26"/>
      </patternFill>
    </fill>
    <fill>
      <patternFill patternType="solid">
        <fgColor indexed="47"/>
        <bgColor indexed="41"/>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27"/>
        <bgColor indexed="41"/>
      </patternFill>
    </fill>
    <fill>
      <patternFill patternType="solid">
        <fgColor indexed="48"/>
        <bgColor indexed="44"/>
      </patternFill>
    </fill>
    <fill>
      <patternFill patternType="solid">
        <fgColor indexed="31"/>
        <bgColor indexed="48"/>
      </patternFill>
    </fill>
    <fill>
      <patternFill patternType="solid">
        <fgColor indexed="29"/>
        <bgColor indexed="25"/>
      </patternFill>
    </fill>
    <fill>
      <patternFill patternType="solid">
        <fgColor indexed="45"/>
        <bgColor indexed="61"/>
      </patternFill>
    </fill>
    <fill>
      <patternFill patternType="solid">
        <fgColor indexed="35"/>
        <bgColor indexed="15"/>
      </patternFill>
    </fill>
    <fill>
      <patternFill patternType="solid">
        <fgColor indexed="9"/>
        <bgColor indexed="41"/>
      </patternFill>
    </fill>
    <fill>
      <patternFill patternType="solid">
        <fgColor indexed="46"/>
        <bgColor indexed="61"/>
      </patternFill>
    </fill>
    <fill>
      <patternFill patternType="solid">
        <fgColor indexed="15"/>
        <bgColor indexed="48"/>
      </patternFill>
    </fill>
    <fill>
      <patternFill patternType="solid">
        <fgColor indexed="41"/>
        <bgColor indexed="9"/>
      </patternFill>
    </fill>
    <fill>
      <patternFill patternType="solid">
        <fgColor indexed="47"/>
        <bgColor indexed="22"/>
      </patternFill>
    </fill>
    <fill>
      <patternFill patternType="solid">
        <fgColor indexed="22"/>
        <bgColor indexed="46"/>
      </patternFill>
    </fill>
    <fill>
      <patternFill patternType="solid">
        <fgColor indexed="44"/>
        <bgColor indexed="22"/>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44"/>
        <bgColor indexed="48"/>
      </patternFill>
    </fill>
    <fill>
      <patternFill patternType="solid">
        <fgColor indexed="25"/>
        <bgColor indexed="29"/>
      </patternFill>
    </fill>
    <fill>
      <patternFill patternType="solid">
        <fgColor indexed="22"/>
        <bgColor indexed="35"/>
      </patternFill>
    </fill>
    <fill>
      <patternFill patternType="solid">
        <fgColor indexed="34"/>
        <bgColor indexed="26"/>
      </patternFill>
    </fill>
    <fill>
      <patternFill patternType="solid">
        <fgColor indexed="49"/>
        <bgColor indexed="40"/>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30"/>
        <bgColor indexed="38"/>
      </patternFill>
    </fill>
    <fill>
      <patternFill patternType="solid">
        <fgColor indexed="24"/>
        <bgColor indexed="55"/>
      </patternFill>
    </fill>
    <fill>
      <patternFill patternType="solid">
        <fgColor indexed="52"/>
        <bgColor indexed="2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1"/>
        <bgColor indexed="64"/>
      </patternFill>
    </fill>
    <fill>
      <patternFill patternType="solid">
        <fgColor indexed="62"/>
        <bgColor indexed="56"/>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0"/>
        <bgColor indexed="49"/>
      </patternFill>
    </fill>
    <fill>
      <patternFill patternType="solid">
        <fgColor indexed="62"/>
        <bgColor indexed="28"/>
      </patternFill>
    </fill>
    <fill>
      <patternFill patternType="solid">
        <fgColor indexed="50"/>
        <bgColor indexed="23"/>
      </patternFill>
    </fill>
    <fill>
      <patternFill patternType="solid">
        <fgColor indexed="57"/>
        <bgColor indexed="38"/>
      </patternFill>
    </fill>
    <fill>
      <patternFill patternType="solid">
        <fgColor indexed="54"/>
        <bgColor indexed="28"/>
      </patternFill>
    </fill>
    <fill>
      <patternFill patternType="solid">
        <fgColor indexed="53"/>
        <bgColor indexed="25"/>
      </patternFill>
    </fill>
    <fill>
      <patternFill patternType="solid">
        <fgColor indexed="55"/>
        <bgColor indexed="24"/>
      </patternFill>
    </fill>
    <fill>
      <patternFill patternType="solid">
        <fgColor indexed="55"/>
        <bgColor indexed="23"/>
      </patternFill>
    </fill>
    <fill>
      <patternFill patternType="solid">
        <fgColor indexed="61"/>
        <bgColor indexed="45"/>
      </patternFill>
    </fill>
    <fill>
      <patternFill patternType="solid">
        <fgColor indexed="26"/>
        <bgColor indexed="34"/>
      </patternFill>
    </fill>
    <fill>
      <patternFill patternType="solid">
        <fgColor indexed="43"/>
        <bgColor indexed="34"/>
      </patternFill>
    </fill>
    <fill>
      <patternFill patternType="solid">
        <fgColor rgb="FFFF0000"/>
        <bgColor indexed="64"/>
      </patternFill>
    </fill>
    <fill>
      <patternFill patternType="solid">
        <fgColor rgb="FFFFCC00"/>
        <bgColor indexed="64"/>
      </patternFill>
    </fill>
    <fill>
      <patternFill patternType="solid">
        <fgColor theme="5" tint="0.59999389629810485"/>
        <bgColor indexed="64"/>
      </patternFill>
    </fill>
    <fill>
      <patternFill patternType="solid">
        <fgColor theme="0"/>
        <bgColor indexed="16"/>
      </patternFill>
    </fill>
    <fill>
      <patternFill patternType="solid">
        <fgColor theme="3" tint="0.79998168889431442"/>
        <bgColor indexed="64"/>
      </patternFill>
    </fill>
    <fill>
      <patternFill patternType="solid">
        <fgColor rgb="FF00FFFF"/>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right/>
      <top/>
      <bottom style="thick">
        <color indexed="40"/>
      </bottom>
      <diagonal/>
    </border>
    <border>
      <left/>
      <right/>
      <top/>
      <bottom style="thick">
        <color indexed="15"/>
      </bottom>
      <diagonal/>
    </border>
    <border>
      <left/>
      <right/>
      <top/>
      <bottom style="medium">
        <color indexed="15"/>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right style="medium">
        <color indexed="8"/>
      </right>
      <top/>
      <bottom style="hair">
        <color indexed="8"/>
      </bottom>
      <diagonal/>
    </border>
    <border>
      <left/>
      <right style="medium">
        <color indexed="8"/>
      </right>
      <top style="hair">
        <color indexed="8"/>
      </top>
      <bottom style="hair">
        <color indexed="8"/>
      </bottom>
      <diagonal/>
    </border>
    <border>
      <left/>
      <right style="medium">
        <color indexed="8"/>
      </right>
      <top style="hair">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s>
  <cellStyleXfs count="3373">
    <xf numFmtId="0" fontId="0" fillId="0" borderId="0"/>
    <xf numFmtId="0" fontId="24" fillId="0" borderId="0"/>
    <xf numFmtId="171" fontId="26" fillId="0" borderId="0" applyFont="0" applyFill="0" applyBorder="0" applyAlignment="0" applyProtection="0"/>
    <xf numFmtId="172" fontId="25" fillId="0" borderId="0" applyFont="0" applyFill="0" applyBorder="0" applyAlignment="0" applyProtection="0"/>
    <xf numFmtId="171" fontId="24" fillId="0" borderId="0" applyFont="0" applyFill="0" applyBorder="0" applyAlignment="0" applyProtection="0"/>
    <xf numFmtId="0" fontId="21" fillId="0" borderId="0"/>
    <xf numFmtId="0" fontId="20" fillId="0" borderId="0"/>
    <xf numFmtId="0" fontId="25" fillId="0" borderId="0"/>
    <xf numFmtId="9" fontId="36" fillId="0" borderId="0" applyFont="0" applyFill="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3"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6" borderId="0" applyNumberFormat="0" applyBorder="0" applyAlignment="0" applyProtection="0"/>
    <xf numFmtId="0" fontId="37" fillId="4"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1" borderId="0" applyNumberFormat="0" applyBorder="0" applyAlignment="0" applyProtection="0"/>
    <xf numFmtId="0" fontId="38" fillId="14" borderId="0" applyNumberFormat="0" applyBorder="0" applyAlignment="0" applyProtection="0"/>
    <xf numFmtId="0" fontId="38" fillId="4" borderId="0" applyNumberFormat="0" applyBorder="0" applyAlignment="0" applyProtection="0"/>
    <xf numFmtId="0" fontId="37" fillId="14"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9" fillId="17"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4" borderId="0" applyNumberFormat="0" applyBorder="0" applyAlignment="0" applyProtection="0"/>
    <xf numFmtId="0" fontId="40" fillId="18" borderId="0" applyNumberFormat="0" applyBorder="0" applyAlignment="0" applyProtection="0"/>
    <xf numFmtId="0" fontId="40" fillId="12" borderId="0" applyNumberFormat="0" applyBorder="0" applyAlignment="0" applyProtection="0"/>
    <xf numFmtId="0" fontId="40" fillId="15" borderId="0" applyNumberFormat="0" applyBorder="0" applyAlignment="0" applyProtection="0"/>
    <xf numFmtId="0" fontId="40" fillId="19"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39" fillId="17"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17" borderId="0" applyNumberFormat="0" applyBorder="0" applyAlignment="0" applyProtection="0"/>
    <xf numFmtId="0" fontId="39" fillId="23" borderId="0" applyNumberFormat="0" applyBorder="0" applyAlignment="0" applyProtection="0"/>
    <xf numFmtId="0" fontId="41" fillId="8" borderId="0" applyNumberFormat="0" applyBorder="0" applyAlignment="0" applyProtection="0"/>
    <xf numFmtId="0" fontId="42" fillId="3" borderId="15" applyNumberFormat="0" applyAlignment="0" applyProtection="0"/>
    <xf numFmtId="0" fontId="43" fillId="24" borderId="16" applyNumberFormat="0" applyAlignment="0" applyProtection="0"/>
    <xf numFmtId="0" fontId="37" fillId="0" borderId="0"/>
    <xf numFmtId="0" fontId="44" fillId="0" borderId="0" applyNumberFormat="0" applyFill="0" applyBorder="0" applyAlignment="0" applyProtection="0"/>
    <xf numFmtId="0" fontId="45" fillId="9" borderId="0" applyNumberFormat="0" applyBorder="0" applyAlignment="0" applyProtection="0"/>
    <xf numFmtId="0" fontId="46" fillId="0" borderId="17" applyNumberFormat="0" applyFill="0" applyAlignment="0" applyProtection="0"/>
    <xf numFmtId="0" fontId="47" fillId="0" borderId="18" applyNumberFormat="0" applyFill="0" applyAlignment="0" applyProtection="0"/>
    <xf numFmtId="0" fontId="48" fillId="0" borderId="19" applyNumberFormat="0" applyFill="0" applyAlignment="0" applyProtection="0"/>
    <xf numFmtId="0" fontId="48" fillId="0" borderId="0" applyNumberFormat="0" applyFill="0" applyBorder="0" applyAlignment="0" applyProtection="0"/>
    <xf numFmtId="0" fontId="49" fillId="4" borderId="15" applyNumberFormat="0" applyAlignment="0" applyProtection="0"/>
    <xf numFmtId="0" fontId="50" fillId="0" borderId="20" applyNumberFormat="0" applyFill="0" applyAlignment="0" applyProtection="0"/>
    <xf numFmtId="0" fontId="51" fillId="13" borderId="0" applyNumberFormat="0" applyBorder="0" applyAlignment="0" applyProtection="0"/>
    <xf numFmtId="0" fontId="26" fillId="5" borderId="21" applyNumberFormat="0" applyFont="0" applyAlignment="0" applyProtection="0"/>
    <xf numFmtId="0" fontId="52" fillId="3" borderId="22" applyNumberFormat="0" applyAlignment="0" applyProtection="0"/>
    <xf numFmtId="0" fontId="53" fillId="0" borderId="0" applyNumberFormat="0" applyFill="0" applyBorder="0" applyAlignment="0" applyProtection="0"/>
    <xf numFmtId="0" fontId="54" fillId="0" borderId="23" applyNumberFormat="0" applyFill="0" applyAlignment="0" applyProtection="0"/>
    <xf numFmtId="0" fontId="55" fillId="0" borderId="0" applyNumberFormat="0" applyFill="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19" borderId="0" applyNumberFormat="0" applyBorder="0" applyAlignment="0" applyProtection="0"/>
    <xf numFmtId="0" fontId="40" fillId="17" borderId="0" applyNumberFormat="0" applyBorder="0" applyAlignment="0" applyProtection="0"/>
    <xf numFmtId="0" fontId="40" fillId="23" borderId="0" applyNumberFormat="0" applyBorder="0" applyAlignment="0" applyProtection="0"/>
    <xf numFmtId="0" fontId="56" fillId="4" borderId="15" applyNumberFormat="0" applyAlignment="0" applyProtection="0"/>
    <xf numFmtId="9" fontId="57" fillId="0" borderId="0" applyFont="0" applyFill="0" applyBorder="0" applyAlignment="0" applyProtection="0"/>
    <xf numFmtId="0" fontId="58" fillId="11" borderId="22" applyNumberFormat="0" applyAlignment="0" applyProtection="0"/>
    <xf numFmtId="0" fontId="59" fillId="11" borderId="15" applyNumberFormat="0" applyAlignment="0" applyProtection="0"/>
    <xf numFmtId="169" fontId="24" fillId="0" borderId="0" applyFont="0" applyFill="0" applyBorder="0" applyAlignment="0" applyProtection="0"/>
    <xf numFmtId="169" fontId="24" fillId="0" borderId="0" applyFont="0" applyFill="0" applyBorder="0" applyAlignment="0" applyProtection="0"/>
    <xf numFmtId="173" fontId="57" fillId="0" borderId="0" applyFill="0" applyBorder="0" applyAlignment="0" applyProtection="0"/>
    <xf numFmtId="0" fontId="60" fillId="0" borderId="24" applyNumberFormat="0" applyFill="0" applyAlignment="0" applyProtection="0"/>
    <xf numFmtId="0" fontId="60" fillId="0" borderId="24"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25" applyNumberFormat="0" applyFill="0" applyAlignment="0" applyProtection="0"/>
    <xf numFmtId="0" fontId="62" fillId="0" borderId="25"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7" fillId="0" borderId="0"/>
    <xf numFmtId="0" fontId="25" fillId="0" borderId="0"/>
    <xf numFmtId="0" fontId="25" fillId="0" borderId="0"/>
    <xf numFmtId="0" fontId="36" fillId="0" borderId="0"/>
    <xf numFmtId="0" fontId="37" fillId="0" borderId="0"/>
    <xf numFmtId="0" fontId="24" fillId="0" borderId="0"/>
    <xf numFmtId="0" fontId="25" fillId="0" borderId="0"/>
    <xf numFmtId="0" fontId="25" fillId="0" borderId="0"/>
    <xf numFmtId="0" fontId="19" fillId="0" borderId="0"/>
    <xf numFmtId="0" fontId="19" fillId="0" borderId="0"/>
    <xf numFmtId="0" fontId="19" fillId="0" borderId="0"/>
    <xf numFmtId="0" fontId="19" fillId="0" borderId="0"/>
    <xf numFmtId="0" fontId="25" fillId="0" borderId="0"/>
    <xf numFmtId="0" fontId="38" fillId="0" borderId="0"/>
    <xf numFmtId="0" fontId="63" fillId="0" borderId="26" applyNumberFormat="0" applyFill="0" applyAlignment="0" applyProtection="0"/>
    <xf numFmtId="0" fontId="64" fillId="24" borderId="16" applyNumberFormat="0" applyAlignment="0" applyProtection="0"/>
    <xf numFmtId="0" fontId="65" fillId="0" borderId="0" applyNumberFormat="0" applyFill="0" applyBorder="0" applyAlignment="0" applyProtection="0"/>
    <xf numFmtId="0" fontId="66" fillId="13" borderId="0" applyNumberFormat="0" applyBorder="0" applyAlignment="0" applyProtection="0"/>
    <xf numFmtId="0" fontId="37" fillId="0" borderId="0"/>
    <xf numFmtId="0" fontId="67" fillId="0" borderId="0"/>
    <xf numFmtId="0" fontId="67" fillId="0" borderId="0"/>
    <xf numFmtId="0" fontId="67" fillId="0" borderId="0"/>
    <xf numFmtId="0" fontId="67" fillId="0" borderId="0"/>
    <xf numFmtId="0" fontId="34" fillId="0" borderId="0"/>
    <xf numFmtId="0" fontId="34" fillId="0" borderId="0"/>
    <xf numFmtId="0" fontId="34" fillId="0" borderId="0"/>
    <xf numFmtId="0" fontId="24" fillId="0" borderId="0"/>
    <xf numFmtId="0" fontId="36" fillId="0" borderId="0"/>
    <xf numFmtId="0" fontId="19" fillId="0" borderId="0"/>
    <xf numFmtId="0" fontId="19" fillId="0" borderId="0"/>
    <xf numFmtId="0" fontId="19" fillId="0" borderId="0"/>
    <xf numFmtId="0" fontId="19" fillId="0" borderId="0"/>
    <xf numFmtId="0" fontId="19" fillId="0" borderId="0"/>
    <xf numFmtId="0" fontId="24" fillId="0" borderId="0"/>
    <xf numFmtId="0" fontId="25" fillId="0" borderId="0"/>
    <xf numFmtId="0" fontId="24"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36" fillId="0" borderId="0"/>
    <xf numFmtId="0" fontId="24" fillId="0" borderId="0"/>
    <xf numFmtId="0" fontId="24" fillId="0" borderId="0"/>
    <xf numFmtId="0" fontId="24" fillId="0" borderId="0"/>
    <xf numFmtId="0" fontId="24" fillId="0" borderId="0"/>
    <xf numFmtId="0" fontId="24" fillId="0" borderId="0"/>
    <xf numFmtId="0" fontId="19" fillId="0" borderId="0"/>
    <xf numFmtId="0" fontId="37" fillId="0" borderId="0"/>
    <xf numFmtId="0" fontId="36" fillId="0" borderId="0"/>
    <xf numFmtId="0" fontId="26" fillId="0" borderId="0"/>
    <xf numFmtId="0" fontId="19" fillId="0" borderId="0"/>
    <xf numFmtId="0" fontId="24" fillId="0" borderId="0"/>
    <xf numFmtId="0" fontId="25" fillId="0" borderId="0"/>
    <xf numFmtId="0" fontId="24" fillId="0" borderId="0"/>
    <xf numFmtId="0" fontId="25" fillId="0" borderId="0"/>
    <xf numFmtId="0" fontId="57" fillId="0" borderId="0"/>
    <xf numFmtId="0" fontId="19" fillId="0" borderId="0"/>
    <xf numFmtId="0" fontId="19" fillId="0" borderId="0"/>
    <xf numFmtId="0" fontId="19" fillId="0" borderId="0"/>
    <xf numFmtId="0" fontId="19" fillId="0" borderId="0"/>
    <xf numFmtId="0" fontId="25" fillId="0" borderId="0"/>
    <xf numFmtId="0" fontId="25" fillId="0" borderId="0"/>
    <xf numFmtId="0" fontId="37" fillId="0" borderId="0"/>
    <xf numFmtId="0" fontId="25" fillId="0" borderId="0"/>
    <xf numFmtId="0" fontId="25" fillId="0" borderId="0"/>
    <xf numFmtId="0" fontId="37" fillId="0" borderId="0"/>
    <xf numFmtId="0" fontId="25" fillId="0" borderId="0"/>
    <xf numFmtId="0" fontId="25" fillId="0" borderId="0"/>
    <xf numFmtId="0" fontId="37" fillId="0" borderId="0"/>
    <xf numFmtId="0" fontId="25" fillId="0" borderId="0"/>
    <xf numFmtId="0" fontId="37" fillId="0" borderId="0"/>
    <xf numFmtId="0" fontId="37" fillId="0" borderId="0"/>
    <xf numFmtId="0" fontId="37" fillId="0" borderId="0"/>
    <xf numFmtId="0" fontId="25" fillId="0" borderId="0"/>
    <xf numFmtId="0" fontId="38"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19" fillId="0" borderId="0"/>
    <xf numFmtId="0" fontId="38" fillId="0" borderId="0"/>
    <xf numFmtId="0" fontId="19" fillId="0" borderId="0"/>
    <xf numFmtId="0" fontId="26" fillId="0" borderId="0"/>
    <xf numFmtId="0" fontId="38" fillId="0" borderId="0"/>
    <xf numFmtId="0" fontId="67" fillId="0" borderId="0"/>
    <xf numFmtId="0" fontId="38" fillId="0" borderId="0"/>
    <xf numFmtId="0" fontId="36" fillId="0" borderId="0"/>
    <xf numFmtId="0" fontId="25" fillId="0" borderId="0"/>
    <xf numFmtId="0" fontId="25" fillId="0" borderId="0"/>
    <xf numFmtId="0" fontId="25" fillId="0" borderId="0"/>
    <xf numFmtId="0" fontId="38" fillId="0" borderId="0"/>
    <xf numFmtId="0" fontId="57" fillId="0" borderId="0"/>
    <xf numFmtId="0" fontId="68" fillId="8" borderId="0" applyNumberFormat="0" applyBorder="0" applyAlignment="0" applyProtection="0"/>
    <xf numFmtId="0" fontId="69" fillId="0" borderId="0" applyNumberFormat="0" applyFill="0" applyBorder="0" applyAlignment="0" applyProtection="0"/>
    <xf numFmtId="0" fontId="37" fillId="5" borderId="21" applyNumberFormat="0" applyFont="0" applyAlignment="0" applyProtection="0"/>
    <xf numFmtId="9" fontId="25" fillId="0" borderId="0" applyFont="0" applyFill="0" applyBorder="0" applyAlignment="0" applyProtection="0"/>
    <xf numFmtId="9" fontId="37" fillId="0" borderId="0" applyFont="0" applyFill="0" applyBorder="0" applyAlignment="0" applyProtection="0"/>
    <xf numFmtId="9" fontId="57" fillId="0" borderId="0" applyFill="0" applyBorder="0" applyAlignment="0" applyProtection="0"/>
    <xf numFmtId="9" fontId="26" fillId="0" borderId="0" applyFont="0" applyFill="0" applyBorder="0" applyAlignment="0" applyProtection="0"/>
    <xf numFmtId="9" fontId="37" fillId="0" borderId="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0" fontId="70" fillId="0" borderId="20" applyNumberFormat="0" applyFill="0" applyAlignment="0" applyProtection="0"/>
    <xf numFmtId="0" fontId="71" fillId="0" borderId="0" applyNumberFormat="0" applyFill="0" applyBorder="0" applyAlignment="0" applyProtection="0"/>
    <xf numFmtId="17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0" fontId="37"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0" fontId="24" fillId="0" borderId="0" applyFont="0" applyFill="0" applyBorder="0" applyAlignment="0" applyProtection="0"/>
    <xf numFmtId="170" fontId="38" fillId="0" borderId="0" applyFont="0" applyFill="0" applyBorder="0" applyAlignment="0" applyProtection="0"/>
    <xf numFmtId="0" fontId="72" fillId="9" borderId="0" applyNumberFormat="0" applyBorder="0" applyAlignment="0" applyProtection="0"/>
    <xf numFmtId="0" fontId="38" fillId="0" borderId="0"/>
    <xf numFmtId="0" fontId="42" fillId="3" borderId="15" applyNumberFormat="0" applyAlignment="0" applyProtection="0"/>
    <xf numFmtId="0" fontId="49" fillId="4" borderId="15" applyNumberFormat="0" applyAlignment="0" applyProtection="0"/>
    <xf numFmtId="0" fontId="26" fillId="5" borderId="21" applyNumberFormat="0" applyFont="0" applyAlignment="0" applyProtection="0"/>
    <xf numFmtId="0" fontId="52" fillId="3" borderId="22" applyNumberFormat="0" applyAlignment="0" applyProtection="0"/>
    <xf numFmtId="0" fontId="54" fillId="0" borderId="23" applyNumberFormat="0" applyFill="0" applyAlignment="0" applyProtection="0"/>
    <xf numFmtId="0" fontId="19" fillId="0" borderId="0"/>
    <xf numFmtId="0" fontId="19" fillId="0" borderId="0"/>
    <xf numFmtId="0" fontId="36" fillId="0" borderId="0"/>
    <xf numFmtId="0" fontId="19" fillId="0" borderId="0"/>
    <xf numFmtId="0" fontId="36" fillId="0" borderId="0"/>
    <xf numFmtId="9" fontId="36" fillId="0" borderId="0" applyFont="0" applyFill="0" applyBorder="0" applyAlignment="0" applyProtection="0"/>
    <xf numFmtId="0" fontId="17" fillId="0" borderId="0"/>
    <xf numFmtId="0" fontId="98" fillId="0" borderId="0" applyNumberFormat="0" applyFill="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8" fillId="37" borderId="0" applyNumberFormat="0" applyBorder="0" applyAlignment="0" applyProtection="0"/>
    <xf numFmtId="0" fontId="98" fillId="37" borderId="0" applyNumberFormat="0" applyBorder="0" applyAlignment="0" applyProtection="0"/>
    <xf numFmtId="0" fontId="98" fillId="0" borderId="0" applyNumberFormat="0" applyFill="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40" borderId="0" applyNumberFormat="0" applyBorder="0" applyAlignment="0" applyProtection="0"/>
    <xf numFmtId="0" fontId="94" fillId="40" borderId="0" applyNumberFormat="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89"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2" fillId="41" borderId="15" applyNumberFormat="0" applyAlignment="0" applyProtection="0"/>
    <xf numFmtId="0" fontId="92" fillId="41" borderId="15"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7" fontId="25" fillId="0" borderId="0" applyFill="0" applyBorder="0" applyAlignment="0" applyProtection="0"/>
    <xf numFmtId="0" fontId="16" fillId="0" borderId="0"/>
    <xf numFmtId="0" fontId="103" fillId="0" borderId="0"/>
    <xf numFmtId="0" fontId="106" fillId="0" borderId="0"/>
    <xf numFmtId="0" fontId="15" fillId="0" borderId="0"/>
    <xf numFmtId="0" fontId="112" fillId="0" borderId="0" applyNumberFormat="0" applyFill="0" applyBorder="0" applyAlignment="0" applyProtection="0">
      <alignment vertical="top"/>
      <protection locked="0"/>
    </xf>
    <xf numFmtId="0" fontId="14" fillId="0" borderId="0"/>
    <xf numFmtId="0" fontId="14" fillId="0" borderId="0"/>
    <xf numFmtId="0" fontId="13" fillId="0" borderId="0"/>
    <xf numFmtId="0" fontId="122" fillId="0" borderId="0"/>
    <xf numFmtId="0" fontId="24" fillId="0" borderId="0"/>
    <xf numFmtId="0" fontId="57" fillId="0" borderId="0"/>
    <xf numFmtId="0" fontId="24" fillId="0" borderId="0"/>
    <xf numFmtId="0" fontId="24" fillId="0" borderId="0"/>
    <xf numFmtId="0" fontId="57" fillId="0" borderId="0"/>
    <xf numFmtId="0" fontId="57" fillId="0" borderId="0"/>
    <xf numFmtId="0" fontId="133" fillId="0" borderId="0"/>
    <xf numFmtId="0" fontId="122" fillId="0" borderId="0"/>
    <xf numFmtId="0" fontId="122" fillId="0" borderId="0"/>
    <xf numFmtId="0" fontId="122" fillId="0" borderId="0"/>
    <xf numFmtId="0" fontId="24" fillId="0" borderId="0"/>
    <xf numFmtId="0" fontId="24" fillId="0" borderId="0"/>
    <xf numFmtId="0" fontId="24" fillId="0" borderId="0"/>
    <xf numFmtId="0" fontId="133" fillId="0" borderId="0"/>
    <xf numFmtId="0" fontId="122" fillId="0" borderId="0"/>
    <xf numFmtId="0" fontId="122" fillId="0" borderId="0"/>
    <xf numFmtId="0" fontId="122" fillId="0" borderId="0"/>
    <xf numFmtId="0" fontId="134"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25" fillId="0" borderId="0"/>
    <xf numFmtId="0" fontId="25" fillId="0" borderId="0"/>
    <xf numFmtId="0" fontId="133" fillId="0" borderId="0"/>
    <xf numFmtId="0" fontId="133"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4"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57" fillId="0" borderId="0"/>
    <xf numFmtId="0" fontId="24" fillId="0" borderId="0"/>
    <xf numFmtId="0" fontId="24" fillId="0" borderId="0"/>
    <xf numFmtId="0" fontId="57" fillId="0" borderId="0"/>
    <xf numFmtId="0" fontId="57" fillId="0" borderId="0"/>
    <xf numFmtId="0" fontId="134"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133" fillId="0" borderId="0"/>
    <xf numFmtId="0" fontId="13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3" fillId="0" borderId="0"/>
    <xf numFmtId="0" fontId="122" fillId="0" borderId="0"/>
    <xf numFmtId="0" fontId="122" fillId="0" borderId="0"/>
    <xf numFmtId="0" fontId="122" fillId="0" borderId="0"/>
    <xf numFmtId="0" fontId="133" fillId="0" borderId="0"/>
    <xf numFmtId="0" fontId="122" fillId="0" borderId="0"/>
    <xf numFmtId="0" fontId="122" fillId="0" borderId="0"/>
    <xf numFmtId="0" fontId="122" fillId="0" borderId="0"/>
    <xf numFmtId="0" fontId="134"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4"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48" borderId="0" applyNumberFormat="0" applyBorder="0" applyAlignment="0" applyProtection="0"/>
    <xf numFmtId="0" fontId="37" fillId="7" borderId="0" applyNumberFormat="0" applyBorder="0" applyAlignment="0" applyProtection="0"/>
    <xf numFmtId="0" fontId="37" fillId="48" borderId="0" applyNumberFormat="0" applyBorder="0" applyAlignment="0" applyProtection="0"/>
    <xf numFmtId="0" fontId="38" fillId="7" borderId="0" applyNumberFormat="0" applyBorder="0" applyAlignment="0" applyProtection="0"/>
    <xf numFmtId="0" fontId="37" fillId="37" borderId="0" applyNumberFormat="0" applyBorder="0" applyAlignment="0" applyProtection="0"/>
    <xf numFmtId="0" fontId="37" fillId="48" borderId="0" applyNumberFormat="0" applyBorder="0" applyAlignment="0" applyProtection="0"/>
    <xf numFmtId="0" fontId="37" fillId="3" borderId="0" applyNumberFormat="0" applyBorder="0" applyAlignment="0" applyProtection="0"/>
    <xf numFmtId="0" fontId="37" fillId="48"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9" borderId="0" applyNumberFormat="0" applyBorder="0" applyAlignment="0" applyProtection="0"/>
    <xf numFmtId="0" fontId="37" fillId="8" borderId="0" applyNumberFormat="0" applyBorder="0" applyAlignment="0" applyProtection="0"/>
    <xf numFmtId="0" fontId="37" fillId="49" borderId="0" applyNumberFormat="0" applyBorder="0" applyAlignment="0" applyProtection="0"/>
    <xf numFmtId="0" fontId="38" fillId="8" borderId="0" applyNumberFormat="0" applyBorder="0" applyAlignment="0" applyProtection="0"/>
    <xf numFmtId="0" fontId="37" fillId="50" borderId="0" applyNumberFormat="0" applyBorder="0" applyAlignment="0" applyProtection="0"/>
    <xf numFmtId="0" fontId="37" fillId="49" borderId="0" applyNumberFormat="0" applyBorder="0" applyAlignment="0" applyProtection="0"/>
    <xf numFmtId="0" fontId="37" fillId="4"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9" borderId="0" applyNumberFormat="0" applyBorder="0" applyAlignment="0" applyProtection="0"/>
    <xf numFmtId="0" fontId="37" fillId="41" borderId="0" applyNumberFormat="0" applyBorder="0" applyAlignment="0" applyProtection="0"/>
    <xf numFmtId="0" fontId="38" fillId="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5"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8" borderId="0" applyNumberFormat="0" applyBorder="0" applyAlignment="0" applyProtection="0"/>
    <xf numFmtId="0" fontId="37" fillId="10" borderId="0" applyNumberFormat="0" applyBorder="0" applyAlignment="0" applyProtection="0"/>
    <xf numFmtId="0" fontId="37" fillId="48" borderId="0" applyNumberFormat="0" applyBorder="0" applyAlignment="0" applyProtection="0"/>
    <xf numFmtId="0" fontId="38" fillId="10" borderId="0" applyNumberFormat="0" applyBorder="0" applyAlignment="0" applyProtection="0"/>
    <xf numFmtId="0" fontId="37" fillId="51" borderId="0" applyNumberFormat="0" applyBorder="0" applyAlignment="0" applyProtection="0"/>
    <xf numFmtId="0" fontId="37" fillId="48" borderId="0" applyNumberFormat="0" applyBorder="0" applyAlignment="0" applyProtection="0"/>
    <xf numFmtId="0" fontId="37" fillId="3" borderId="0" applyNumberFormat="0" applyBorder="0" applyAlignment="0" applyProtection="0"/>
    <xf numFmtId="0" fontId="37" fillId="48"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52" borderId="0" applyNumberFormat="0" applyBorder="0" applyAlignment="0" applyProtection="0"/>
    <xf numFmtId="0" fontId="37" fillId="6" borderId="0" applyNumberFormat="0" applyBorder="0" applyAlignment="0" applyProtection="0"/>
    <xf numFmtId="0" fontId="37" fillId="52" borderId="0" applyNumberFormat="0" applyBorder="0" applyAlignment="0" applyProtection="0"/>
    <xf numFmtId="0" fontId="38" fillId="6"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49" borderId="0" applyNumberFormat="0" applyBorder="0" applyAlignment="0" applyProtection="0"/>
    <xf numFmtId="0" fontId="37" fillId="4" borderId="0" applyNumberFormat="0" applyBorder="0" applyAlignment="0" applyProtection="0"/>
    <xf numFmtId="0" fontId="37" fillId="49" borderId="0" applyNumberFormat="0" applyBorder="0" applyAlignment="0" applyProtection="0"/>
    <xf numFmtId="0" fontId="38" fillId="4" borderId="0" applyNumberFormat="0" applyBorder="0" applyAlignment="0" applyProtection="0"/>
    <xf numFmtId="0" fontId="37" fillId="3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7" borderId="0" applyNumberFormat="0" applyBorder="0" applyAlignment="0" applyProtection="0"/>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55" borderId="0" applyNumberFormat="0" applyBorder="0" applyProtection="0">
      <alignment horizontal="left"/>
    </xf>
    <xf numFmtId="0" fontId="37" fillId="8"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7" borderId="0" applyNumberFormat="0" applyBorder="0" applyProtection="0">
      <alignment horizontal="left"/>
    </xf>
    <xf numFmtId="0" fontId="37" fillId="9" borderId="0" applyNumberFormat="0" applyBorder="0" applyAlignment="0" applyProtection="0"/>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40" borderId="0" applyNumberFormat="0" applyBorder="0" applyProtection="0">
      <alignment horizontal="left"/>
    </xf>
    <xf numFmtId="0" fontId="37" fillId="10" borderId="0" applyNumberFormat="0" applyBorder="0" applyAlignment="0" applyProtection="0"/>
    <xf numFmtId="0" fontId="37" fillId="59" borderId="0" applyNumberFormat="0" applyBorder="0" applyProtection="0">
      <alignment horizontal="left"/>
    </xf>
    <xf numFmtId="0" fontId="37" fillId="59" borderId="0" applyNumberFormat="0" applyBorder="0" applyProtection="0">
      <alignment horizontal="left"/>
    </xf>
    <xf numFmtId="0" fontId="37" fillId="59" borderId="0" applyNumberFormat="0" applyBorder="0" applyProtection="0">
      <alignment horizontal="left"/>
    </xf>
    <xf numFmtId="0" fontId="37" fillId="59" borderId="0" applyNumberFormat="0" applyBorder="0" applyProtection="0">
      <alignment horizontal="left"/>
    </xf>
    <xf numFmtId="0" fontId="37" fillId="60" borderId="0" applyNumberFormat="0" applyBorder="0" applyProtection="0">
      <alignment horizontal="left"/>
    </xf>
    <xf numFmtId="0" fontId="37" fillId="6" borderId="0" applyNumberFormat="0" applyBorder="0" applyAlignment="0" applyProtection="0"/>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52" borderId="0" applyNumberFormat="0" applyBorder="0" applyProtection="0">
      <alignment horizontal="left"/>
    </xf>
    <xf numFmtId="0" fontId="37" fillId="4" borderId="0" applyNumberFormat="0" applyBorder="0" applyAlignment="0" applyProtection="0"/>
    <xf numFmtId="0" fontId="37" fillId="62" borderId="0" applyNumberFormat="0" applyBorder="0" applyProtection="0">
      <alignment horizontal="left"/>
    </xf>
    <xf numFmtId="0" fontId="37" fillId="62" borderId="0" applyNumberFormat="0" applyBorder="0" applyProtection="0">
      <alignment horizontal="left"/>
    </xf>
    <xf numFmtId="0" fontId="37" fillId="62" borderId="0" applyNumberFormat="0" applyBorder="0" applyProtection="0">
      <alignment horizontal="left"/>
    </xf>
    <xf numFmtId="0" fontId="37" fillId="62" borderId="0" applyNumberFormat="0" applyBorder="0" applyProtection="0">
      <alignment horizontal="left"/>
    </xf>
    <xf numFmtId="0" fontId="37" fillId="63" borderId="0" applyNumberFormat="0" applyBorder="0" applyProtection="0">
      <alignment horizontal="left"/>
    </xf>
    <xf numFmtId="0" fontId="37" fillId="64" borderId="0" applyNumberFormat="0" applyBorder="0" applyAlignment="0" applyProtection="0"/>
    <xf numFmtId="0" fontId="37" fillId="14" borderId="0" applyNumberFormat="0" applyBorder="0" applyAlignment="0" applyProtection="0"/>
    <xf numFmtId="0" fontId="37" fillId="64" borderId="0" applyNumberFormat="0" applyBorder="0" applyAlignment="0" applyProtection="0"/>
    <xf numFmtId="0" fontId="38" fillId="14" borderId="0" applyNumberFormat="0" applyBorder="0" applyAlignment="0" applyProtection="0"/>
    <xf numFmtId="0" fontId="37" fillId="65" borderId="0" applyNumberFormat="0" applyBorder="0" applyAlignment="0" applyProtection="0"/>
    <xf numFmtId="0" fontId="37" fillId="64" borderId="0" applyNumberFormat="0" applyBorder="0" applyAlignment="0" applyProtection="0"/>
    <xf numFmtId="0" fontId="37" fillId="11" borderId="0" applyNumberFormat="0" applyBorder="0" applyAlignment="0" applyProtection="0"/>
    <xf numFmtId="0" fontId="37" fillId="64"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12" borderId="0" applyNumberFormat="0" applyBorder="0" applyAlignment="0" applyProtection="0"/>
    <xf numFmtId="0" fontId="37" fillId="67" borderId="0" applyNumberFormat="0" applyBorder="0" applyAlignment="0" applyProtection="0"/>
    <xf numFmtId="0" fontId="38" fillId="12"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15" borderId="0" applyNumberFormat="0" applyBorder="0" applyAlignment="0" applyProtection="0"/>
    <xf numFmtId="0" fontId="37" fillId="68" borderId="0" applyNumberFormat="0" applyBorder="0" applyAlignment="0" applyProtection="0"/>
    <xf numFmtId="0" fontId="38" fillId="15" borderId="0" applyNumberFormat="0" applyBorder="0" applyAlignment="0" applyProtection="0"/>
    <xf numFmtId="0" fontId="37" fillId="69" borderId="0" applyNumberFormat="0" applyBorder="0" applyAlignment="0" applyProtection="0"/>
    <xf numFmtId="0" fontId="37" fillId="68" borderId="0" applyNumberFormat="0" applyBorder="0" applyAlignment="0" applyProtection="0"/>
    <xf numFmtId="0" fontId="37" fillId="13"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4" borderId="0" applyNumberFormat="0" applyBorder="0" applyAlignment="0" applyProtection="0"/>
    <xf numFmtId="0" fontId="37" fillId="10" borderId="0" applyNumberFormat="0" applyBorder="0" applyAlignment="0" applyProtection="0"/>
    <xf numFmtId="0" fontId="37" fillId="64" borderId="0" applyNumberFormat="0" applyBorder="0" applyAlignment="0" applyProtection="0"/>
    <xf numFmtId="0" fontId="38" fillId="10" borderId="0" applyNumberFormat="0" applyBorder="0" applyAlignment="0" applyProtection="0"/>
    <xf numFmtId="0" fontId="37" fillId="51" borderId="0" applyNumberFormat="0" applyBorder="0" applyAlignment="0" applyProtection="0"/>
    <xf numFmtId="0" fontId="37" fillId="64" borderId="0" applyNumberFormat="0" applyBorder="0" applyAlignment="0" applyProtection="0"/>
    <xf numFmtId="0" fontId="37" fillId="11" borderId="0" applyNumberFormat="0" applyBorder="0" applyAlignment="0" applyProtection="0"/>
    <xf numFmtId="0" fontId="37" fillId="64"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70" borderId="0" applyNumberFormat="0" applyBorder="0" applyAlignment="0" applyProtection="0"/>
    <xf numFmtId="0" fontId="37" fillId="14" borderId="0" applyNumberFormat="0" applyBorder="0" applyAlignment="0" applyProtection="0"/>
    <xf numFmtId="0" fontId="37" fillId="70" borderId="0" applyNumberFormat="0" applyBorder="0" applyAlignment="0" applyProtection="0"/>
    <xf numFmtId="0" fontId="38" fillId="14" borderId="0" applyNumberFormat="0" applyBorder="0" applyAlignment="0" applyProtection="0"/>
    <xf numFmtId="0" fontId="37" fillId="65"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49" borderId="0" applyNumberFormat="0" applyBorder="0" applyAlignment="0" applyProtection="0"/>
    <xf numFmtId="0" fontId="37" fillId="16" borderId="0" applyNumberFormat="0" applyBorder="0" applyAlignment="0" applyProtection="0"/>
    <xf numFmtId="0" fontId="37" fillId="49" borderId="0" applyNumberFormat="0" applyBorder="0" applyAlignment="0" applyProtection="0"/>
    <xf numFmtId="0" fontId="38" fillId="16" borderId="0" applyNumberFormat="0" applyBorder="0" applyAlignment="0" applyProtection="0"/>
    <xf numFmtId="0" fontId="37" fillId="71" borderId="0" applyNumberFormat="0" applyBorder="0" applyAlignment="0" applyProtection="0"/>
    <xf numFmtId="0" fontId="37" fillId="49" borderId="0" applyNumberFormat="0" applyBorder="0" applyAlignment="0" applyProtection="0"/>
    <xf numFmtId="0" fontId="37" fillId="4"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14" borderId="0" applyNumberFormat="0" applyBorder="0" applyAlignment="0" applyProtection="0"/>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72" borderId="0" applyNumberFormat="0" applyBorder="0" applyProtection="0">
      <alignment horizontal="left"/>
    </xf>
    <xf numFmtId="0" fontId="37" fillId="12" borderId="0" applyNumberFormat="0" applyBorder="0" applyAlignment="0" applyProtection="0"/>
    <xf numFmtId="0" fontId="37" fillId="73" borderId="0" applyNumberFormat="0" applyBorder="0" applyProtection="0">
      <alignment horizontal="left"/>
    </xf>
    <xf numFmtId="0" fontId="37" fillId="73" borderId="0" applyNumberFormat="0" applyBorder="0" applyProtection="0">
      <alignment horizontal="left"/>
    </xf>
    <xf numFmtId="0" fontId="37" fillId="73" borderId="0" applyNumberFormat="0" applyBorder="0" applyProtection="0">
      <alignment horizontal="left"/>
    </xf>
    <xf numFmtId="0" fontId="37" fillId="73" borderId="0" applyNumberFormat="0" applyBorder="0" applyProtection="0">
      <alignment horizontal="left"/>
    </xf>
    <xf numFmtId="0" fontId="37" fillId="56" borderId="0" applyNumberFormat="0" applyBorder="0" applyProtection="0">
      <alignment horizontal="left"/>
    </xf>
    <xf numFmtId="0" fontId="37" fillId="15" borderId="0" applyNumberFormat="0" applyBorder="0" applyAlignment="0" applyProtection="0"/>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69" borderId="0" applyNumberFormat="0" applyBorder="0" applyProtection="0">
      <alignment horizontal="left"/>
    </xf>
    <xf numFmtId="0" fontId="37" fillId="10" borderId="0" applyNumberFormat="0" applyBorder="0" applyAlignment="0" applyProtection="0"/>
    <xf numFmtId="0" fontId="37" fillId="74" borderId="0" applyNumberFormat="0" applyBorder="0" applyProtection="0">
      <alignment horizontal="left"/>
    </xf>
    <xf numFmtId="0" fontId="37" fillId="74" borderId="0" applyNumberFormat="0" applyBorder="0" applyProtection="0">
      <alignment horizontal="left"/>
    </xf>
    <xf numFmtId="0" fontId="37" fillId="74" borderId="0" applyNumberFormat="0" applyBorder="0" applyProtection="0">
      <alignment horizontal="left"/>
    </xf>
    <xf numFmtId="0" fontId="37" fillId="74" borderId="0" applyNumberFormat="0" applyBorder="0" applyProtection="0">
      <alignment horizontal="left"/>
    </xf>
    <xf numFmtId="0" fontId="37" fillId="60" borderId="0" applyNumberFormat="0" applyBorder="0" applyProtection="0">
      <alignment horizontal="left"/>
    </xf>
    <xf numFmtId="0" fontId="37" fillId="14" borderId="0" applyNumberFormat="0" applyBorder="0" applyAlignment="0" applyProtection="0"/>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72" borderId="0" applyNumberFormat="0" applyBorder="0" applyProtection="0">
      <alignment horizontal="left"/>
    </xf>
    <xf numFmtId="0" fontId="37" fillId="16" borderId="0" applyNumberFormat="0" applyBorder="0" applyAlignment="0" applyProtection="0"/>
    <xf numFmtId="0" fontId="37" fillId="75" borderId="0" applyNumberFormat="0" applyBorder="0" applyProtection="0">
      <alignment horizontal="left"/>
    </xf>
    <xf numFmtId="0" fontId="37" fillId="75" borderId="0" applyNumberFormat="0" applyBorder="0" applyProtection="0">
      <alignment horizontal="left"/>
    </xf>
    <xf numFmtId="0" fontId="37" fillId="75" borderId="0" applyNumberFormat="0" applyBorder="0" applyProtection="0">
      <alignment horizontal="left"/>
    </xf>
    <xf numFmtId="0" fontId="37" fillId="75" borderId="0" applyNumberFormat="0" applyBorder="0" applyProtection="0">
      <alignment horizontal="left"/>
    </xf>
    <xf numFmtId="0" fontId="37" fillId="71" borderId="0" applyNumberFormat="0" applyBorder="0" applyProtection="0">
      <alignment horizontal="left"/>
    </xf>
    <xf numFmtId="0" fontId="40" fillId="76" borderId="0" applyNumberFormat="0" applyBorder="0" applyAlignment="0" applyProtection="0"/>
    <xf numFmtId="0" fontId="40" fillId="76" borderId="0" applyNumberFormat="0" applyBorder="0" applyAlignment="0" applyProtection="0"/>
    <xf numFmtId="0" fontId="39" fillId="18" borderId="0" applyNumberFormat="0" applyBorder="0" applyAlignment="0" applyProtection="0"/>
    <xf numFmtId="0" fontId="40" fillId="77" borderId="0" applyNumberFormat="0" applyBorder="0" applyAlignment="0" applyProtection="0"/>
    <xf numFmtId="0" fontId="40" fillId="76" borderId="0" applyNumberFormat="0" applyBorder="0" applyAlignment="0" applyProtection="0"/>
    <xf numFmtId="0" fontId="40" fillId="17" borderId="0" applyNumberFormat="0" applyBorder="0" applyAlignment="0" applyProtection="0"/>
    <xf numFmtId="0" fontId="40" fillId="76" borderId="0" applyNumberFormat="0" applyBorder="0" applyAlignment="0" applyProtection="0"/>
    <xf numFmtId="0" fontId="40" fillId="76"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39" fillId="12"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39" fillId="15" borderId="0" applyNumberFormat="0" applyBorder="0" applyAlignment="0" applyProtection="0"/>
    <xf numFmtId="0" fontId="40" fillId="69" borderId="0" applyNumberFormat="0" applyBorder="0" applyAlignment="0" applyProtection="0"/>
    <xf numFmtId="0" fontId="40" fillId="68" borderId="0" applyNumberFormat="0" applyBorder="0" applyAlignment="0" applyProtection="0"/>
    <xf numFmtId="0" fontId="40" fillId="13"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39" fillId="19" borderId="0" applyNumberFormat="0" applyBorder="0" applyAlignment="0" applyProtection="0"/>
    <xf numFmtId="0" fontId="40" fillId="78" borderId="0" applyNumberFormat="0" applyBorder="0" applyAlignment="0" applyProtection="0"/>
    <xf numFmtId="0" fontId="40" fillId="64" borderId="0" applyNumberFormat="0" applyBorder="0" applyAlignment="0" applyProtection="0"/>
    <xf numFmtId="0" fontId="40" fillId="11" borderId="0" applyNumberFormat="0" applyBorder="0" applyAlignment="0" applyProtection="0"/>
    <xf numFmtId="0" fontId="40" fillId="64"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76" borderId="0" applyNumberFormat="0" applyBorder="0" applyAlignment="0" applyProtection="0"/>
    <xf numFmtId="0" fontId="40" fillId="76" borderId="0" applyNumberFormat="0" applyBorder="0" applyAlignment="0" applyProtection="0"/>
    <xf numFmtId="0" fontId="39" fillId="17" borderId="0" applyNumberFormat="0" applyBorder="0" applyAlignment="0" applyProtection="0"/>
    <xf numFmtId="0" fontId="40" fillId="76" borderId="0" applyNumberFormat="0" applyBorder="0" applyAlignment="0" applyProtection="0"/>
    <xf numFmtId="0" fontId="40" fillId="7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39" fillId="20" borderId="0" applyNumberFormat="0" applyBorder="0" applyAlignment="0" applyProtection="0"/>
    <xf numFmtId="0" fontId="40" fillId="79" borderId="0" applyNumberFormat="0" applyBorder="0" applyAlignment="0" applyProtection="0"/>
    <xf numFmtId="0" fontId="40" fillId="49" borderId="0" applyNumberFormat="0" applyBorder="0" applyAlignment="0" applyProtection="0"/>
    <xf numFmtId="0" fontId="40" fillId="4" borderId="0" applyNumberFormat="0" applyBorder="0" applyAlignment="0" applyProtection="0"/>
    <xf numFmtId="0" fontId="40" fillId="49"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18" borderId="0" applyNumberFormat="0" applyBorder="0" applyAlignment="0" applyProtection="0"/>
    <xf numFmtId="0" fontId="40" fillId="61" borderId="0" applyNumberFormat="0" applyBorder="0" applyProtection="0">
      <alignment horizontal="left"/>
    </xf>
    <xf numFmtId="0" fontId="40" fillId="61" borderId="0" applyNumberFormat="0" applyBorder="0" applyProtection="0">
      <alignment horizontal="left"/>
    </xf>
    <xf numFmtId="0" fontId="40" fillId="61" borderId="0" applyNumberFormat="0" applyBorder="0" applyProtection="0">
      <alignment horizontal="left"/>
    </xf>
    <xf numFmtId="0" fontId="40" fillId="61" borderId="0" applyNumberFormat="0" applyBorder="0" applyProtection="0">
      <alignment horizontal="left"/>
    </xf>
    <xf numFmtId="0" fontId="40" fillId="80" borderId="0" applyNumberFormat="0" applyBorder="0" applyProtection="0">
      <alignment horizontal="left"/>
    </xf>
    <xf numFmtId="0" fontId="40" fillId="12" borderId="0" applyNumberFormat="0" applyBorder="0" applyAlignment="0" applyProtection="0"/>
    <xf numFmtId="0" fontId="40" fillId="73" borderId="0" applyNumberFormat="0" applyBorder="0" applyProtection="0">
      <alignment horizontal="left"/>
    </xf>
    <xf numFmtId="0" fontId="40" fillId="73" borderId="0" applyNumberFormat="0" applyBorder="0" applyProtection="0">
      <alignment horizontal="left"/>
    </xf>
    <xf numFmtId="0" fontId="40" fillId="73" borderId="0" applyNumberFormat="0" applyBorder="0" applyProtection="0">
      <alignment horizontal="left"/>
    </xf>
    <xf numFmtId="0" fontId="40" fillId="73" borderId="0" applyNumberFormat="0" applyBorder="0" applyProtection="0">
      <alignment horizontal="left"/>
    </xf>
    <xf numFmtId="0" fontId="40" fillId="56" borderId="0" applyNumberFormat="0" applyBorder="0" applyProtection="0">
      <alignment horizontal="left"/>
    </xf>
    <xf numFmtId="0" fontId="40" fillId="15" borderId="0" applyNumberFormat="0" applyBorder="0" applyAlignment="0" applyProtection="0"/>
    <xf numFmtId="0" fontId="40" fillId="58" borderId="0" applyNumberFormat="0" applyBorder="0" applyProtection="0">
      <alignment horizontal="left"/>
    </xf>
    <xf numFmtId="0" fontId="40" fillId="58" borderId="0" applyNumberFormat="0" applyBorder="0" applyProtection="0">
      <alignment horizontal="left"/>
    </xf>
    <xf numFmtId="0" fontId="40" fillId="58" borderId="0" applyNumberFormat="0" applyBorder="0" applyProtection="0">
      <alignment horizontal="left"/>
    </xf>
    <xf numFmtId="0" fontId="40" fillId="58" borderId="0" applyNumberFormat="0" applyBorder="0" applyProtection="0">
      <alignment horizontal="left"/>
    </xf>
    <xf numFmtId="0" fontId="40" fillId="69" borderId="0" applyNumberFormat="0" applyBorder="0" applyProtection="0">
      <alignment horizontal="left"/>
    </xf>
    <xf numFmtId="0" fontId="40" fillId="19" borderId="0" applyNumberFormat="0" applyBorder="0" applyAlignment="0" applyProtection="0"/>
    <xf numFmtId="0" fontId="40" fillId="81" borderId="0" applyNumberFormat="0" applyBorder="0" applyProtection="0">
      <alignment horizontal="left"/>
    </xf>
    <xf numFmtId="0" fontId="40" fillId="81" borderId="0" applyNumberFormat="0" applyBorder="0" applyProtection="0">
      <alignment horizontal="left"/>
    </xf>
    <xf numFmtId="0" fontId="40" fillId="81" borderId="0" applyNumberFormat="0" applyBorder="0" applyProtection="0">
      <alignment horizontal="left"/>
    </xf>
    <xf numFmtId="0" fontId="40" fillId="81" borderId="0" applyNumberFormat="0" applyBorder="0" applyProtection="0">
      <alignment horizontal="left"/>
    </xf>
    <xf numFmtId="0" fontId="40" fillId="78" borderId="0" applyNumberFormat="0" applyBorder="0" applyProtection="0">
      <alignment horizontal="left"/>
    </xf>
    <xf numFmtId="0" fontId="40" fillId="17" borderId="0" applyNumberFormat="0" applyBorder="0" applyAlignment="0" applyProtection="0"/>
    <xf numFmtId="0" fontId="40" fillId="61" borderId="0" applyNumberFormat="0" applyBorder="0" applyProtection="0">
      <alignment horizontal="left"/>
    </xf>
    <xf numFmtId="0" fontId="40" fillId="61" borderId="0" applyNumberFormat="0" applyBorder="0" applyProtection="0">
      <alignment horizontal="left"/>
    </xf>
    <xf numFmtId="0" fontId="40" fillId="61" borderId="0" applyNumberFormat="0" applyBorder="0" applyProtection="0">
      <alignment horizontal="left"/>
    </xf>
    <xf numFmtId="0" fontId="40" fillId="61" borderId="0" applyNumberFormat="0" applyBorder="0" applyProtection="0">
      <alignment horizontal="left"/>
    </xf>
    <xf numFmtId="0" fontId="40" fillId="76" borderId="0" applyNumberFormat="0" applyBorder="0" applyProtection="0">
      <alignment horizontal="left"/>
    </xf>
    <xf numFmtId="0" fontId="40" fillId="20" borderId="0" applyNumberFormat="0" applyBorder="0" applyAlignment="0" applyProtection="0"/>
    <xf numFmtId="0" fontId="40" fillId="56" borderId="0" applyNumberFormat="0" applyBorder="0" applyProtection="0">
      <alignment horizontal="left"/>
    </xf>
    <xf numFmtId="0" fontId="40" fillId="56" borderId="0" applyNumberFormat="0" applyBorder="0" applyProtection="0">
      <alignment horizontal="left"/>
    </xf>
    <xf numFmtId="0" fontId="40" fillId="56" borderId="0" applyNumberFormat="0" applyBorder="0" applyProtection="0">
      <alignment horizontal="left"/>
    </xf>
    <xf numFmtId="0" fontId="40" fillId="56" borderId="0" applyNumberFormat="0" applyBorder="0" applyProtection="0">
      <alignment horizontal="left"/>
    </xf>
    <xf numFmtId="0" fontId="40" fillId="82" borderId="0" applyNumberFormat="0" applyBorder="0" applyProtection="0">
      <alignment horizontal="left"/>
    </xf>
    <xf numFmtId="0" fontId="99" fillId="35" borderId="0" applyNumberFormat="0" applyBorder="0" applyAlignment="0" applyProtection="0"/>
    <xf numFmtId="0" fontId="99" fillId="36" borderId="0" applyNumberFormat="0" applyBorder="0" applyAlignment="0" applyProtection="0"/>
    <xf numFmtId="0" fontId="98" fillId="37" borderId="0" applyNumberFormat="0" applyBorder="0" applyAlignment="0" applyProtection="0"/>
    <xf numFmtId="0" fontId="98" fillId="0" borderId="0" applyNumberFormat="0" applyFill="0" applyBorder="0" applyAlignment="0" applyProtection="0"/>
    <xf numFmtId="0" fontId="96" fillId="38" borderId="0" applyNumberFormat="0" applyBorder="0" applyAlignment="0" applyProtection="0"/>
    <xf numFmtId="0" fontId="41" fillId="8" borderId="0" applyNumberFormat="0" applyBorder="0" applyAlignment="0" applyProtection="0"/>
    <xf numFmtId="187" fontId="135" fillId="0" borderId="14" applyAlignment="0" applyProtection="0"/>
    <xf numFmtId="188" fontId="136" fillId="0" borderId="0" applyFill="0" applyBorder="0" applyAlignment="0"/>
    <xf numFmtId="189" fontId="136" fillId="0" borderId="0" applyFill="0" applyBorder="0" applyAlignment="0"/>
    <xf numFmtId="190" fontId="136" fillId="0" borderId="0" applyFill="0" applyBorder="0" applyAlignment="0"/>
    <xf numFmtId="191" fontId="136" fillId="0" borderId="0" applyFill="0" applyBorder="0" applyAlignment="0"/>
    <xf numFmtId="192" fontId="136" fillId="0" borderId="0" applyFill="0" applyBorder="0" applyAlignment="0"/>
    <xf numFmtId="188" fontId="136" fillId="0" borderId="0" applyFill="0" applyBorder="0" applyAlignment="0"/>
    <xf numFmtId="193" fontId="136" fillId="0" borderId="0" applyFill="0" applyBorder="0" applyAlignment="0"/>
    <xf numFmtId="189" fontId="136" fillId="0" borderId="0" applyFill="0" applyBorder="0" applyAlignment="0"/>
    <xf numFmtId="49" fontId="124" fillId="0" borderId="1">
      <alignment horizontal="center" vertical="center"/>
      <protection locked="0"/>
    </xf>
    <xf numFmtId="185" fontId="34" fillId="0" borderId="31" applyBorder="0" applyAlignment="0">
      <alignment horizontal="right" wrapText="1"/>
    </xf>
    <xf numFmtId="0" fontId="122" fillId="0" borderId="0" applyFont="0" applyFill="0" applyBorder="0" applyAlignment="0" applyProtection="0"/>
    <xf numFmtId="188" fontId="122" fillId="0" borderId="0" applyFont="0" applyFill="0" applyBorder="0" applyAlignment="0" applyProtection="0"/>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71" fontId="26" fillId="0" borderId="0" applyFont="0" applyFill="0" applyBorder="0" applyAlignment="0" applyProtection="0"/>
    <xf numFmtId="186" fontId="57" fillId="0" borderId="0" applyFill="0" applyBorder="0" applyAlignment="0" applyProtection="0"/>
    <xf numFmtId="210" fontId="57" fillId="0" borderId="0" applyFill="0" applyBorder="0" applyAlignment="0" applyProtection="0"/>
    <xf numFmtId="186" fontId="57" fillId="0" borderId="0" applyFill="0" applyBorder="0" applyAlignment="0" applyProtection="0"/>
    <xf numFmtId="186" fontId="25" fillId="0" borderId="0" applyFill="0" applyBorder="0" applyAlignment="0" applyProtection="0"/>
    <xf numFmtId="171" fontId="26" fillId="0" borderId="0" applyFont="0" applyFill="0" applyBorder="0" applyAlignment="0" applyProtection="0"/>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85" fontId="34" fillId="0" borderId="31" applyBorder="0" applyAlignment="0">
      <alignment horizontal="right" wrapText="1"/>
    </xf>
    <xf numFmtId="194" fontId="122" fillId="0" borderId="0" applyFont="0" applyFill="0" applyBorder="0" applyAlignment="0" applyProtection="0"/>
    <xf numFmtId="0" fontId="137" fillId="0" borderId="0" applyNumberFormat="0" applyFill="0" applyBorder="0" applyAlignment="0" applyProtection="0"/>
    <xf numFmtId="0" fontId="122" fillId="0" borderId="0" applyFont="0" applyFill="0" applyBorder="0" applyAlignment="0" applyProtection="0"/>
    <xf numFmtId="189" fontId="122" fillId="0" borderId="0" applyFont="0" applyFill="0" applyBorder="0" applyAlignment="0" applyProtection="0"/>
    <xf numFmtId="193" fontId="122" fillId="0" borderId="0" applyFont="0" applyFill="0" applyBorder="0" applyAlignment="0" applyProtection="0"/>
    <xf numFmtId="0" fontId="137" fillId="0" borderId="0" applyNumberFormat="0" applyFill="0" applyBorder="0" applyAlignment="0" applyProtection="0"/>
    <xf numFmtId="195" fontId="122" fillId="0" borderId="0" applyFont="0" applyFill="0" applyBorder="0" applyAlignment="0" applyProtection="0"/>
    <xf numFmtId="14" fontId="136" fillId="0" borderId="0" applyFill="0" applyBorder="0" applyAlignment="0"/>
    <xf numFmtId="49" fontId="25" fillId="0" borderId="1">
      <alignment horizontal="left" vertical="center"/>
      <protection locked="0"/>
    </xf>
    <xf numFmtId="196" fontId="83" fillId="0" borderId="0" applyFont="0" applyFill="0" applyBorder="0" applyAlignment="0" applyProtection="0"/>
    <xf numFmtId="197" fontId="83" fillId="0" borderId="0" applyFont="0" applyFill="0" applyBorder="0" applyAlignment="0" applyProtection="0"/>
    <xf numFmtId="188" fontId="138" fillId="0" borderId="0" applyFill="0" applyBorder="0" applyAlignment="0"/>
    <xf numFmtId="189" fontId="138" fillId="0" borderId="0" applyFill="0" applyBorder="0" applyAlignment="0"/>
    <xf numFmtId="188" fontId="138" fillId="0" borderId="0" applyFill="0" applyBorder="0" applyAlignment="0"/>
    <xf numFmtId="193" fontId="138" fillId="0" borderId="0" applyFill="0" applyBorder="0" applyAlignment="0"/>
    <xf numFmtId="189" fontId="138" fillId="0" borderId="0" applyFill="0" applyBorder="0" applyAlignment="0"/>
    <xf numFmtId="0" fontId="97" fillId="39" borderId="0" applyNumberFormat="0" applyBorder="0" applyAlignment="0" applyProtection="0"/>
    <xf numFmtId="198" fontId="25" fillId="0" borderId="0" applyFont="0" applyFill="0" applyBorder="0" applyAlignment="0" applyProtection="0"/>
    <xf numFmtId="0" fontId="37" fillId="0" borderId="0"/>
    <xf numFmtId="0" fontId="93" fillId="0" borderId="0" applyNumberFormat="0" applyFill="0" applyBorder="0" applyAlignment="0" applyProtection="0"/>
    <xf numFmtId="199" fontId="138" fillId="0" borderId="0" applyNumberFormat="0" applyFill="0" applyBorder="0" applyAlignment="0" applyProtection="0"/>
    <xf numFmtId="200" fontId="139" fillId="0" borderId="0" applyAlignment="0">
      <alignment wrapText="1"/>
    </xf>
    <xf numFmtId="0" fontId="94" fillId="40" borderId="0" applyNumberFormat="0" applyBorder="0" applyAlignment="0" applyProtection="0"/>
    <xf numFmtId="0" fontId="45" fillId="9" borderId="0" applyNumberFormat="0" applyBorder="0" applyAlignment="0" applyProtection="0"/>
    <xf numFmtId="38" fontId="140" fillId="83" borderId="0" applyNumberFormat="0" applyBorder="0" applyAlignment="0" applyProtection="0"/>
    <xf numFmtId="0" fontId="141" fillId="0" borderId="45" applyNumberFormat="0" applyAlignment="0" applyProtection="0">
      <alignment horizontal="left" vertical="center"/>
    </xf>
    <xf numFmtId="0" fontId="141" fillId="0" borderId="45" applyNumberFormat="0" applyAlignment="0" applyProtection="0">
      <alignment horizontal="left" vertical="center"/>
    </xf>
    <xf numFmtId="0" fontId="141" fillId="0" borderId="45" applyNumberFormat="0" applyAlignment="0" applyProtection="0">
      <alignment horizontal="left" vertical="center"/>
    </xf>
    <xf numFmtId="0" fontId="141" fillId="0" borderId="45" applyNumberFormat="0" applyAlignment="0" applyProtection="0">
      <alignment horizontal="left" vertical="center"/>
    </xf>
    <xf numFmtId="0" fontId="141" fillId="0" borderId="45" applyNumberFormat="0" applyAlignment="0" applyProtection="0">
      <alignment horizontal="left" vertical="center"/>
    </xf>
    <xf numFmtId="0" fontId="141" fillId="0" borderId="45" applyNumberFormat="0" applyAlignment="0" applyProtection="0">
      <alignment horizontal="left" vertical="center"/>
    </xf>
    <xf numFmtId="0" fontId="141" fillId="0" borderId="9">
      <alignment horizontal="left" vertical="center"/>
    </xf>
    <xf numFmtId="0" fontId="90" fillId="0" borderId="0" applyNumberFormat="0" applyFill="0" applyBorder="0" applyAlignment="0" applyProtection="0"/>
    <xf numFmtId="0" fontId="46" fillId="0" borderId="17" applyNumberFormat="0" applyFill="0" applyAlignment="0" applyProtection="0"/>
    <xf numFmtId="0" fontId="91" fillId="0" borderId="0" applyNumberFormat="0" applyFill="0" applyBorder="0" applyAlignment="0" applyProtection="0"/>
    <xf numFmtId="0" fontId="47" fillId="0" borderId="18" applyNumberFormat="0" applyFill="0" applyAlignment="0" applyProtection="0"/>
    <xf numFmtId="0" fontId="48" fillId="0" borderId="19" applyNumberFormat="0" applyFill="0" applyAlignment="0" applyProtection="0"/>
    <xf numFmtId="201" fontId="142" fillId="0" borderId="0" applyNumberFormat="0"/>
    <xf numFmtId="0" fontId="125" fillId="0" borderId="0" applyNumberFormat="0" applyFill="0" applyBorder="0" applyAlignment="0" applyProtection="0">
      <alignment vertical="top"/>
      <protection locked="0"/>
    </xf>
    <xf numFmtId="0" fontId="143" fillId="0" borderId="0"/>
    <xf numFmtId="10" fontId="140" fillId="84" borderId="1" applyNumberFormat="0" applyBorder="0" applyAlignment="0" applyProtection="0"/>
    <xf numFmtId="49" fontId="25" fillId="0" borderId="0" applyNumberFormat="0" applyFont="0" applyAlignment="0">
      <alignment vertical="top" wrapText="1"/>
      <protection locked="0"/>
    </xf>
    <xf numFmtId="49" fontId="25" fillId="0" borderId="0" applyNumberFormat="0" applyFont="0" applyAlignment="0">
      <alignment vertical="top" wrapText="1"/>
    </xf>
    <xf numFmtId="49" fontId="25" fillId="0" borderId="0" applyNumberFormat="0" applyFont="0" applyAlignment="0">
      <alignment vertical="top" wrapText="1"/>
    </xf>
    <xf numFmtId="49" fontId="25" fillId="0" borderId="0" applyNumberFormat="0" applyFont="0" applyAlignment="0">
      <alignment vertical="top" wrapText="1"/>
    </xf>
    <xf numFmtId="0" fontId="25" fillId="0" borderId="0" applyNumberFormat="0" applyAlignment="0">
      <protection locked="0"/>
    </xf>
    <xf numFmtId="49" fontId="129" fillId="46" borderId="55">
      <alignment horizontal="left" vertical="center"/>
      <protection locked="0"/>
    </xf>
    <xf numFmtId="4" fontId="129" fillId="46" borderId="55">
      <alignment horizontal="right" vertical="center"/>
      <protection locked="0"/>
    </xf>
    <xf numFmtId="4" fontId="144" fillId="46" borderId="55">
      <alignment horizontal="right" vertical="center"/>
      <protection locked="0"/>
    </xf>
    <xf numFmtId="49" fontId="145" fillId="46" borderId="1">
      <alignment horizontal="left" vertical="center"/>
      <protection locked="0"/>
    </xf>
    <xf numFmtId="49" fontId="146" fillId="46" borderId="1">
      <alignment horizontal="left" vertical="center"/>
      <protection locked="0"/>
    </xf>
    <xf numFmtId="4" fontId="145" fillId="46" borderId="1">
      <alignment horizontal="right" vertical="center"/>
      <protection locked="0"/>
    </xf>
    <xf numFmtId="4" fontId="147" fillId="46" borderId="1">
      <alignment horizontal="right" vertical="center"/>
      <protection locked="0"/>
    </xf>
    <xf numFmtId="49" fontId="124" fillId="46" borderId="1">
      <alignment horizontal="left" vertical="center"/>
      <protection locked="0"/>
    </xf>
    <xf numFmtId="49" fontId="144" fillId="46" borderId="1">
      <alignment horizontal="left" vertical="center"/>
      <protection locked="0"/>
    </xf>
    <xf numFmtId="4" fontId="124" fillId="46" borderId="1">
      <alignment horizontal="right" vertical="center"/>
      <protection locked="0"/>
    </xf>
    <xf numFmtId="4" fontId="144" fillId="46" borderId="1">
      <alignment horizontal="right" vertical="center"/>
      <protection locked="0"/>
    </xf>
    <xf numFmtId="49" fontId="130" fillId="46" borderId="1">
      <alignment horizontal="left" vertical="center"/>
      <protection locked="0"/>
    </xf>
    <xf numFmtId="49" fontId="148" fillId="46" borderId="1">
      <alignment horizontal="left" vertical="center"/>
      <protection locked="0"/>
    </xf>
    <xf numFmtId="4" fontId="130" fillId="46" borderId="1">
      <alignment horizontal="right" vertical="center"/>
      <protection locked="0"/>
    </xf>
    <xf numFmtId="4" fontId="149" fillId="46" borderId="1">
      <alignment horizontal="right" vertical="center"/>
      <protection locked="0"/>
    </xf>
    <xf numFmtId="49" fontId="128" fillId="0" borderId="1">
      <alignment horizontal="left" vertical="center"/>
      <protection locked="0"/>
    </xf>
    <xf numFmtId="49" fontId="150" fillId="0" borderId="1">
      <alignment horizontal="left" vertical="center"/>
      <protection locked="0"/>
    </xf>
    <xf numFmtId="4" fontId="128" fillId="0" borderId="1">
      <alignment horizontal="right" vertical="center"/>
      <protection locked="0"/>
    </xf>
    <xf numFmtId="4" fontId="150" fillId="0" borderId="1">
      <alignment horizontal="right" vertical="center"/>
      <protection locked="0"/>
    </xf>
    <xf numFmtId="49" fontId="131" fillId="0" borderId="1">
      <alignment horizontal="left" vertical="center"/>
      <protection locked="0"/>
    </xf>
    <xf numFmtId="49" fontId="151" fillId="0" borderId="1">
      <alignment horizontal="left" vertical="center"/>
      <protection locked="0"/>
    </xf>
    <xf numFmtId="4" fontId="131" fillId="0" borderId="1">
      <alignment horizontal="right" vertical="center"/>
      <protection locked="0"/>
    </xf>
    <xf numFmtId="49" fontId="128" fillId="0" borderId="1">
      <alignment horizontal="left" vertical="center"/>
      <protection locked="0"/>
    </xf>
    <xf numFmtId="49" fontId="150" fillId="0" borderId="1">
      <alignment horizontal="left" vertical="center"/>
      <protection locked="0"/>
    </xf>
    <xf numFmtId="4" fontId="128" fillId="0" borderId="1">
      <alignment horizontal="right" vertical="center"/>
      <protection locked="0"/>
    </xf>
    <xf numFmtId="188" fontId="152" fillId="0" borderId="0" applyFill="0" applyBorder="0" applyAlignment="0"/>
    <xf numFmtId="189" fontId="152" fillId="0" borderId="0" applyFill="0" applyBorder="0" applyAlignment="0"/>
    <xf numFmtId="188" fontId="152" fillId="0" borderId="0" applyFill="0" applyBorder="0" applyAlignment="0"/>
    <xf numFmtId="193" fontId="152" fillId="0" borderId="0" applyFill="0" applyBorder="0" applyAlignment="0"/>
    <xf numFmtId="189" fontId="152" fillId="0" borderId="0" applyFill="0" applyBorder="0" applyAlignment="0"/>
    <xf numFmtId="202" fontId="83" fillId="0" borderId="0" applyFont="0" applyFill="0" applyBorder="0" applyAlignment="0" applyProtection="0"/>
    <xf numFmtId="203" fontId="83" fillId="0" borderId="0" applyFont="0" applyFill="0" applyBorder="0" applyAlignment="0" applyProtection="0"/>
    <xf numFmtId="0" fontId="95" fillId="41" borderId="0" applyNumberFormat="0" applyBorder="0" applyAlignment="0" applyProtection="0"/>
    <xf numFmtId="0" fontId="51" fillId="13" borderId="0" applyNumberFormat="0" applyBorder="0" applyAlignment="0" applyProtection="0"/>
    <xf numFmtId="0" fontId="126" fillId="0" borderId="0" applyNumberFormat="0" applyFill="0" applyBorder="0" applyAlignment="0" applyProtection="0"/>
    <xf numFmtId="0" fontId="83" fillId="0" borderId="0"/>
    <xf numFmtId="0" fontId="25" fillId="0" borderId="0"/>
    <xf numFmtId="0" fontId="25" fillId="0" borderId="0"/>
    <xf numFmtId="9" fontId="153" fillId="0" borderId="0"/>
    <xf numFmtId="9" fontId="153" fillId="0" borderId="0"/>
    <xf numFmtId="0" fontId="26" fillId="5" borderId="21" applyNumberFormat="0" applyFont="0" applyAlignment="0" applyProtection="0"/>
    <xf numFmtId="0" fontId="26" fillId="5" borderId="21" applyNumberFormat="0" applyFont="0" applyAlignment="0" applyProtection="0"/>
    <xf numFmtId="4" fontId="113" fillId="85" borderId="1">
      <alignment horizontal="right" vertical="center"/>
      <protection locked="0"/>
    </xf>
    <xf numFmtId="4" fontId="113" fillId="86" borderId="1">
      <alignment horizontal="right" vertical="center"/>
      <protection locked="0"/>
    </xf>
    <xf numFmtId="4" fontId="113" fillId="83" borderId="1">
      <alignment horizontal="right" vertical="center"/>
      <protection locked="0"/>
    </xf>
    <xf numFmtId="192" fontId="122" fillId="0" borderId="0" applyFont="0" applyFill="0" applyBorder="0" applyAlignment="0" applyProtection="0"/>
    <xf numFmtId="194" fontId="122" fillId="0" borderId="0" applyFont="0" applyFill="0" applyBorder="0" applyAlignment="0" applyProtection="0"/>
    <xf numFmtId="10" fontId="25" fillId="0" borderId="0" applyFont="0" applyFill="0" applyBorder="0" applyAlignment="0" applyProtection="0"/>
    <xf numFmtId="204" fontId="122" fillId="0" borderId="0" applyFont="0" applyFill="0" applyBorder="0" applyAlignment="0" applyProtection="0"/>
    <xf numFmtId="188" fontId="154" fillId="0" borderId="0" applyFill="0" applyBorder="0" applyAlignment="0"/>
    <xf numFmtId="189" fontId="154" fillId="0" borderId="0" applyFill="0" applyBorder="0" applyAlignment="0"/>
    <xf numFmtId="188" fontId="154" fillId="0" borderId="0" applyFill="0" applyBorder="0" applyAlignment="0"/>
    <xf numFmtId="193" fontId="154" fillId="0" borderId="0" applyFill="0" applyBorder="0" applyAlignment="0"/>
    <xf numFmtId="189" fontId="154" fillId="0" borderId="0" applyFill="0" applyBorder="0" applyAlignment="0"/>
    <xf numFmtId="49" fontId="124" fillId="0" borderId="1">
      <alignment horizontal="left" vertical="center" wrapText="1"/>
      <protection locked="0"/>
    </xf>
    <xf numFmtId="0" fontId="155" fillId="3" borderId="0">
      <alignment horizontal="center" vertical="center"/>
    </xf>
    <xf numFmtId="0" fontId="155" fillId="48" borderId="0">
      <alignment horizontal="center" vertical="center"/>
    </xf>
    <xf numFmtId="0" fontId="155" fillId="3" borderId="0">
      <alignment horizontal="center" vertical="center"/>
    </xf>
    <xf numFmtId="0" fontId="156" fillId="3" borderId="0">
      <alignment horizontal="left" vertical="center"/>
    </xf>
    <xf numFmtId="0" fontId="156" fillId="48" borderId="0">
      <alignment horizontal="left" vertical="center"/>
    </xf>
    <xf numFmtId="0" fontId="156" fillId="3" borderId="0">
      <alignment horizontal="left" vertical="center"/>
    </xf>
    <xf numFmtId="0" fontId="25" fillId="0" borderId="0" applyNumberFormat="0" applyFill="0" applyBorder="0" applyAlignment="0" applyProtection="0"/>
    <xf numFmtId="0" fontId="57" fillId="0" borderId="0"/>
    <xf numFmtId="0" fontId="106" fillId="0" borderId="0"/>
    <xf numFmtId="1" fontId="157" fillId="0" borderId="0"/>
    <xf numFmtId="0" fontId="25" fillId="0" borderId="0" applyNumberFormat="0" applyFill="0" applyBorder="0" applyAlignment="0" applyProtection="0"/>
    <xf numFmtId="1" fontId="157" fillId="0" borderId="0"/>
    <xf numFmtId="49" fontId="136" fillId="0" borderId="0" applyFill="0" applyBorder="0" applyAlignment="0"/>
    <xf numFmtId="204" fontId="136" fillId="0" borderId="0" applyFill="0" applyBorder="0" applyAlignment="0"/>
    <xf numFmtId="205" fontId="136" fillId="0" borderId="0" applyFill="0" applyBorder="0" applyAlignment="0"/>
    <xf numFmtId="0" fontId="25" fillId="0" borderId="0" applyNumberFormat="0" applyFill="0" applyBorder="0" applyAlignment="0" applyProtection="0"/>
    <xf numFmtId="0" fontId="121" fillId="0" borderId="0">
      <alignment horizontal="centerContinuous"/>
    </xf>
    <xf numFmtId="0" fontId="121" fillId="0" borderId="0">
      <alignment horizontal="centerContinuous"/>
    </xf>
    <xf numFmtId="0" fontId="173" fillId="0" borderId="0">
      <alignment horizontal="center"/>
    </xf>
    <xf numFmtId="0" fontId="157" fillId="0" borderId="0"/>
    <xf numFmtId="206" fontId="25" fillId="0" borderId="0" applyFont="0" applyFill="0" applyBorder="0" applyAlignment="0" applyProtection="0"/>
    <xf numFmtId="207" fontId="25" fillId="0" borderId="0" applyFont="0" applyFill="0" applyBorder="0" applyAlignment="0" applyProtection="0"/>
    <xf numFmtId="0" fontId="96" fillId="0" borderId="0" applyNumberFormat="0" applyFill="0" applyBorder="0" applyAlignment="0" applyProtection="0"/>
    <xf numFmtId="0" fontId="40" fillId="76" borderId="0" applyNumberFormat="0" applyBorder="0" applyAlignment="0" applyProtection="0"/>
    <xf numFmtId="0" fontId="39" fillId="25" borderId="0" applyNumberFormat="0" applyBorder="0" applyAlignment="0" applyProtection="0"/>
    <xf numFmtId="0" fontId="40" fillId="87" borderId="0" applyNumberFormat="0" applyBorder="0" applyAlignment="0" applyProtection="0"/>
    <xf numFmtId="0" fontId="40" fillId="25" borderId="0" applyNumberFormat="0" applyBorder="0" applyAlignment="0" applyProtection="0"/>
    <xf numFmtId="0" fontId="40" fillId="17" borderId="0" applyNumberFormat="0" applyBorder="0" applyAlignment="0" applyProtection="0"/>
    <xf numFmtId="0" fontId="40" fillId="76" borderId="0" applyNumberFormat="0" applyBorder="0" applyAlignment="0" applyProtection="0"/>
    <xf numFmtId="0" fontId="40" fillId="76" borderId="0" applyNumberFormat="0" applyBorder="0" applyAlignment="0" applyProtection="0"/>
    <xf numFmtId="0" fontId="40" fillId="76" borderId="0" applyNumberFormat="0" applyBorder="0" applyAlignment="0" applyProtection="0"/>
    <xf numFmtId="0" fontId="40" fillId="88" borderId="0" applyNumberFormat="0" applyBorder="0" applyAlignment="0" applyProtection="0"/>
    <xf numFmtId="0" fontId="39" fillId="26" borderId="0" applyNumberFormat="0" applyBorder="0" applyAlignment="0" applyProtection="0"/>
    <xf numFmtId="0" fontId="40" fillId="89" borderId="0" applyNumberFormat="0" applyBorder="0" applyAlignment="0" applyProtection="0"/>
    <xf numFmtId="0" fontId="40" fillId="26"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9" borderId="0" applyNumberFormat="0" applyBorder="0" applyAlignment="0" applyProtection="0"/>
    <xf numFmtId="0" fontId="40" fillId="89" borderId="0" applyNumberFormat="0" applyBorder="0" applyAlignment="0" applyProtection="0"/>
    <xf numFmtId="0" fontId="40" fillId="90" borderId="0" applyNumberFormat="0" applyBorder="0" applyAlignment="0" applyProtection="0"/>
    <xf numFmtId="0" fontId="39" fillId="27" borderId="0" applyNumberFormat="0" applyBorder="0" applyAlignment="0" applyProtection="0"/>
    <xf numFmtId="0" fontId="40" fillId="27"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1" borderId="0" applyNumberFormat="0" applyBorder="0" applyAlignment="0" applyProtection="0"/>
    <xf numFmtId="0" fontId="39" fillId="19" borderId="0" applyNumberFormat="0" applyBorder="0" applyAlignment="0" applyProtection="0"/>
    <xf numFmtId="0" fontId="40" fillId="78" borderId="0" applyNumberFormat="0" applyBorder="0" applyAlignment="0" applyProtection="0"/>
    <xf numFmtId="0" fontId="40" fillId="19" borderId="0" applyNumberFormat="0" applyBorder="0" applyAlignment="0" applyProtection="0"/>
    <xf numFmtId="0" fontId="40" fillId="22" borderId="0" applyNumberFormat="0" applyBorder="0" applyAlignment="0" applyProtection="0"/>
    <xf numFmtId="0" fontId="40" fillId="91" borderId="0" applyNumberFormat="0" applyBorder="0" applyAlignment="0" applyProtection="0"/>
    <xf numFmtId="0" fontId="40" fillId="91" borderId="0" applyNumberFormat="0" applyBorder="0" applyAlignment="0" applyProtection="0"/>
    <xf numFmtId="0" fontId="40" fillId="91" borderId="0" applyNumberFormat="0" applyBorder="0" applyAlignment="0" applyProtection="0"/>
    <xf numFmtId="0" fontId="40" fillId="76"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76" borderId="0" applyNumberFormat="0" applyBorder="0" applyAlignment="0" applyProtection="0"/>
    <xf numFmtId="0" fontId="40" fillId="76" borderId="0" applyNumberFormat="0" applyBorder="0" applyAlignment="0" applyProtection="0"/>
    <xf numFmtId="0" fontId="40" fillId="76" borderId="0" applyNumberFormat="0" applyBorder="0" applyAlignment="0" applyProtection="0"/>
    <xf numFmtId="0" fontId="40" fillId="92" borderId="0" applyNumberFormat="0" applyBorder="0" applyAlignment="0" applyProtection="0"/>
    <xf numFmtId="0" fontId="39" fillId="23" borderId="0" applyNumberFormat="0" applyBorder="0" applyAlignment="0" applyProtection="0"/>
    <xf numFmtId="0" fontId="40" fillId="23" borderId="0" applyNumberFormat="0" applyBorder="0" applyAlignment="0" applyProtection="0"/>
    <xf numFmtId="0" fontId="40" fillId="92" borderId="0" applyNumberFormat="0" applyBorder="0" applyAlignment="0" applyProtection="0"/>
    <xf numFmtId="0" fontId="40" fillId="92" borderId="0" applyNumberFormat="0" applyBorder="0" applyAlignment="0" applyProtection="0"/>
    <xf numFmtId="0" fontId="40" fillId="92" borderId="0" applyNumberFormat="0" applyBorder="0" applyAlignment="0" applyProtection="0"/>
    <xf numFmtId="0" fontId="40" fillId="25" borderId="0" applyNumberFormat="0" applyBorder="0" applyAlignment="0" applyProtection="0"/>
    <xf numFmtId="0" fontId="40" fillId="93" borderId="0" applyNumberFormat="0" applyBorder="0" applyProtection="0">
      <alignment horizontal="left"/>
    </xf>
    <xf numFmtId="0" fontId="40" fillId="93" borderId="0" applyNumberFormat="0" applyBorder="0" applyProtection="0">
      <alignment horizontal="left"/>
    </xf>
    <xf numFmtId="0" fontId="40" fillId="93" borderId="0" applyNumberFormat="0" applyBorder="0" applyProtection="0">
      <alignment horizontal="left"/>
    </xf>
    <xf numFmtId="0" fontId="40" fillId="93" borderId="0" applyNumberFormat="0" applyBorder="0" applyProtection="0">
      <alignment horizontal="left"/>
    </xf>
    <xf numFmtId="0" fontId="40" fillId="94" borderId="0" applyNumberFormat="0" applyBorder="0" applyProtection="0">
      <alignment horizontal="left"/>
    </xf>
    <xf numFmtId="0" fontId="40" fillId="26" borderId="0" applyNumberFormat="0" applyBorder="0" applyAlignment="0" applyProtection="0"/>
    <xf numFmtId="0" fontId="40" fillId="73" borderId="0" applyNumberFormat="0" applyBorder="0" applyProtection="0">
      <alignment horizontal="left"/>
    </xf>
    <xf numFmtId="0" fontId="40" fillId="73" borderId="0" applyNumberFormat="0" applyBorder="0" applyProtection="0">
      <alignment horizontal="left"/>
    </xf>
    <xf numFmtId="0" fontId="40" fillId="73" borderId="0" applyNumberFormat="0" applyBorder="0" applyProtection="0">
      <alignment horizontal="left"/>
    </xf>
    <xf numFmtId="0" fontId="40" fillId="73" borderId="0" applyNumberFormat="0" applyBorder="0" applyProtection="0">
      <alignment horizontal="left"/>
    </xf>
    <xf numFmtId="0" fontId="40" fillId="88" borderId="0" applyNumberFormat="0" applyBorder="0" applyProtection="0">
      <alignment horizontal="left"/>
    </xf>
    <xf numFmtId="0" fontId="40" fillId="27" borderId="0" applyNumberFormat="0" applyBorder="0" applyAlignment="0" applyProtection="0"/>
    <xf numFmtId="0" fontId="40" fillId="95" borderId="0" applyNumberFormat="0" applyBorder="0" applyProtection="0">
      <alignment horizontal="left"/>
    </xf>
    <xf numFmtId="0" fontId="40" fillId="95" borderId="0" applyNumberFormat="0" applyBorder="0" applyProtection="0">
      <alignment horizontal="left"/>
    </xf>
    <xf numFmtId="0" fontId="40" fillId="95" borderId="0" applyNumberFormat="0" applyBorder="0" applyProtection="0">
      <alignment horizontal="left"/>
    </xf>
    <xf numFmtId="0" fontId="40" fillId="95" borderId="0" applyNumberFormat="0" applyBorder="0" applyProtection="0">
      <alignment horizontal="left"/>
    </xf>
    <xf numFmtId="0" fontId="40" fillId="96" borderId="0" applyNumberFormat="0" applyBorder="0" applyProtection="0">
      <alignment horizontal="left"/>
    </xf>
    <xf numFmtId="0" fontId="40" fillId="19" borderId="0" applyNumberFormat="0" applyBorder="0" applyAlignment="0" applyProtection="0"/>
    <xf numFmtId="0" fontId="40" fillId="97" borderId="0" applyNumberFormat="0" applyBorder="0" applyProtection="0">
      <alignment horizontal="left"/>
    </xf>
    <xf numFmtId="0" fontId="40" fillId="97" borderId="0" applyNumberFormat="0" applyBorder="0" applyProtection="0">
      <alignment horizontal="left"/>
    </xf>
    <xf numFmtId="0" fontId="40" fillId="97" borderId="0" applyNumberFormat="0" applyBorder="0" applyProtection="0">
      <alignment horizontal="left"/>
    </xf>
    <xf numFmtId="0" fontId="40" fillId="97" borderId="0" applyNumberFormat="0" applyBorder="0" applyProtection="0">
      <alignment horizontal="left"/>
    </xf>
    <xf numFmtId="0" fontId="40" fillId="78" borderId="0" applyNumberFormat="0" applyBorder="0" applyProtection="0">
      <alignment horizontal="left"/>
    </xf>
    <xf numFmtId="0" fontId="40" fillId="17" borderId="0" applyNumberFormat="0" applyBorder="0" applyAlignment="0" applyProtection="0"/>
    <xf numFmtId="0" fontId="40" fillId="93" borderId="0" applyNumberFormat="0" applyBorder="0" applyProtection="0">
      <alignment horizontal="left"/>
    </xf>
    <xf numFmtId="0" fontId="40" fillId="93" borderId="0" applyNumberFormat="0" applyBorder="0" applyProtection="0">
      <alignment horizontal="left"/>
    </xf>
    <xf numFmtId="0" fontId="40" fillId="93" borderId="0" applyNumberFormat="0" applyBorder="0" applyProtection="0">
      <alignment horizontal="left"/>
    </xf>
    <xf numFmtId="0" fontId="40" fillId="93" borderId="0" applyNumberFormat="0" applyBorder="0" applyProtection="0">
      <alignment horizontal="left"/>
    </xf>
    <xf numFmtId="0" fontId="40" fillId="76" borderId="0" applyNumberFormat="0" applyBorder="0" applyProtection="0">
      <alignment horizontal="left"/>
    </xf>
    <xf numFmtId="0" fontId="40" fillId="23" borderId="0" applyNumberFormat="0" applyBorder="0" applyAlignment="0" applyProtection="0"/>
    <xf numFmtId="0" fontId="40" fillId="73" borderId="0" applyNumberFormat="0" applyBorder="0" applyProtection="0">
      <alignment horizontal="left"/>
    </xf>
    <xf numFmtId="0" fontId="40" fillId="73" borderId="0" applyNumberFormat="0" applyBorder="0" applyProtection="0">
      <alignment horizontal="left"/>
    </xf>
    <xf numFmtId="0" fontId="40" fillId="73" borderId="0" applyNumberFormat="0" applyBorder="0" applyProtection="0">
      <alignment horizontal="left"/>
    </xf>
    <xf numFmtId="0" fontId="40" fillId="73" borderId="0" applyNumberFormat="0" applyBorder="0" applyProtection="0">
      <alignment horizontal="left"/>
    </xf>
    <xf numFmtId="0" fontId="40" fillId="98" borderId="0" applyNumberFormat="0" applyBorder="0" applyProtection="0">
      <alignment horizontal="left"/>
    </xf>
    <xf numFmtId="0" fontId="56" fillId="4" borderId="15" applyNumberFormat="0" applyAlignment="0" applyProtection="0"/>
    <xf numFmtId="0" fontId="158" fillId="56" borderId="15" applyNumberFormat="0" applyProtection="0">
      <alignment horizontal="left"/>
    </xf>
    <xf numFmtId="0" fontId="158" fillId="56" borderId="15" applyNumberFormat="0" applyProtection="0">
      <alignment horizontal="left"/>
    </xf>
    <xf numFmtId="0" fontId="158" fillId="56" borderId="15" applyNumberFormat="0" applyProtection="0">
      <alignment horizontal="left"/>
    </xf>
    <xf numFmtId="0" fontId="158" fillId="56" borderId="15" applyNumberFormat="0" applyProtection="0">
      <alignment horizontal="left"/>
    </xf>
    <xf numFmtId="0" fontId="56" fillId="63" borderId="15" applyNumberFormat="0" applyProtection="0">
      <alignment horizontal="left"/>
    </xf>
    <xf numFmtId="0" fontId="49" fillId="4" borderId="15" applyNumberFormat="0" applyAlignment="0" applyProtection="0"/>
    <xf numFmtId="0" fontId="56" fillId="38" borderId="15" applyNumberFormat="0" applyAlignment="0" applyProtection="0"/>
    <xf numFmtId="0" fontId="56" fillId="4" borderId="15" applyNumberFormat="0" applyAlignment="0" applyProtection="0"/>
    <xf numFmtId="0" fontId="56" fillId="68" borderId="15" applyNumberFormat="0" applyAlignment="0" applyProtection="0"/>
    <xf numFmtId="0" fontId="56" fillId="68" borderId="15" applyNumberFormat="0" applyAlignment="0" applyProtection="0"/>
    <xf numFmtId="9" fontId="57"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7" fillId="0" borderId="0"/>
    <xf numFmtId="0" fontId="58" fillId="48" borderId="22" applyNumberFormat="0" applyAlignment="0" applyProtection="0"/>
    <xf numFmtId="0" fontId="52" fillId="11" borderId="22" applyNumberFormat="0" applyAlignment="0" applyProtection="0"/>
    <xf numFmtId="0" fontId="58" fillId="66" borderId="22" applyNumberFormat="0" applyAlignment="0" applyProtection="0"/>
    <xf numFmtId="0" fontId="58" fillId="11" borderId="22" applyNumberFormat="0" applyAlignment="0" applyProtection="0"/>
    <xf numFmtId="0" fontId="58" fillId="3" borderId="22" applyNumberFormat="0" applyAlignment="0" applyProtection="0"/>
    <xf numFmtId="0" fontId="58" fillId="48" borderId="22" applyNumberFormat="0" applyAlignment="0" applyProtection="0"/>
    <xf numFmtId="0" fontId="58" fillId="48" borderId="22" applyNumberFormat="0" applyAlignment="0" applyProtection="0"/>
    <xf numFmtId="0" fontId="58" fillId="48" borderId="22" applyNumberFormat="0" applyAlignment="0" applyProtection="0"/>
    <xf numFmtId="0" fontId="59" fillId="48" borderId="15" applyNumberFormat="0" applyAlignment="0" applyProtection="0"/>
    <xf numFmtId="0" fontId="42" fillId="11" borderId="15" applyNumberFormat="0" applyAlignment="0" applyProtection="0"/>
    <xf numFmtId="0" fontId="59" fillId="66" borderId="15" applyNumberFormat="0" applyAlignment="0" applyProtection="0"/>
    <xf numFmtId="0" fontId="59" fillId="11" borderId="15" applyNumberFormat="0" applyAlignment="0" applyProtection="0"/>
    <xf numFmtId="0" fontId="59" fillId="3" borderId="15" applyNumberFormat="0" applyAlignment="0" applyProtection="0"/>
    <xf numFmtId="0" fontId="59" fillId="48" borderId="15" applyNumberFormat="0" applyAlignment="0" applyProtection="0"/>
    <xf numFmtId="0" fontId="59" fillId="48" borderId="15" applyNumberFormat="0" applyAlignment="0" applyProtection="0"/>
    <xf numFmtId="0" fontId="59" fillId="48" borderId="15" applyNumberFormat="0" applyAlignment="0" applyProtection="0"/>
    <xf numFmtId="0" fontId="127" fillId="0" borderId="0" applyNumberFormat="0" applyFill="0" applyBorder="0" applyAlignment="0" applyProtection="0"/>
    <xf numFmtId="184" fontId="25" fillId="0" borderId="0" applyFont="0" applyFill="0" applyBorder="0" applyAlignment="0" applyProtection="0"/>
    <xf numFmtId="212" fontId="25" fillId="0" borderId="0" applyFill="0" applyBorder="0" applyAlignment="0" applyProtection="0"/>
    <xf numFmtId="184" fontId="25" fillId="0" borderId="0" applyFont="0" applyFill="0" applyBorder="0" applyAlignment="0" applyProtection="0"/>
    <xf numFmtId="184" fontId="122" fillId="0" borderId="0" applyFont="0" applyFill="0" applyBorder="0" applyAlignment="0" applyProtection="0"/>
    <xf numFmtId="169" fontId="24" fillId="0" borderId="0" applyFont="0" applyFill="0" applyBorder="0" applyAlignment="0" applyProtection="0"/>
    <xf numFmtId="0" fontId="72" fillId="9" borderId="0" applyNumberFormat="0" applyBorder="0" applyAlignment="0" applyProtection="0"/>
    <xf numFmtId="0" fontId="159" fillId="58" borderId="0" applyNumberFormat="0" applyBorder="0" applyProtection="0">
      <alignment horizontal="left"/>
    </xf>
    <xf numFmtId="0" fontId="159" fillId="58" borderId="0" applyNumberFormat="0" applyBorder="0" applyProtection="0">
      <alignment horizontal="left"/>
    </xf>
    <xf numFmtId="0" fontId="159" fillId="58" borderId="0" applyNumberFormat="0" applyBorder="0" applyProtection="0">
      <alignment horizontal="left"/>
    </xf>
    <xf numFmtId="0" fontId="159" fillId="58" borderId="0" applyNumberFormat="0" applyBorder="0" applyProtection="0">
      <alignment horizontal="left"/>
    </xf>
    <xf numFmtId="0" fontId="72" fillId="40" borderId="0" applyNumberFormat="0" applyBorder="0" applyProtection="0">
      <alignment horizontal="left"/>
    </xf>
    <xf numFmtId="0" fontId="160" fillId="0" borderId="56" applyNumberFormat="0" applyFill="0" applyProtection="0">
      <alignment horizontal="left"/>
    </xf>
    <xf numFmtId="0" fontId="160" fillId="0" borderId="56" applyNumberFormat="0" applyFill="0" applyProtection="0">
      <alignment horizontal="left"/>
    </xf>
    <xf numFmtId="0" fontId="160" fillId="0" borderId="56" applyNumberFormat="0" applyFill="0" applyProtection="0">
      <alignment horizontal="left"/>
    </xf>
    <xf numFmtId="0" fontId="160" fillId="0" borderId="56" applyNumberFormat="0" applyFill="0" applyProtection="0">
      <alignment horizontal="left"/>
    </xf>
    <xf numFmtId="0" fontId="174" fillId="0" borderId="17" applyNumberFormat="0" applyFill="0" applyAlignment="0" applyProtection="0"/>
    <xf numFmtId="0" fontId="174" fillId="0" borderId="17" applyNumberFormat="0" applyFill="0" applyAlignment="0" applyProtection="0"/>
    <xf numFmtId="0" fontId="161" fillId="0" borderId="57" applyNumberFormat="0" applyFill="0" applyProtection="0">
      <alignment horizontal="left"/>
    </xf>
    <xf numFmtId="0" fontId="161" fillId="0" borderId="57" applyNumberFormat="0" applyFill="0" applyProtection="0">
      <alignment horizontal="left"/>
    </xf>
    <xf numFmtId="0" fontId="161" fillId="0" borderId="57" applyNumberFormat="0" applyFill="0" applyProtection="0">
      <alignment horizontal="left"/>
    </xf>
    <xf numFmtId="0" fontId="161" fillId="0" borderId="57" applyNumberFormat="0" applyFill="0" applyProtection="0">
      <alignment horizontal="left"/>
    </xf>
    <xf numFmtId="0" fontId="175" fillId="0" borderId="18" applyNumberFormat="0" applyFill="0" applyAlignment="0" applyProtection="0"/>
    <xf numFmtId="0" fontId="175" fillId="0" borderId="18" applyNumberFormat="0" applyFill="0" applyAlignment="0" applyProtection="0"/>
    <xf numFmtId="0" fontId="162" fillId="0" borderId="58" applyNumberFormat="0" applyFill="0" applyProtection="0">
      <alignment horizontal="left"/>
    </xf>
    <xf numFmtId="0" fontId="162" fillId="0" borderId="58" applyNumberFormat="0" applyFill="0" applyProtection="0">
      <alignment horizontal="left"/>
    </xf>
    <xf numFmtId="0" fontId="162" fillId="0" borderId="58" applyNumberFormat="0" applyFill="0" applyProtection="0">
      <alignment horizontal="left"/>
    </xf>
    <xf numFmtId="0" fontId="162" fillId="0" borderId="58" applyNumberFormat="0" applyFill="0" applyProtection="0">
      <alignment horizontal="left"/>
    </xf>
    <xf numFmtId="0" fontId="176" fillId="0" borderId="19" applyNumberFormat="0" applyFill="0" applyAlignment="0" applyProtection="0"/>
    <xf numFmtId="0" fontId="176" fillId="0" borderId="19" applyNumberFormat="0" applyFill="0" applyAlignment="0" applyProtection="0"/>
    <xf numFmtId="0" fontId="162" fillId="0" borderId="0" applyNumberFormat="0" applyFill="0" applyBorder="0" applyProtection="0">
      <alignment horizontal="left"/>
    </xf>
    <xf numFmtId="0" fontId="162" fillId="0" borderId="0" applyNumberFormat="0" applyFill="0" applyBorder="0" applyProtection="0">
      <alignment horizontal="left"/>
    </xf>
    <xf numFmtId="0" fontId="162" fillId="0" borderId="0" applyNumberFormat="0" applyFill="0" applyBorder="0" applyProtection="0">
      <alignment horizontal="left"/>
    </xf>
    <xf numFmtId="0" fontId="162" fillId="0" borderId="0" applyNumberFormat="0" applyFill="0" applyBorder="0" applyProtection="0">
      <alignment horizontal="left"/>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3" fillId="0" borderId="0"/>
    <xf numFmtId="0" fontId="13" fillId="0" borderId="0"/>
    <xf numFmtId="0" fontId="13" fillId="0" borderId="0"/>
    <xf numFmtId="0" fontId="38" fillId="0" borderId="0"/>
    <xf numFmtId="0" fontId="70" fillId="0" borderId="20" applyNumberFormat="0" applyFill="0" applyAlignment="0" applyProtection="0"/>
    <xf numFmtId="0" fontId="71" fillId="0" borderId="59" applyNumberFormat="0" applyFill="0" applyProtection="0">
      <alignment horizontal="left"/>
    </xf>
    <xf numFmtId="0" fontId="71" fillId="0" borderId="59" applyNumberFormat="0" applyFill="0" applyProtection="0">
      <alignment horizontal="left"/>
    </xf>
    <xf numFmtId="0" fontId="71" fillId="0" borderId="59" applyNumberFormat="0" applyFill="0" applyProtection="0">
      <alignment horizontal="left"/>
    </xf>
    <xf numFmtId="0" fontId="71" fillId="0" borderId="59" applyNumberFormat="0" applyFill="0" applyProtection="0">
      <alignment horizontal="left"/>
    </xf>
    <xf numFmtId="0" fontId="70" fillId="0" borderId="20" applyNumberFormat="0" applyFill="0" applyProtection="0">
      <alignment horizontal="left"/>
    </xf>
    <xf numFmtId="0" fontId="63" fillId="0" borderId="23" applyNumberFormat="0" applyFill="0" applyAlignment="0" applyProtection="0"/>
    <xf numFmtId="0" fontId="54" fillId="0" borderId="26"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4" fillId="24" borderId="16" applyNumberFormat="0" applyAlignment="0" applyProtection="0"/>
    <xf numFmtId="0" fontId="64" fillId="81" borderId="60" applyNumberFormat="0" applyProtection="0">
      <alignment horizontal="left"/>
    </xf>
    <xf numFmtId="0" fontId="64" fillId="81" borderId="60" applyNumberFormat="0" applyProtection="0">
      <alignment horizontal="left"/>
    </xf>
    <xf numFmtId="0" fontId="64" fillId="81" borderId="60" applyNumberFormat="0" applyProtection="0">
      <alignment horizontal="left"/>
    </xf>
    <xf numFmtId="0" fontId="64" fillId="81" borderId="60" applyNumberFormat="0" applyProtection="0">
      <alignment horizontal="left"/>
    </xf>
    <xf numFmtId="0" fontId="64" fillId="99" borderId="16" applyNumberFormat="0" applyProtection="0">
      <alignment horizontal="left"/>
    </xf>
    <xf numFmtId="0" fontId="43" fillId="24" borderId="16" applyNumberFormat="0" applyAlignment="0" applyProtection="0"/>
    <xf numFmtId="0" fontId="64" fillId="100" borderId="16" applyNumberFormat="0" applyAlignment="0" applyProtection="0"/>
    <xf numFmtId="0" fontId="64" fillId="24" borderId="16" applyNumberFormat="0" applyAlignment="0" applyProtection="0"/>
    <xf numFmtId="0" fontId="64" fillId="100" borderId="16" applyNumberFormat="0" applyAlignment="0" applyProtection="0"/>
    <xf numFmtId="0" fontId="64" fillId="100" borderId="16" applyNumberFormat="0" applyAlignment="0" applyProtection="0"/>
    <xf numFmtId="0" fontId="65" fillId="0" borderId="0" applyNumberFormat="0" applyFill="0" applyBorder="0" applyAlignment="0" applyProtection="0"/>
    <xf numFmtId="0" fontId="163" fillId="0" borderId="0" applyNumberFormat="0" applyFill="0" applyBorder="0" applyProtection="0">
      <alignment horizontal="left"/>
    </xf>
    <xf numFmtId="0" fontId="163" fillId="0" borderId="0" applyNumberFormat="0" applyFill="0" applyBorder="0" applyProtection="0">
      <alignment horizontal="left"/>
    </xf>
    <xf numFmtId="0" fontId="163" fillId="0" borderId="0" applyNumberFormat="0" applyFill="0" applyBorder="0" applyProtection="0">
      <alignment horizontal="left"/>
    </xf>
    <xf numFmtId="0" fontId="163" fillId="0" borderId="0" applyNumberFormat="0" applyFill="0" applyBorder="0" applyProtection="0">
      <alignment horizontal="left"/>
    </xf>
    <xf numFmtId="0" fontId="65" fillId="0" borderId="0" applyNumberFormat="0" applyFill="0" applyBorder="0" applyProtection="0">
      <alignment horizontal="left"/>
    </xf>
    <xf numFmtId="0" fontId="164"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66" fillId="68" borderId="0" applyNumberFormat="0" applyBorder="0" applyAlignment="0" applyProtection="0"/>
    <xf numFmtId="0" fontId="51" fillId="13" borderId="0" applyNumberFormat="0" applyBorder="0" applyAlignment="0" applyProtection="0"/>
    <xf numFmtId="0" fontId="66" fillId="13"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168" fillId="68" borderId="0" applyNumberFormat="0" applyBorder="0" applyAlignment="0" applyProtection="0"/>
    <xf numFmtId="0" fontId="168" fillId="68" borderId="0" applyNumberFormat="0" applyBorder="0" applyAlignment="0" applyProtection="0"/>
    <xf numFmtId="0" fontId="59" fillId="11" borderId="15" applyNumberFormat="0" applyAlignment="0" applyProtection="0"/>
    <xf numFmtId="0" fontId="166" fillId="59" borderId="15" applyNumberFormat="0" applyProtection="0">
      <alignment horizontal="left"/>
    </xf>
    <xf numFmtId="0" fontId="166" fillId="59" borderId="15" applyNumberFormat="0" applyProtection="0">
      <alignment horizontal="left"/>
    </xf>
    <xf numFmtId="0" fontId="166" fillId="59" borderId="15" applyNumberFormat="0" applyProtection="0">
      <alignment horizontal="left"/>
    </xf>
    <xf numFmtId="0" fontId="166" fillId="59" borderId="15" applyNumberFormat="0" applyProtection="0">
      <alignment horizontal="left"/>
    </xf>
    <xf numFmtId="0" fontId="59" fillId="74" borderId="15" applyNumberFormat="0" applyProtection="0">
      <alignment horizontal="left"/>
    </xf>
    <xf numFmtId="0" fontId="17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5" fillId="0" borderId="0"/>
    <xf numFmtId="0" fontId="5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57"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0" fillId="0" borderId="0"/>
    <xf numFmtId="0" fontId="36" fillId="0" borderId="0"/>
    <xf numFmtId="0" fontId="25" fillId="0" borderId="0"/>
    <xf numFmtId="0" fontId="24" fillId="0" borderId="0"/>
    <xf numFmtId="0" fontId="37" fillId="0" borderId="0"/>
    <xf numFmtId="0" fontId="25" fillId="0" borderId="0"/>
    <xf numFmtId="0" fontId="25"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5" fillId="0" borderId="0"/>
    <xf numFmtId="0" fontId="103" fillId="0" borderId="0"/>
    <xf numFmtId="0" fontId="10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57" fillId="0" borderId="0"/>
    <xf numFmtId="0" fontId="24" fillId="0" borderId="0"/>
    <xf numFmtId="0" fontId="37" fillId="0" borderId="0"/>
    <xf numFmtId="0" fontId="37" fillId="0" borderId="0"/>
    <xf numFmtId="0" fontId="37" fillId="0" borderId="0"/>
    <xf numFmtId="0" fontId="37" fillId="0" borderId="0"/>
    <xf numFmtId="0" fontId="37" fillId="0" borderId="0"/>
    <xf numFmtId="0" fontId="24" fillId="0" borderId="0"/>
    <xf numFmtId="0" fontId="36" fillId="0" borderId="0"/>
    <xf numFmtId="0" fontId="24" fillId="0" borderId="0"/>
    <xf numFmtId="0" fontId="37" fillId="0" borderId="0"/>
    <xf numFmtId="0" fontId="37" fillId="0" borderId="0"/>
    <xf numFmtId="0" fontId="37" fillId="0" borderId="0"/>
    <xf numFmtId="0" fontId="24" fillId="0" borderId="0"/>
    <xf numFmtId="0" fontId="13"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13" fillId="0" borderId="0"/>
    <xf numFmtId="0" fontId="37" fillId="0" borderId="0"/>
    <xf numFmtId="0" fontId="13" fillId="0" borderId="0"/>
    <xf numFmtId="0" fontId="13" fillId="0" borderId="0"/>
    <xf numFmtId="0" fontId="13" fillId="0" borderId="0"/>
    <xf numFmtId="0" fontId="13" fillId="0" borderId="0"/>
    <xf numFmtId="0" fontId="37" fillId="0" borderId="0"/>
    <xf numFmtId="0" fontId="24" fillId="0" borderId="0"/>
    <xf numFmtId="0" fontId="13" fillId="0" borderId="0"/>
    <xf numFmtId="0" fontId="13" fillId="0" borderId="0"/>
    <xf numFmtId="0" fontId="13" fillId="0" borderId="0"/>
    <xf numFmtId="0" fontId="13" fillId="0" borderId="0"/>
    <xf numFmtId="0" fontId="132" fillId="0" borderId="0">
      <alignment horizontal="left"/>
    </xf>
    <xf numFmtId="0" fontId="25" fillId="0" borderId="0"/>
    <xf numFmtId="0" fontId="57" fillId="0" borderId="0"/>
    <xf numFmtId="0" fontId="37" fillId="0" borderId="0"/>
    <xf numFmtId="0" fontId="122"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0" borderId="0" applyNumberFormat="0" applyFont="0" applyFill="0" applyBorder="0" applyAlignment="0" applyProtection="0">
      <alignment vertical="top"/>
    </xf>
    <xf numFmtId="0" fontId="13" fillId="0" borderId="0"/>
    <xf numFmtId="0" fontId="25" fillId="0" borderId="0" applyNumberFormat="0" applyFont="0" applyFill="0" applyBorder="0" applyAlignment="0" applyProtection="0">
      <alignment vertical="top"/>
    </xf>
    <xf numFmtId="0" fontId="24" fillId="0" borderId="0"/>
    <xf numFmtId="0" fontId="25" fillId="0" borderId="0"/>
    <xf numFmtId="0" fontId="13" fillId="0" borderId="0"/>
    <xf numFmtId="0" fontId="36" fillId="0" borderId="0"/>
    <xf numFmtId="0" fontId="37" fillId="0" borderId="0"/>
    <xf numFmtId="0" fontId="178" fillId="0" borderId="0"/>
    <xf numFmtId="0" fontId="13" fillId="0" borderId="0"/>
    <xf numFmtId="0" fontId="13" fillId="0" borderId="0"/>
    <xf numFmtId="0" fontId="13" fillId="0" borderId="0"/>
    <xf numFmtId="0" fontId="13" fillId="0" borderId="0"/>
    <xf numFmtId="0" fontId="25" fillId="0" borderId="0"/>
    <xf numFmtId="0" fontId="140" fillId="0" borderId="0"/>
    <xf numFmtId="0" fontId="13" fillId="0" borderId="0"/>
    <xf numFmtId="0" fontId="24" fillId="0" borderId="0"/>
    <xf numFmtId="0" fontId="13" fillId="0" borderId="0"/>
    <xf numFmtId="0" fontId="25" fillId="0" borderId="0"/>
    <xf numFmtId="0" fontId="24" fillId="0" borderId="0"/>
    <xf numFmtId="0" fontId="63" fillId="0" borderId="26" applyNumberFormat="0" applyFill="0" applyAlignment="0" applyProtection="0"/>
    <xf numFmtId="0" fontId="63" fillId="0" borderId="61" applyNumberFormat="0" applyFill="0" applyProtection="0">
      <alignment horizontal="left"/>
    </xf>
    <xf numFmtId="0" fontId="63" fillId="0" borderId="61" applyNumberFormat="0" applyFill="0" applyProtection="0">
      <alignment horizontal="left"/>
    </xf>
    <xf numFmtId="0" fontId="63" fillId="0" borderId="61" applyNumberFormat="0" applyFill="0" applyProtection="0">
      <alignment horizontal="left"/>
    </xf>
    <xf numFmtId="0" fontId="63" fillId="0" borderId="61" applyNumberFormat="0" applyFill="0" applyProtection="0">
      <alignment horizontal="left"/>
    </xf>
    <xf numFmtId="0" fontId="63" fillId="0" borderId="26" applyNumberFormat="0" applyFill="0" applyProtection="0">
      <alignment horizontal="left"/>
    </xf>
    <xf numFmtId="0" fontId="68" fillId="50" borderId="0" applyNumberFormat="0" applyBorder="0" applyAlignment="0" applyProtection="0"/>
    <xf numFmtId="0" fontId="167" fillId="8" borderId="0" applyNumberFormat="0" applyBorder="0" applyAlignment="0" applyProtection="0"/>
    <xf numFmtId="0" fontId="68" fillId="8"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8" borderId="0" applyNumberFormat="0" applyBorder="0" applyAlignment="0" applyProtection="0"/>
    <xf numFmtId="0" fontId="68" fillId="101" borderId="0" applyNumberFormat="0" applyBorder="0" applyProtection="0">
      <alignment horizontal="left"/>
    </xf>
    <xf numFmtId="0" fontId="68" fillId="101" borderId="0" applyNumberFormat="0" applyBorder="0" applyProtection="0">
      <alignment horizontal="left"/>
    </xf>
    <xf numFmtId="0" fontId="68" fillId="101" borderId="0" applyNumberFormat="0" applyBorder="0" applyProtection="0">
      <alignment horizontal="left"/>
    </xf>
    <xf numFmtId="0" fontId="68" fillId="101" borderId="0" applyNumberFormat="0" applyBorder="0" applyProtection="0">
      <alignment horizontal="left"/>
    </xf>
    <xf numFmtId="0" fontId="68" fillId="57" borderId="0" applyNumberFormat="0" applyBorder="0" applyProtection="0">
      <alignment horizontal="left"/>
    </xf>
    <xf numFmtId="0" fontId="69" fillId="0" borderId="0" applyNumberFormat="0" applyFill="0" applyBorder="0" applyAlignment="0" applyProtection="0"/>
    <xf numFmtId="0" fontId="44" fillId="0" borderId="0" applyNumberFormat="0" applyFill="0" applyBorder="0" applyAlignment="0" applyProtection="0"/>
    <xf numFmtId="0" fontId="11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209" fontId="171" fillId="0" borderId="0" applyBorder="0">
      <alignment horizontal="center" vertical="center" wrapText="1"/>
      <protection locked="0"/>
    </xf>
    <xf numFmtId="0" fontId="24" fillId="5" borderId="21" applyNumberFormat="0" applyFont="0" applyAlignment="0" applyProtection="0"/>
    <xf numFmtId="0" fontId="24" fillId="5" borderId="21" applyNumberFormat="0" applyFont="0" applyAlignment="0" applyProtection="0"/>
    <xf numFmtId="0" fontId="57" fillId="41" borderId="21" applyNumberFormat="0" applyAlignment="0" applyProtection="0"/>
    <xf numFmtId="0" fontId="38" fillId="5" borderId="21" applyNumberFormat="0" applyFont="0" applyAlignment="0" applyProtection="0"/>
    <xf numFmtId="0" fontId="37" fillId="41" borderId="21" applyNumberFormat="0" applyAlignment="0" applyProtection="0"/>
    <xf numFmtId="0" fontId="24" fillId="5" borderId="21" applyNumberFormat="0" applyFont="0" applyAlignment="0" applyProtection="0"/>
    <xf numFmtId="0" fontId="37" fillId="5" borderId="21" applyNumberFormat="0" applyFont="0" applyAlignment="0" applyProtection="0"/>
    <xf numFmtId="0" fontId="57" fillId="41" borderId="21" applyNumberFormat="0" applyAlignment="0" applyProtection="0"/>
    <xf numFmtId="0" fontId="57" fillId="41" borderId="21" applyNumberFormat="0" applyAlignment="0" applyProtection="0"/>
    <xf numFmtId="0" fontId="25" fillId="41" borderId="21" applyNumberFormat="0" applyAlignment="0" applyProtection="0"/>
    <xf numFmtId="0" fontId="25" fillId="41" borderId="21" applyNumberFormat="0" applyAlignment="0" applyProtection="0"/>
    <xf numFmtId="0" fontId="24" fillId="5" borderId="21" applyNumberFormat="0" applyFont="0" applyAlignment="0" applyProtection="0"/>
    <xf numFmtId="0" fontId="132" fillId="75" borderId="21" applyNumberFormat="0" applyProtection="0">
      <alignment horizontal="left"/>
    </xf>
    <xf numFmtId="0" fontId="132" fillId="75" borderId="21" applyNumberFormat="0" applyProtection="0">
      <alignment horizontal="left"/>
    </xf>
    <xf numFmtId="0" fontId="132" fillId="75" borderId="21" applyNumberFormat="0" applyProtection="0">
      <alignment horizontal="left"/>
    </xf>
    <xf numFmtId="0" fontId="132" fillId="75" borderId="21" applyNumberFormat="0" applyProtection="0">
      <alignment horizontal="left"/>
    </xf>
    <xf numFmtId="0" fontId="132" fillId="102" borderId="21" applyNumberFormat="0" applyProtection="0">
      <alignment horizontal="left"/>
    </xf>
    <xf numFmtId="9" fontId="37" fillId="0" borderId="0" applyFont="0" applyFill="0" applyBorder="0" applyAlignment="0" applyProtection="0"/>
    <xf numFmtId="9" fontId="37" fillId="0" borderId="0" applyFont="0" applyFill="0" applyBorder="0" applyAlignment="0" applyProtection="0"/>
    <xf numFmtId="9" fontId="25" fillId="0" borderId="0" applyFill="0" applyBorder="0" applyAlignment="0" applyProtection="0"/>
    <xf numFmtId="9" fontId="123" fillId="0" borderId="0" applyFont="0" applyFill="0" applyBorder="0" applyAlignment="0" applyProtection="0"/>
    <xf numFmtId="9" fontId="106" fillId="0" borderId="0"/>
    <xf numFmtId="9" fontId="25" fillId="0" borderId="0" applyBorder="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ill="0" applyBorder="0" applyAlignment="0" applyProtection="0"/>
    <xf numFmtId="9" fontId="1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57" fillId="0" borderId="0" applyFill="0" applyBorder="0" applyAlignment="0" applyProtection="0"/>
    <xf numFmtId="9" fontId="24" fillId="0" borderId="0" applyFont="0" applyFill="0" applyBorder="0" applyAlignment="0" applyProtection="0"/>
    <xf numFmtId="9" fontId="25" fillId="0" borderId="0" applyFill="0" applyBorder="0" applyAlignment="0" applyProtection="0"/>
    <xf numFmtId="0" fontId="58" fillId="11" borderId="22" applyNumberFormat="0" applyAlignment="0" applyProtection="0"/>
    <xf numFmtId="0" fontId="58" fillId="74" borderId="22" applyNumberFormat="0" applyProtection="0">
      <alignment horizontal="left"/>
    </xf>
    <xf numFmtId="0" fontId="58" fillId="74" borderId="22" applyNumberFormat="0" applyProtection="0">
      <alignment horizontal="left"/>
    </xf>
    <xf numFmtId="0" fontId="58" fillId="66" borderId="22" applyNumberFormat="0" applyAlignment="0" applyProtection="0"/>
    <xf numFmtId="0" fontId="63" fillId="59" borderId="62" applyNumberFormat="0" applyProtection="0">
      <alignment horizontal="left"/>
    </xf>
    <xf numFmtId="0" fontId="63" fillId="59" borderId="62" applyNumberFormat="0" applyProtection="0">
      <alignment horizontal="left"/>
    </xf>
    <xf numFmtId="0" fontId="63" fillId="59" borderId="62" applyNumberFormat="0" applyProtection="0">
      <alignment horizontal="left"/>
    </xf>
    <xf numFmtId="0" fontId="63" fillId="59" borderId="62" applyNumberFormat="0" applyProtection="0">
      <alignment horizontal="left"/>
    </xf>
    <xf numFmtId="0" fontId="50" fillId="0" borderId="20" applyNumberFormat="0" applyFill="0" applyAlignment="0" applyProtection="0"/>
    <xf numFmtId="0" fontId="70" fillId="0" borderId="20" applyNumberFormat="0" applyFill="0" applyAlignment="0" applyProtection="0"/>
    <xf numFmtId="0" fontId="66" fillId="13" borderId="0" applyNumberFormat="0" applyBorder="0" applyAlignment="0" applyProtection="0"/>
    <xf numFmtId="0" fontId="168" fillId="75" borderId="0" applyNumberFormat="0" applyBorder="0" applyProtection="0">
      <alignment horizontal="left"/>
    </xf>
    <xf numFmtId="0" fontId="168" fillId="75" borderId="0" applyNumberFormat="0" applyBorder="0" applyProtection="0">
      <alignment horizontal="left"/>
    </xf>
    <xf numFmtId="0" fontId="168" fillId="75" borderId="0" applyNumberFormat="0" applyBorder="0" applyProtection="0">
      <alignment horizontal="left"/>
    </xf>
    <xf numFmtId="0" fontId="168" fillId="75" borderId="0" applyNumberFormat="0" applyBorder="0" applyProtection="0">
      <alignment horizontal="left"/>
    </xf>
    <xf numFmtId="0" fontId="66" fillId="103" borderId="0" applyNumberFormat="0" applyBorder="0" applyProtection="0">
      <alignment horizontal="left"/>
    </xf>
    <xf numFmtId="0" fontId="134" fillId="0" borderId="0"/>
    <xf numFmtId="0" fontId="134" fillId="0" borderId="0"/>
    <xf numFmtId="0" fontId="25" fillId="0" borderId="0"/>
    <xf numFmtId="0" fontId="169" fillId="0" borderId="1">
      <alignment vertical="center" wrapText="1"/>
    </xf>
    <xf numFmtId="0" fontId="24" fillId="0" borderId="0">
      <alignment vertical="justify"/>
    </xf>
    <xf numFmtId="0" fontId="71" fillId="0" borderId="0" applyNumberFormat="0" applyFill="0" applyBorder="0" applyAlignment="0" applyProtection="0"/>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69" fillId="0" borderId="0" applyNumberFormat="0" applyFill="0" applyBorder="0" applyAlignment="0" applyProtection="0"/>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55" fillId="0" borderId="0" applyNumberFormat="0" applyFill="0" applyBorder="0" applyAlignment="0" applyProtection="0"/>
    <xf numFmtId="0" fontId="71" fillId="0" borderId="0" applyNumberFormat="0" applyFill="0" applyBorder="0" applyAlignment="0" applyProtection="0"/>
    <xf numFmtId="164" fontId="170" fillId="0" borderId="0" applyFont="0" applyFill="0" applyBorder="0" applyAlignment="0" applyProtection="0"/>
    <xf numFmtId="165" fontId="17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8" fontId="37" fillId="0" borderId="0" applyFont="0" applyFill="0" applyBorder="0" applyAlignment="0" applyProtection="0"/>
    <xf numFmtId="165" fontId="25" fillId="0" borderId="0" applyFont="0" applyFill="0" applyBorder="0" applyAlignment="0" applyProtection="0"/>
    <xf numFmtId="211" fontId="57" fillId="0" borderId="0" applyFill="0" applyBorder="0" applyAlignment="0" applyProtection="0"/>
    <xf numFmtId="177" fontId="57" fillId="0" borderId="0" applyFill="0" applyBorder="0" applyAlignment="0" applyProtection="0"/>
    <xf numFmtId="165" fontId="37" fillId="0" borderId="0" applyFont="0" applyFill="0" applyBorder="0" applyAlignment="0" applyProtection="0"/>
    <xf numFmtId="165" fontId="25" fillId="0" borderId="0" applyFont="0" applyFill="0" applyBorder="0" applyAlignment="0" applyProtection="0"/>
    <xf numFmtId="177" fontId="25" fillId="0" borderId="0" applyFill="0" applyBorder="0" applyAlignment="0" applyProtection="0"/>
    <xf numFmtId="177" fontId="57" fillId="0" borderId="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208" fontId="25" fillId="0" borderId="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86" fontId="57" fillId="0" borderId="0" applyFill="0" applyBorder="0" applyAlignment="0" applyProtection="0"/>
    <xf numFmtId="171" fontId="24" fillId="0" borderId="0" applyFont="0" applyFill="0" applyBorder="0" applyAlignment="0" applyProtection="0"/>
    <xf numFmtId="210" fontId="57" fillId="0" borderId="0" applyFill="0" applyBorder="0" applyAlignment="0" applyProtection="0"/>
    <xf numFmtId="186" fontId="57" fillId="0" borderId="0" applyFill="0" applyBorder="0" applyAlignment="0" applyProtection="0"/>
    <xf numFmtId="186" fontId="25" fillId="0" borderId="0" applyFill="0" applyBorder="0" applyAlignment="0" applyProtection="0"/>
    <xf numFmtId="171" fontId="24"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66" fontId="24" fillId="0" borderId="0" applyFont="0" applyFill="0" applyBorder="0" applyAlignment="0" applyProtection="0"/>
    <xf numFmtId="170" fontId="24" fillId="0" borderId="0" applyFont="0" applyFill="0" applyBorder="0" applyAlignment="0" applyProtection="0"/>
    <xf numFmtId="213" fontId="25" fillId="0" borderId="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167" fontId="24" fillId="0" borderId="0" applyFont="0" applyFill="0" applyBorder="0" applyAlignment="0" applyProtection="0"/>
    <xf numFmtId="171" fontId="24" fillId="0" borderId="0" applyFont="0" applyFill="0" applyBorder="0" applyAlignment="0" applyProtection="0"/>
    <xf numFmtId="165" fontId="122" fillId="0" borderId="0" applyFill="0" applyBorder="0" applyAlignment="0" applyProtection="0"/>
    <xf numFmtId="166" fontId="24" fillId="0" borderId="0" applyFont="0" applyFill="0" applyBorder="0" applyAlignment="0" applyProtection="0"/>
    <xf numFmtId="0" fontId="45" fillId="9" borderId="0" applyNumberFormat="0" applyBorder="0" applyAlignment="0" applyProtection="0"/>
    <xf numFmtId="0" fontId="72" fillId="40" borderId="0" applyNumberFormat="0" applyBorder="0" applyAlignment="0" applyProtection="0"/>
    <xf numFmtId="0" fontId="72" fillId="9"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209" fontId="171" fillId="46" borderId="39" applyFill="0" applyBorder="0">
      <alignment horizontal="center" vertical="center" wrapText="1"/>
      <protection locked="0"/>
    </xf>
    <xf numFmtId="200" fontId="172" fillId="0" borderId="0">
      <alignment wrapText="1"/>
    </xf>
    <xf numFmtId="200" fontId="139" fillId="0" borderId="0">
      <alignment wrapText="1"/>
    </xf>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37" fillId="0" borderId="0"/>
    <xf numFmtId="0" fontId="37" fillId="48" borderId="0" applyNumberFormat="0" applyBorder="0" applyAlignment="0" applyProtection="0"/>
    <xf numFmtId="0" fontId="37" fillId="7" borderId="0" applyNumberFormat="0" applyBorder="0" applyAlignment="0" applyProtection="0"/>
    <xf numFmtId="0" fontId="37" fillId="48" borderId="0" applyNumberFormat="0" applyBorder="0" applyAlignment="0" applyProtection="0"/>
    <xf numFmtId="0" fontId="37" fillId="37" borderId="0" applyNumberFormat="0" applyBorder="0" applyAlignment="0" applyProtection="0"/>
    <xf numFmtId="0" fontId="37" fillId="48" borderId="0" applyNumberFormat="0" applyBorder="0" applyAlignment="0" applyProtection="0"/>
    <xf numFmtId="0" fontId="37" fillId="3" borderId="0" applyNumberFormat="0" applyBorder="0" applyAlignment="0" applyProtection="0"/>
    <xf numFmtId="0" fontId="37" fillId="48"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9" borderId="0" applyNumberFormat="0" applyBorder="0" applyAlignment="0" applyProtection="0"/>
    <xf numFmtId="0" fontId="37" fillId="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49" borderId="0" applyNumberFormat="0" applyBorder="0" applyAlignment="0" applyProtection="0"/>
    <xf numFmtId="0" fontId="37" fillId="4"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9" borderId="0" applyNumberFormat="0" applyBorder="0" applyAlignment="0" applyProtection="0"/>
    <xf numFmtId="0" fontId="37" fillId="41"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5"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8" borderId="0" applyNumberFormat="0" applyBorder="0" applyAlignment="0" applyProtection="0"/>
    <xf numFmtId="0" fontId="37" fillId="10" borderId="0" applyNumberFormat="0" applyBorder="0" applyAlignment="0" applyProtection="0"/>
    <xf numFmtId="0" fontId="37" fillId="48" borderId="0" applyNumberFormat="0" applyBorder="0" applyAlignment="0" applyProtection="0"/>
    <xf numFmtId="0" fontId="37" fillId="51" borderId="0" applyNumberFormat="0" applyBorder="0" applyAlignment="0" applyProtection="0"/>
    <xf numFmtId="0" fontId="37" fillId="48" borderId="0" applyNumberFormat="0" applyBorder="0" applyAlignment="0" applyProtection="0"/>
    <xf numFmtId="0" fontId="37" fillId="3" borderId="0" applyNumberFormat="0" applyBorder="0" applyAlignment="0" applyProtection="0"/>
    <xf numFmtId="0" fontId="37" fillId="48"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52" borderId="0" applyNumberFormat="0" applyBorder="0" applyAlignment="0" applyProtection="0"/>
    <xf numFmtId="0" fontId="37" fillId="6"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49" borderId="0" applyNumberFormat="0" applyBorder="0" applyAlignment="0" applyProtection="0"/>
    <xf numFmtId="0" fontId="37" fillId="4"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7" borderId="0" applyNumberFormat="0" applyBorder="0" applyAlignment="0" applyProtection="0"/>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8"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9" borderId="0" applyNumberFormat="0" applyBorder="0" applyAlignment="0" applyProtection="0"/>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10" borderId="0" applyNumberFormat="0" applyBorder="0" applyAlignment="0" applyProtection="0"/>
    <xf numFmtId="0" fontId="37" fillId="59" borderId="0" applyNumberFormat="0" applyBorder="0" applyProtection="0">
      <alignment horizontal="left"/>
    </xf>
    <xf numFmtId="0" fontId="37" fillId="59" borderId="0" applyNumberFormat="0" applyBorder="0" applyProtection="0">
      <alignment horizontal="left"/>
    </xf>
    <xf numFmtId="0" fontId="37" fillId="59" borderId="0" applyNumberFormat="0" applyBorder="0" applyProtection="0">
      <alignment horizontal="left"/>
    </xf>
    <xf numFmtId="0" fontId="37" fillId="59" borderId="0" applyNumberFormat="0" applyBorder="0" applyProtection="0">
      <alignment horizontal="left"/>
    </xf>
    <xf numFmtId="0" fontId="37" fillId="6" borderId="0" applyNumberFormat="0" applyBorder="0" applyAlignment="0" applyProtection="0"/>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4" borderId="0" applyNumberFormat="0" applyBorder="0" applyAlignment="0" applyProtection="0"/>
    <xf numFmtId="0" fontId="37" fillId="62" borderId="0" applyNumberFormat="0" applyBorder="0" applyProtection="0">
      <alignment horizontal="left"/>
    </xf>
    <xf numFmtId="0" fontId="37" fillId="62" borderId="0" applyNumberFormat="0" applyBorder="0" applyProtection="0">
      <alignment horizontal="left"/>
    </xf>
    <xf numFmtId="0" fontId="37" fillId="62" borderId="0" applyNumberFormat="0" applyBorder="0" applyProtection="0">
      <alignment horizontal="left"/>
    </xf>
    <xf numFmtId="0" fontId="37" fillId="62" borderId="0" applyNumberFormat="0" applyBorder="0" applyProtection="0">
      <alignment horizontal="left"/>
    </xf>
    <xf numFmtId="0" fontId="37" fillId="64" borderId="0" applyNumberFormat="0" applyBorder="0" applyAlignment="0" applyProtection="0"/>
    <xf numFmtId="0" fontId="37" fillId="14"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4" borderId="0" applyNumberFormat="0" applyBorder="0" applyAlignment="0" applyProtection="0"/>
    <xf numFmtId="0" fontId="37" fillId="11" borderId="0" applyNumberFormat="0" applyBorder="0" applyAlignment="0" applyProtection="0"/>
    <xf numFmtId="0" fontId="37" fillId="64"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12"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15"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68" borderId="0" applyNumberFormat="0" applyBorder="0" applyAlignment="0" applyProtection="0"/>
    <xf numFmtId="0" fontId="37" fillId="13"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4" borderId="0" applyNumberFormat="0" applyBorder="0" applyAlignment="0" applyProtection="0"/>
    <xf numFmtId="0" fontId="37" fillId="10" borderId="0" applyNumberFormat="0" applyBorder="0" applyAlignment="0" applyProtection="0"/>
    <xf numFmtId="0" fontId="37" fillId="64" borderId="0" applyNumberFormat="0" applyBorder="0" applyAlignment="0" applyProtection="0"/>
    <xf numFmtId="0" fontId="37" fillId="51" borderId="0" applyNumberFormat="0" applyBorder="0" applyAlignment="0" applyProtection="0"/>
    <xf numFmtId="0" fontId="37" fillId="64" borderId="0" applyNumberFormat="0" applyBorder="0" applyAlignment="0" applyProtection="0"/>
    <xf numFmtId="0" fontId="37" fillId="11" borderId="0" applyNumberFormat="0" applyBorder="0" applyAlignment="0" applyProtection="0"/>
    <xf numFmtId="0" fontId="37" fillId="64"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70" borderId="0" applyNumberFormat="0" applyBorder="0" applyAlignment="0" applyProtection="0"/>
    <xf numFmtId="0" fontId="37" fillId="14"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49" borderId="0" applyNumberFormat="0" applyBorder="0" applyAlignment="0" applyProtection="0"/>
    <xf numFmtId="0" fontId="37" fillId="16" borderId="0" applyNumberFormat="0" applyBorder="0" applyAlignment="0" applyProtection="0"/>
    <xf numFmtId="0" fontId="37" fillId="49" borderId="0" applyNumberFormat="0" applyBorder="0" applyAlignment="0" applyProtection="0"/>
    <xf numFmtId="0" fontId="37" fillId="71" borderId="0" applyNumberFormat="0" applyBorder="0" applyAlignment="0" applyProtection="0"/>
    <xf numFmtId="0" fontId="37" fillId="49" borderId="0" applyNumberFormat="0" applyBorder="0" applyAlignment="0" applyProtection="0"/>
    <xf numFmtId="0" fontId="37" fillId="4"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14" borderId="0" applyNumberFormat="0" applyBorder="0" applyAlignment="0" applyProtection="0"/>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12" borderId="0" applyNumberFormat="0" applyBorder="0" applyAlignment="0" applyProtection="0"/>
    <xf numFmtId="0" fontId="37" fillId="73" borderId="0" applyNumberFormat="0" applyBorder="0" applyProtection="0">
      <alignment horizontal="left"/>
    </xf>
    <xf numFmtId="0" fontId="37" fillId="73" borderId="0" applyNumberFormat="0" applyBorder="0" applyProtection="0">
      <alignment horizontal="left"/>
    </xf>
    <xf numFmtId="0" fontId="37" fillId="73" borderId="0" applyNumberFormat="0" applyBorder="0" applyProtection="0">
      <alignment horizontal="left"/>
    </xf>
    <xf numFmtId="0" fontId="37" fillId="73" borderId="0" applyNumberFormat="0" applyBorder="0" applyProtection="0">
      <alignment horizontal="left"/>
    </xf>
    <xf numFmtId="0" fontId="37" fillId="15" borderId="0" applyNumberFormat="0" applyBorder="0" applyAlignment="0" applyProtection="0"/>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58" borderId="0" applyNumberFormat="0" applyBorder="0" applyProtection="0">
      <alignment horizontal="left"/>
    </xf>
    <xf numFmtId="0" fontId="37" fillId="10" borderId="0" applyNumberFormat="0" applyBorder="0" applyAlignment="0" applyProtection="0"/>
    <xf numFmtId="0" fontId="37" fillId="74" borderId="0" applyNumberFormat="0" applyBorder="0" applyProtection="0">
      <alignment horizontal="left"/>
    </xf>
    <xf numFmtId="0" fontId="37" fillId="74" borderId="0" applyNumberFormat="0" applyBorder="0" applyProtection="0">
      <alignment horizontal="left"/>
    </xf>
    <xf numFmtId="0" fontId="37" fillId="74" borderId="0" applyNumberFormat="0" applyBorder="0" applyProtection="0">
      <alignment horizontal="left"/>
    </xf>
    <xf numFmtId="0" fontId="37" fillId="74" borderId="0" applyNumberFormat="0" applyBorder="0" applyProtection="0">
      <alignment horizontal="left"/>
    </xf>
    <xf numFmtId="0" fontId="37" fillId="14" borderId="0" applyNumberFormat="0" applyBorder="0" applyAlignment="0" applyProtection="0"/>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61" borderId="0" applyNumberFormat="0" applyBorder="0" applyProtection="0">
      <alignment horizontal="left"/>
    </xf>
    <xf numFmtId="0" fontId="37" fillId="16" borderId="0" applyNumberFormat="0" applyBorder="0" applyAlignment="0" applyProtection="0"/>
    <xf numFmtId="0" fontId="37" fillId="75" borderId="0" applyNumberFormat="0" applyBorder="0" applyProtection="0">
      <alignment horizontal="left"/>
    </xf>
    <xf numFmtId="0" fontId="37" fillId="75" borderId="0" applyNumberFormat="0" applyBorder="0" applyProtection="0">
      <alignment horizontal="left"/>
    </xf>
    <xf numFmtId="0" fontId="37" fillId="75" borderId="0" applyNumberFormat="0" applyBorder="0" applyProtection="0">
      <alignment horizontal="left"/>
    </xf>
    <xf numFmtId="0" fontId="37" fillId="75" borderId="0" applyNumberFormat="0" applyBorder="0" applyProtection="0">
      <alignment horizontal="left"/>
    </xf>
    <xf numFmtId="209" fontId="171" fillId="0" borderId="0" applyBorder="0">
      <alignment horizontal="center" vertical="center" wrapText="1"/>
      <protection locked="0"/>
    </xf>
    <xf numFmtId="9" fontId="25" fillId="0" borderId="0" applyBorder="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41" borderId="21" applyNumberFormat="0" applyAlignment="0" applyProtection="0"/>
    <xf numFmtId="0" fontId="37" fillId="5" borderId="21"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8"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3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59" borderId="62" applyNumberFormat="0" applyProtection="0">
      <alignment horizontal="left"/>
    </xf>
    <xf numFmtId="0" fontId="63" fillId="59" borderId="62" applyNumberFormat="0" applyProtection="0">
      <alignment horizontal="left"/>
    </xf>
    <xf numFmtId="0" fontId="63" fillId="59" borderId="62" applyNumberFormat="0" applyProtection="0">
      <alignment horizontal="left"/>
    </xf>
    <xf numFmtId="0" fontId="63" fillId="59" borderId="62" applyNumberFormat="0" applyProtection="0">
      <alignment horizontal="left"/>
    </xf>
    <xf numFmtId="0" fontId="58" fillId="74" borderId="22" applyNumberFormat="0" applyProtection="0">
      <alignment horizontal="left"/>
    </xf>
    <xf numFmtId="0" fontId="58" fillId="74" borderId="22" applyNumberFormat="0" applyProtection="0">
      <alignment horizontal="left"/>
    </xf>
    <xf numFmtId="0" fontId="58" fillId="11" borderId="22" applyNumberFormat="0" applyAlignment="0" applyProtection="0"/>
    <xf numFmtId="0" fontId="63" fillId="0" borderId="61" applyNumberFormat="0" applyFill="0" applyProtection="0">
      <alignment horizontal="left"/>
    </xf>
    <xf numFmtId="0" fontId="63" fillId="0" borderId="61" applyNumberFormat="0" applyFill="0" applyProtection="0">
      <alignment horizontal="left"/>
    </xf>
    <xf numFmtId="0" fontId="63" fillId="0" borderId="61" applyNumberFormat="0" applyFill="0" applyProtection="0">
      <alignment horizontal="left"/>
    </xf>
    <xf numFmtId="0" fontId="63" fillId="0" borderId="61" applyNumberFormat="0" applyFill="0" applyProtection="0">
      <alignment horizontal="left"/>
    </xf>
    <xf numFmtId="0" fontId="63" fillId="0" borderId="26"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54" fillId="0" borderId="26" applyNumberFormat="0" applyFill="0" applyAlignment="0" applyProtection="0"/>
    <xf numFmtId="0" fontId="63" fillId="0" borderId="23" applyNumberFormat="0" applyFill="0" applyAlignment="0" applyProtection="0"/>
    <xf numFmtId="0" fontId="63" fillId="0" borderId="26" applyNumberFormat="0" applyFill="0" applyAlignment="0" applyProtection="0"/>
    <xf numFmtId="0" fontId="58" fillId="48" borderId="22" applyNumberFormat="0" applyAlignment="0" applyProtection="0"/>
    <xf numFmtId="0" fontId="58" fillId="48" borderId="22" applyNumberFormat="0" applyAlignment="0" applyProtection="0"/>
    <xf numFmtId="0" fontId="58" fillId="48" borderId="22" applyNumberFormat="0" applyAlignment="0" applyProtection="0"/>
    <xf numFmtId="0" fontId="58" fillId="3" borderId="22" applyNumberFormat="0" applyAlignment="0" applyProtection="0"/>
    <xf numFmtId="0" fontId="58" fillId="11" borderId="22" applyNumberFormat="0" applyAlignment="0" applyProtection="0"/>
    <xf numFmtId="0" fontId="58" fillId="66" borderId="22" applyNumberFormat="0" applyAlignment="0" applyProtection="0"/>
    <xf numFmtId="0" fontId="52" fillId="11" borderId="22" applyNumberFormat="0" applyAlignment="0" applyProtection="0"/>
    <xf numFmtId="0" fontId="58" fillId="48" borderId="22" applyNumberFormat="0" applyAlignment="0" applyProtection="0"/>
    <xf numFmtId="0" fontId="58" fillId="11" borderId="22" applyNumberFormat="0" applyAlignment="0" applyProtection="0"/>
    <xf numFmtId="0" fontId="54" fillId="0" borderId="23" applyNumberFormat="0" applyFill="0" applyAlignment="0" applyProtection="0"/>
    <xf numFmtId="0" fontId="54" fillId="0" borderId="23" applyNumberFormat="0" applyFill="0" applyAlignment="0" applyProtection="0"/>
    <xf numFmtId="0" fontId="52" fillId="3" borderId="22" applyNumberFormat="0" applyAlignment="0" applyProtection="0"/>
    <xf numFmtId="0" fontId="52" fillId="3" borderId="22" applyNumberFormat="0" applyAlignment="0" applyProtection="0"/>
    <xf numFmtId="187" fontId="135" fillId="0" borderId="14" applyAlignment="0" applyProtection="0"/>
    <xf numFmtId="0" fontId="42" fillId="3" borderId="15" applyNumberFormat="0" applyAlignment="0" applyProtection="0"/>
    <xf numFmtId="0" fontId="42" fillId="3" borderId="15" applyNumberFormat="0" applyAlignment="0" applyProtection="0"/>
    <xf numFmtId="0" fontId="49" fillId="4" borderId="15" applyNumberFormat="0" applyAlignment="0" applyProtection="0"/>
    <xf numFmtId="0" fontId="49" fillId="4" borderId="15" applyNumberFormat="0" applyAlignment="0" applyProtection="0"/>
    <xf numFmtId="0" fontId="26" fillId="5" borderId="21" applyNumberFormat="0" applyFont="0" applyAlignment="0" applyProtection="0"/>
    <xf numFmtId="0" fontId="26" fillId="5" borderId="21" applyNumberFormat="0" applyFont="0" applyAlignment="0" applyProtection="0"/>
    <xf numFmtId="0" fontId="92" fillId="41" borderId="15" applyNumberFormat="0" applyAlignment="0" applyProtection="0"/>
    <xf numFmtId="0" fontId="26" fillId="5" borderId="21" applyNumberFormat="0" applyFont="0" applyAlignment="0" applyProtection="0"/>
    <xf numFmtId="0" fontId="92" fillId="41" borderId="15" applyNumberFormat="0" applyAlignment="0" applyProtection="0"/>
    <xf numFmtId="0" fontId="26" fillId="5" borderId="21" applyNumberFormat="0" applyFont="0" applyAlignment="0" applyProtection="0"/>
    <xf numFmtId="0" fontId="56" fillId="4" borderId="15" applyNumberFormat="0" applyAlignment="0" applyProtection="0"/>
    <xf numFmtId="0" fontId="158" fillId="56" borderId="15" applyNumberFormat="0" applyProtection="0">
      <alignment horizontal="left"/>
    </xf>
    <xf numFmtId="0" fontId="158" fillId="56" borderId="15" applyNumberFormat="0" applyProtection="0">
      <alignment horizontal="left"/>
    </xf>
    <xf numFmtId="0" fontId="158" fillId="56" borderId="15" applyNumberFormat="0" applyProtection="0">
      <alignment horizontal="left"/>
    </xf>
    <xf numFmtId="0" fontId="158" fillId="56" borderId="15" applyNumberFormat="0" applyProtection="0">
      <alignment horizontal="left"/>
    </xf>
    <xf numFmtId="0" fontId="56" fillId="4" borderId="15" applyNumberFormat="0" applyAlignment="0" applyProtection="0"/>
    <xf numFmtId="0" fontId="49" fillId="4" borderId="15" applyNumberFormat="0" applyAlignment="0" applyProtection="0"/>
    <xf numFmtId="0" fontId="56" fillId="38" borderId="15" applyNumberFormat="0" applyAlignment="0" applyProtection="0"/>
    <xf numFmtId="0" fontId="56" fillId="4" borderId="15" applyNumberFormat="0" applyAlignment="0" applyProtection="0"/>
    <xf numFmtId="0" fontId="56" fillId="68" borderId="15" applyNumberFormat="0" applyAlignment="0" applyProtection="0"/>
    <xf numFmtId="0" fontId="56" fillId="68" borderId="15" applyNumberFormat="0" applyAlignment="0" applyProtection="0"/>
    <xf numFmtId="0" fontId="59" fillId="11" borderId="15" applyNumberFormat="0" applyAlignment="0" applyProtection="0"/>
    <xf numFmtId="0" fontId="59" fillId="48" borderId="15" applyNumberFormat="0" applyAlignment="0" applyProtection="0"/>
    <xf numFmtId="0" fontId="42" fillId="11" borderId="15" applyNumberFormat="0" applyAlignment="0" applyProtection="0"/>
    <xf numFmtId="0" fontId="59" fillId="66" borderId="15" applyNumberFormat="0" applyAlignment="0" applyProtection="0"/>
    <xf numFmtId="0" fontId="59" fillId="11" borderId="15" applyNumberFormat="0" applyAlignment="0" applyProtection="0"/>
    <xf numFmtId="0" fontId="59" fillId="3" borderId="15" applyNumberFormat="0" applyAlignment="0" applyProtection="0"/>
    <xf numFmtId="0" fontId="59" fillId="48" borderId="15" applyNumberFormat="0" applyAlignment="0" applyProtection="0"/>
    <xf numFmtId="0" fontId="59" fillId="48" borderId="15" applyNumberFormat="0" applyAlignment="0" applyProtection="0"/>
    <xf numFmtId="0" fontId="59" fillId="48" borderId="15" applyNumberFormat="0" applyAlignment="0" applyProtection="0"/>
    <xf numFmtId="0" fontId="59" fillId="11" borderId="15" applyNumberFormat="0" applyAlignment="0" applyProtection="0"/>
    <xf numFmtId="0" fontId="166" fillId="59" borderId="15" applyNumberFormat="0" applyProtection="0">
      <alignment horizontal="left"/>
    </xf>
    <xf numFmtId="0" fontId="166" fillId="59" borderId="15" applyNumberFormat="0" applyProtection="0">
      <alignment horizontal="left"/>
    </xf>
    <xf numFmtId="0" fontId="166" fillId="59" borderId="15" applyNumberFormat="0" applyProtection="0">
      <alignment horizontal="left"/>
    </xf>
    <xf numFmtId="0" fontId="166" fillId="59" borderId="15" applyNumberFormat="0" applyProtection="0">
      <alignment horizontal="left"/>
    </xf>
    <xf numFmtId="0" fontId="24" fillId="5" borderId="21" applyNumberFormat="0" applyFont="0" applyAlignment="0" applyProtection="0"/>
    <xf numFmtId="0" fontId="24" fillId="5" borderId="21" applyNumberFormat="0" applyFont="0" applyAlignment="0" applyProtection="0"/>
    <xf numFmtId="0" fontId="57" fillId="41" borderId="21" applyNumberFormat="0" applyAlignment="0" applyProtection="0"/>
    <xf numFmtId="0" fontId="38" fillId="5" borderId="21" applyNumberFormat="0" applyFont="0" applyAlignment="0" applyProtection="0"/>
    <xf numFmtId="0" fontId="37" fillId="41" borderId="21" applyNumberFormat="0" applyAlignment="0" applyProtection="0"/>
    <xf numFmtId="0" fontId="37" fillId="41" borderId="21" applyNumberFormat="0" applyAlignment="0" applyProtection="0"/>
    <xf numFmtId="0" fontId="24" fillId="5" borderId="21" applyNumberFormat="0" applyFont="0" applyAlignment="0" applyProtection="0"/>
    <xf numFmtId="0" fontId="37" fillId="5" borderId="21" applyNumberFormat="0" applyFont="0" applyAlignment="0" applyProtection="0"/>
    <xf numFmtId="0" fontId="37" fillId="5" borderId="21" applyNumberFormat="0" applyFont="0" applyAlignment="0" applyProtection="0"/>
    <xf numFmtId="0" fontId="57" fillId="41" borderId="21" applyNumberFormat="0" applyAlignment="0" applyProtection="0"/>
    <xf numFmtId="0" fontId="57" fillId="41" borderId="21" applyNumberFormat="0" applyAlignment="0" applyProtection="0"/>
    <xf numFmtId="0" fontId="25" fillId="41" borderId="21" applyNumberFormat="0" applyAlignment="0" applyProtection="0"/>
    <xf numFmtId="0" fontId="25" fillId="41" borderId="21" applyNumberFormat="0" applyAlignment="0" applyProtection="0"/>
    <xf numFmtId="0" fontId="24" fillId="5" borderId="21" applyNumberFormat="0" applyFont="0" applyAlignment="0" applyProtection="0"/>
    <xf numFmtId="0" fontId="132" fillId="75" borderId="21" applyNumberFormat="0" applyProtection="0">
      <alignment horizontal="left"/>
    </xf>
    <xf numFmtId="0" fontId="132" fillId="75" borderId="21" applyNumberFormat="0" applyProtection="0">
      <alignment horizontal="left"/>
    </xf>
    <xf numFmtId="0" fontId="132" fillId="75" borderId="21" applyNumberFormat="0" applyProtection="0">
      <alignment horizontal="left"/>
    </xf>
    <xf numFmtId="0" fontId="132" fillId="75" borderId="21" applyNumberFormat="0" applyProtection="0">
      <alignment horizontal="left"/>
    </xf>
    <xf numFmtId="0" fontId="58" fillId="11" borderId="2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12" fillId="0" borderId="0"/>
    <xf numFmtId="0" fontId="12" fillId="0" borderId="0"/>
    <xf numFmtId="0" fontId="12" fillId="0" borderId="0"/>
    <xf numFmtId="0" fontId="12"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58" fillId="11" borderId="2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6" fillId="0" borderId="0" applyFont="0" applyFill="0" applyBorder="0" applyAlignment="0" applyProtection="0"/>
    <xf numFmtId="177" fontId="25" fillId="0" borderId="0" applyFill="0" applyBorder="0" applyAlignment="0" applyProtection="0"/>
    <xf numFmtId="0" fontId="12" fillId="0" borderId="0"/>
    <xf numFmtId="9" fontId="36" fillId="0" borderId="0" applyFont="0" applyFill="0" applyBorder="0" applyAlignment="0" applyProtection="0"/>
    <xf numFmtId="0" fontId="36" fillId="0" borderId="0"/>
    <xf numFmtId="0" fontId="12" fillId="0" borderId="0"/>
    <xf numFmtId="0" fontId="12" fillId="0" borderId="0"/>
    <xf numFmtId="176"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0" fontId="37" fillId="0" borderId="0" applyFont="0" applyFill="0" applyBorder="0" applyAlignment="0" applyProtection="0"/>
    <xf numFmtId="165" fontId="25" fillId="0" borderId="0" applyFont="0" applyFill="0" applyBorder="0" applyAlignment="0" applyProtection="0"/>
    <xf numFmtId="9" fontId="37" fillId="0" borderId="0" applyFill="0" applyBorder="0" applyAlignment="0" applyProtection="0"/>
    <xf numFmtId="9" fontId="26" fillId="0" borderId="0" applyFont="0" applyFill="0" applyBorder="0" applyAlignment="0" applyProtection="0"/>
    <xf numFmtId="9" fontId="57" fillId="0" borderId="0" applyFill="0" applyBorder="0" applyAlignment="0" applyProtection="0"/>
    <xf numFmtId="9" fontId="25" fillId="0" borderId="0" applyFont="0" applyFill="0" applyBorder="0" applyAlignment="0" applyProtection="0"/>
    <xf numFmtId="0" fontId="37" fillId="5" borderId="21" applyNumberFormat="0" applyFont="0" applyAlignment="0" applyProtection="0"/>
    <xf numFmtId="0" fontId="57" fillId="0" borderId="0"/>
    <xf numFmtId="0" fontId="38" fillId="0" borderId="0"/>
    <xf numFmtId="0" fontId="25" fillId="0" borderId="0"/>
    <xf numFmtId="0" fontId="36" fillId="0" borderId="0"/>
    <xf numFmtId="0" fontId="38" fillId="0" borderId="0"/>
    <xf numFmtId="0" fontId="67" fillId="0" borderId="0"/>
    <xf numFmtId="0" fontId="38" fillId="0" borderId="0"/>
    <xf numFmtId="0" fontId="26" fillId="0" borderId="0"/>
    <xf numFmtId="0" fontId="38" fillId="0" borderId="0"/>
    <xf numFmtId="0" fontId="24" fillId="0" borderId="0"/>
    <xf numFmtId="0" fontId="12" fillId="0" borderId="0"/>
    <xf numFmtId="0" fontId="12" fillId="0" borderId="0"/>
    <xf numFmtId="0" fontId="38"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12" fillId="0" borderId="0"/>
    <xf numFmtId="0" fontId="57" fillId="0" borderId="0"/>
    <xf numFmtId="0" fontId="25" fillId="0" borderId="0"/>
    <xf numFmtId="0" fontId="24" fillId="0" borderId="0"/>
    <xf numFmtId="0" fontId="24" fillId="0" borderId="0"/>
    <xf numFmtId="0" fontId="12" fillId="0" borderId="0"/>
    <xf numFmtId="0" fontId="26" fillId="0" borderId="0"/>
    <xf numFmtId="0" fontId="36" fillId="0" borderId="0"/>
    <xf numFmtId="0" fontId="12" fillId="0" borderId="0"/>
    <xf numFmtId="0" fontId="36" fillId="0" borderId="0"/>
    <xf numFmtId="0" fontId="25" fillId="0" borderId="0"/>
    <xf numFmtId="0" fontId="25" fillId="0" borderId="0"/>
    <xf numFmtId="0" fontId="12" fillId="0" borderId="0"/>
    <xf numFmtId="0" fontId="12" fillId="0" borderId="0"/>
    <xf numFmtId="0" fontId="12" fillId="0" borderId="0"/>
    <xf numFmtId="0" fontId="12" fillId="0" borderId="0"/>
    <xf numFmtId="0" fontId="12" fillId="0" borderId="0"/>
    <xf numFmtId="0" fontId="36" fillId="0" borderId="0"/>
    <xf numFmtId="0" fontId="67" fillId="0" borderId="0"/>
    <xf numFmtId="0" fontId="37" fillId="0" borderId="0"/>
    <xf numFmtId="0" fontId="12" fillId="0" borderId="0"/>
    <xf numFmtId="0" fontId="12" fillId="0" borderId="0"/>
    <xf numFmtId="0" fontId="12" fillId="0" borderId="0"/>
    <xf numFmtId="0" fontId="12" fillId="0" borderId="0"/>
    <xf numFmtId="0" fontId="25" fillId="0" borderId="0"/>
    <xf numFmtId="0" fontId="25" fillId="0" borderId="0"/>
    <xf numFmtId="0" fontId="57" fillId="0" borderId="0"/>
    <xf numFmtId="0" fontId="62" fillId="0" borderId="0" applyNumberFormat="0" applyFill="0" applyBorder="0" applyAlignment="0" applyProtection="0"/>
    <xf numFmtId="0" fontId="62" fillId="0" borderId="25" applyNumberFormat="0" applyFill="0" applyAlignment="0" applyProtection="0"/>
    <xf numFmtId="0" fontId="61" fillId="0" borderId="18" applyNumberFormat="0" applyFill="0" applyAlignment="0" applyProtection="0"/>
    <xf numFmtId="0" fontId="60" fillId="0" borderId="24" applyNumberFormat="0" applyFill="0" applyAlignment="0" applyProtection="0"/>
    <xf numFmtId="169" fontId="24" fillId="0" borderId="0" applyFont="0" applyFill="0" applyBorder="0" applyAlignment="0" applyProtection="0"/>
    <xf numFmtId="9" fontId="57" fillId="0" borderId="0" applyFont="0" applyFill="0" applyBorder="0" applyAlignment="0" applyProtection="0"/>
    <xf numFmtId="0" fontId="49" fillId="4" borderId="15" applyNumberFormat="0" applyAlignment="0" applyProtection="0"/>
    <xf numFmtId="0" fontId="40" fillId="20" borderId="0" applyNumberFormat="0" applyBorder="0" applyAlignment="0" applyProtection="0"/>
    <xf numFmtId="0" fontId="40" fillId="17" borderId="0" applyNumberFormat="0" applyBorder="0" applyAlignment="0" applyProtection="0"/>
    <xf numFmtId="0" fontId="40" fillId="19" borderId="0" applyNumberFormat="0" applyBorder="0" applyAlignment="0" applyProtection="0"/>
    <xf numFmtId="0" fontId="40" fillId="15" borderId="0" applyNumberFormat="0" applyBorder="0" applyAlignment="0" applyProtection="0"/>
    <xf numFmtId="0" fontId="40" fillId="12" borderId="0" applyNumberFormat="0" applyBorder="0" applyAlignment="0" applyProtection="0"/>
    <xf numFmtId="0" fontId="40" fillId="18" borderId="0" applyNumberFormat="0" applyBorder="0" applyAlignment="0" applyProtection="0"/>
    <xf numFmtId="9" fontId="36" fillId="0" borderId="0" applyFont="0" applyFill="0" applyBorder="0" applyAlignment="0" applyProtection="0"/>
    <xf numFmtId="0" fontId="25" fillId="0" borderId="0"/>
    <xf numFmtId="0" fontId="12" fillId="0" borderId="0"/>
    <xf numFmtId="172" fontId="25" fillId="0" borderId="0" applyFont="0" applyFill="0" applyBorder="0" applyAlignment="0" applyProtection="0"/>
    <xf numFmtId="0" fontId="36" fillId="0" borderId="0"/>
    <xf numFmtId="0" fontId="49" fillId="4" borderId="15" applyNumberFormat="0" applyAlignment="0" applyProtection="0"/>
    <xf numFmtId="0" fontId="58" fillId="11" borderId="22" applyNumberFormat="0" applyAlignment="0" applyProtection="0"/>
    <xf numFmtId="0" fontId="49" fillId="4" borderId="15" applyNumberFormat="0" applyAlignment="0" applyProtection="0"/>
    <xf numFmtId="0" fontId="58" fillId="11" borderId="22" applyNumberFormat="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 fillId="0" borderId="0"/>
    <xf numFmtId="0" fontId="1" fillId="0" borderId="0"/>
    <xf numFmtId="0" fontId="25" fillId="0" borderId="101"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178" fontId="25" fillId="0" borderId="102"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178" fontId="25" fillId="0" borderId="102"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xf>
    <xf numFmtId="0" fontId="25" fillId="0" borderId="103" applyNumberFormat="0" applyFill="0" applyProtection="0">
      <alignment vertical="top" wrapText="1"/>
    </xf>
    <xf numFmtId="0" fontId="25" fillId="0" borderId="102" applyNumberFormat="0" applyFill="0" applyProtection="0">
      <alignment vertical="top"/>
    </xf>
    <xf numFmtId="0" fontId="25" fillId="0" borderId="103"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178" fontId="25" fillId="0" borderId="102"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0" fontId="25" fillId="0" borderId="102" applyNumberFormat="0" applyFill="0" applyProtection="0">
      <alignment vertical="top" wrapText="1"/>
    </xf>
    <xf numFmtId="178" fontId="25" fillId="0" borderId="102" applyFill="0" applyProtection="0">
      <alignment vertical="top" wrapText="1"/>
    </xf>
    <xf numFmtId="0" fontId="226" fillId="0" borderId="0" applyNumberFormat="0" applyFill="0" applyBorder="0" applyProtection="0">
      <alignment horizontal="center" vertical="top"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178" fontId="227" fillId="0" borderId="14"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178" fontId="227" fillId="0" borderId="14"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178" fontId="227" fillId="0" borderId="14"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0" fontId="227" fillId="0" borderId="14" applyNumberFormat="0" applyFill="0" applyProtection="0">
      <alignment wrapText="1"/>
    </xf>
    <xf numFmtId="178" fontId="227" fillId="0" borderId="14" applyFill="0" applyProtection="0">
      <alignment wrapText="1"/>
    </xf>
    <xf numFmtId="0" fontId="113" fillId="0" borderId="1" applyNumberFormat="0" applyFill="0" applyProtection="0">
      <alignment horizontal="center" vertical="top" wrapText="1"/>
    </xf>
    <xf numFmtId="0" fontId="37" fillId="0" borderId="0"/>
    <xf numFmtId="0" fontId="25" fillId="0" borderId="0"/>
    <xf numFmtId="0" fontId="25" fillId="0" borderId="0"/>
    <xf numFmtId="0" fontId="37" fillId="0" borderId="0"/>
  </cellStyleXfs>
  <cellXfs count="1203">
    <xf numFmtId="0" fontId="0" fillId="0" borderId="0" xfId="0"/>
    <xf numFmtId="49" fontId="21" fillId="0" borderId="0" xfId="5" applyNumberFormat="1"/>
    <xf numFmtId="0" fontId="21" fillId="0" borderId="0" xfId="5"/>
    <xf numFmtId="0" fontId="22" fillId="0" borderId="0" xfId="5" applyFont="1"/>
    <xf numFmtId="0" fontId="21" fillId="0" borderId="0" xfId="5" applyProtection="1"/>
    <xf numFmtId="0" fontId="28" fillId="0" borderId="1" xfId="5" applyFont="1" applyBorder="1" applyAlignment="1" applyProtection="1">
      <alignment horizontal="center" vertical="center" wrapText="1"/>
    </xf>
    <xf numFmtId="0" fontId="32" fillId="0" borderId="1" xfId="5" applyFont="1" applyBorder="1" applyAlignment="1" applyProtection="1">
      <alignment horizontal="center" vertical="center" wrapText="1"/>
    </xf>
    <xf numFmtId="0" fontId="23" fillId="0" borderId="0" xfId="5" applyFont="1" applyProtection="1"/>
    <xf numFmtId="0" fontId="29" fillId="0" borderId="0" xfId="5" applyFont="1" applyAlignment="1">
      <alignment horizontal="center" vertical="top" wrapText="1"/>
    </xf>
    <xf numFmtId="0" fontId="30" fillId="0" borderId="1" xfId="5" applyFont="1" applyBorder="1" applyAlignment="1" applyProtection="1">
      <alignment horizontal="center" vertical="center" wrapText="1"/>
    </xf>
    <xf numFmtId="0" fontId="22" fillId="0" borderId="0" xfId="5" applyFont="1" applyFill="1" applyAlignment="1" applyProtection="1">
      <alignment horizontal="center"/>
    </xf>
    <xf numFmtId="0" fontId="0" fillId="0" borderId="0" xfId="0" applyAlignment="1">
      <alignment horizontal="center"/>
    </xf>
    <xf numFmtId="0" fontId="28" fillId="0" borderId="0" xfId="5" applyFont="1" applyBorder="1" applyAlignment="1" applyProtection="1">
      <alignment horizontal="center" vertical="center" wrapText="1"/>
    </xf>
    <xf numFmtId="0" fontId="28" fillId="0" borderId="0" xfId="5" applyNumberFormat="1" applyFont="1" applyBorder="1" applyAlignment="1" applyProtection="1">
      <alignment horizontal="center" vertical="center" wrapText="1"/>
    </xf>
    <xf numFmtId="0" fontId="28" fillId="0" borderId="0" xfId="5" applyNumberFormat="1" applyFont="1" applyBorder="1" applyAlignment="1" applyProtection="1">
      <alignment horizontal="center" vertical="center" wrapText="1"/>
      <protection locked="0"/>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textRotation="90" wrapText="1"/>
    </xf>
    <xf numFmtId="0" fontId="30" fillId="0" borderId="1" xfId="0" applyFont="1" applyBorder="1" applyAlignment="1">
      <alignment vertical="top" wrapText="1"/>
    </xf>
    <xf numFmtId="0" fontId="30" fillId="0" borderId="0" xfId="0" applyFont="1"/>
    <xf numFmtId="0" fontId="30" fillId="0" borderId="1" xfId="0" applyFont="1" applyBorder="1" applyAlignment="1">
      <alignment vertical="top" textRotation="90" wrapText="1"/>
    </xf>
    <xf numFmtId="0" fontId="30" fillId="0" borderId="1" xfId="0" applyFont="1" applyBorder="1" applyAlignment="1">
      <alignment vertical="center" wrapText="1"/>
    </xf>
    <xf numFmtId="0" fontId="0" fillId="0" borderId="0" xfId="0" applyFont="1"/>
    <xf numFmtId="0" fontId="30" fillId="0" borderId="1" xfId="0" applyFont="1" applyBorder="1"/>
    <xf numFmtId="0" fontId="75" fillId="0" borderId="0" xfId="0" applyFont="1" applyAlignment="1">
      <alignment horizontal="left" vertical="center"/>
    </xf>
    <xf numFmtId="0" fontId="75" fillId="0" borderId="0" xfId="0" applyFont="1" applyAlignment="1">
      <alignment vertical="center"/>
    </xf>
    <xf numFmtId="0" fontId="35" fillId="0" borderId="0" xfId="0" applyFont="1"/>
    <xf numFmtId="0" fontId="30" fillId="0" borderId="0" xfId="5" applyFont="1" applyAlignment="1" applyProtection="1">
      <alignment horizontal="center" vertical="center" wrapText="1"/>
    </xf>
    <xf numFmtId="49" fontId="30" fillId="0" borderId="0" xfId="5" applyNumberFormat="1" applyFont="1" applyProtection="1"/>
    <xf numFmtId="0" fontId="30" fillId="0" borderId="0" xfId="5" applyFont="1" applyProtection="1"/>
    <xf numFmtId="0" fontId="30" fillId="0" borderId="5" xfId="0" applyFont="1" applyBorder="1"/>
    <xf numFmtId="49" fontId="29" fillId="0" borderId="9" xfId="5" applyNumberFormat="1" applyFont="1" applyBorder="1" applyAlignment="1" applyProtection="1">
      <alignment horizontal="right" vertical="center" wrapText="1"/>
    </xf>
    <xf numFmtId="0" fontId="29" fillId="0" borderId="9" xfId="5" applyFont="1" applyBorder="1" applyAlignment="1" applyProtection="1">
      <alignment vertical="center" wrapText="1"/>
    </xf>
    <xf numFmtId="49" fontId="0" fillId="0" borderId="0" xfId="0" applyNumberFormat="1" applyFont="1"/>
    <xf numFmtId="49" fontId="0" fillId="0" borderId="0" xfId="0" applyNumberFormat="1"/>
    <xf numFmtId="49" fontId="30" fillId="0" borderId="0" xfId="0" applyNumberFormat="1" applyFont="1"/>
    <xf numFmtId="0" fontId="30" fillId="0" borderId="27" xfId="0" applyFont="1" applyFill="1" applyBorder="1" applyAlignment="1">
      <alignment vertical="center" wrapText="1"/>
    </xf>
    <xf numFmtId="0" fontId="30" fillId="0" borderId="0" xfId="0" applyFont="1" applyFill="1" applyBorder="1" applyAlignment="1">
      <alignment vertical="center" wrapText="1"/>
    </xf>
    <xf numFmtId="0" fontId="30" fillId="0" borderId="0" xfId="0"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0" fillId="0" borderId="1" xfId="0" applyNumberFormat="1" applyFont="1" applyBorder="1"/>
    <xf numFmtId="0" fontId="30" fillId="0" borderId="1" xfId="0" applyFont="1" applyFill="1" applyBorder="1" applyAlignment="1">
      <alignment wrapText="1"/>
    </xf>
    <xf numFmtId="0" fontId="0" fillId="0" borderId="1" xfId="0" applyFont="1" applyBorder="1"/>
    <xf numFmtId="0" fontId="18" fillId="0" borderId="1" xfId="0" applyFont="1" applyBorder="1" applyAlignment="1">
      <alignment vertical="top"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79" fillId="0" borderId="4" xfId="0" applyFont="1" applyFill="1" applyBorder="1" applyAlignment="1">
      <alignment vertical="center" wrapText="1"/>
    </xf>
    <xf numFmtId="0" fontId="79" fillId="0" borderId="0" xfId="0" applyFont="1" applyFill="1" applyBorder="1" applyAlignment="1">
      <alignment vertical="center" wrapText="1"/>
    </xf>
    <xf numFmtId="0" fontId="79" fillId="0" borderId="0" xfId="0" applyFont="1" applyFill="1" applyBorder="1" applyAlignment="1">
      <alignment vertical="top" wrapText="1"/>
    </xf>
    <xf numFmtId="0" fontId="35" fillId="0" borderId="0" xfId="0" applyFont="1" applyAlignment="1">
      <alignment horizontal="center"/>
    </xf>
    <xf numFmtId="0" fontId="31" fillId="28" borderId="1" xfId="0" applyFont="1" applyFill="1" applyBorder="1" applyAlignment="1">
      <alignment horizontal="center" vertical="center" wrapText="1"/>
    </xf>
    <xf numFmtId="0" fontId="31" fillId="28" borderId="1" xfId="0" applyFont="1" applyFill="1" applyBorder="1" applyAlignment="1">
      <alignment vertical="center" wrapText="1"/>
    </xf>
    <xf numFmtId="0" fontId="31" fillId="28" borderId="1" xfId="0" applyFont="1" applyFill="1" applyBorder="1" applyAlignment="1">
      <alignment horizontal="justify" vertical="center" wrapText="1"/>
    </xf>
    <xf numFmtId="0" fontId="0" fillId="0" borderId="0" xfId="0" applyAlignment="1">
      <alignment vertical="top"/>
    </xf>
    <xf numFmtId="0" fontId="31" fillId="28" borderId="1" xfId="0" applyFont="1" applyFill="1" applyBorder="1" applyAlignment="1">
      <alignment horizontal="center" vertical="top" wrapText="1"/>
    </xf>
    <xf numFmtId="0" fontId="0" fillId="0" borderId="1" xfId="0" applyFont="1" applyBorder="1" applyAlignment="1">
      <alignment vertical="top"/>
    </xf>
    <xf numFmtId="49" fontId="79" fillId="0" borderId="1" xfId="0" applyNumberFormat="1" applyFont="1" applyBorder="1" applyAlignment="1">
      <alignment horizontal="center" vertical="top" wrapText="1"/>
    </xf>
    <xf numFmtId="49" fontId="30" fillId="0" borderId="1" xfId="0" applyNumberFormat="1" applyFont="1" applyBorder="1" applyAlignment="1">
      <alignment horizontal="center" vertical="top" wrapText="1"/>
    </xf>
    <xf numFmtId="0" fontId="30" fillId="0" borderId="0" xfId="0" applyFont="1" applyAlignment="1">
      <alignment vertical="top"/>
    </xf>
    <xf numFmtId="0" fontId="30" fillId="0" borderId="0" xfId="0" applyFont="1" applyAlignment="1"/>
    <xf numFmtId="49" fontId="28" fillId="0" borderId="1" xfId="5" applyNumberFormat="1" applyFont="1" applyBorder="1" applyAlignment="1" applyProtection="1">
      <alignment horizontal="center" vertical="center" wrapText="1"/>
    </xf>
    <xf numFmtId="0" fontId="30" fillId="0" borderId="1" xfId="5" applyFont="1" applyBorder="1" applyAlignment="1" applyProtection="1">
      <alignment horizontal="center" vertical="center" wrapText="1"/>
    </xf>
    <xf numFmtId="0" fontId="28" fillId="0" borderId="1" xfId="5" applyFont="1" applyBorder="1" applyAlignment="1" applyProtection="1">
      <alignment horizontal="center" vertical="center" wrapText="1"/>
    </xf>
    <xf numFmtId="0" fontId="35" fillId="0" borderId="0" xfId="5" applyFont="1" applyFill="1" applyAlignment="1" applyProtection="1">
      <alignment horizontal="centerContinuous"/>
    </xf>
    <xf numFmtId="49" fontId="30" fillId="0" borderId="0" xfId="5" applyNumberFormat="1" applyFont="1" applyAlignment="1" applyProtection="1">
      <alignment horizontal="centerContinuous"/>
    </xf>
    <xf numFmtId="0" fontId="30" fillId="0" borderId="0" xfId="5" applyFont="1" applyAlignment="1" applyProtection="1">
      <alignment horizontal="centerContinuous" vertical="top" wrapText="1"/>
    </xf>
    <xf numFmtId="0" fontId="30" fillId="0" borderId="0" xfId="5" applyFont="1" applyAlignment="1" applyProtection="1">
      <alignment horizontal="centerContinuous"/>
    </xf>
    <xf numFmtId="0" fontId="74" fillId="0" borderId="0" xfId="0" applyFont="1"/>
    <xf numFmtId="0" fontId="35" fillId="0" borderId="0" xfId="0" applyFont="1" applyAlignment="1">
      <alignment horizontal="left" vertical="top" wrapText="1"/>
    </xf>
    <xf numFmtId="0" fontId="27" fillId="0" borderId="0" xfId="5" applyFont="1" applyAlignment="1" applyProtection="1">
      <alignment vertical="center"/>
    </xf>
    <xf numFmtId="0" fontId="29" fillId="0" borderId="0" xfId="5" applyFont="1" applyAlignment="1">
      <alignment horizontal="center" vertical="top" wrapText="1"/>
    </xf>
    <xf numFmtId="0" fontId="35" fillId="0" borderId="0" xfId="0" applyFont="1" applyAlignment="1">
      <alignment horizontal="right" vertical="top" wrapText="1"/>
    </xf>
    <xf numFmtId="0" fontId="35" fillId="0" borderId="0" xfId="5" applyFont="1" applyBorder="1" applyAlignment="1" applyProtection="1">
      <alignment horizontal="centerContinuous"/>
    </xf>
    <xf numFmtId="0" fontId="30" fillId="0" borderId="0" xfId="5" applyFont="1" applyAlignment="1" applyProtection="1">
      <alignment vertical="top" wrapText="1"/>
    </xf>
    <xf numFmtId="0" fontId="30" fillId="0" borderId="0" xfId="5" applyFont="1" applyBorder="1" applyAlignment="1" applyProtection="1">
      <alignment horizontal="centerContinuous"/>
    </xf>
    <xf numFmtId="0" fontId="86" fillId="0" borderId="0" xfId="5" applyFont="1" applyAlignment="1" applyProtection="1">
      <alignment horizontal="center" vertical="center"/>
      <protection locked="0"/>
    </xf>
    <xf numFmtId="0" fontId="86" fillId="0" borderId="0" xfId="5" applyFont="1" applyAlignment="1" applyProtection="1">
      <alignment horizontal="left" vertical="center"/>
      <protection locked="0"/>
    </xf>
    <xf numFmtId="0" fontId="86" fillId="0" borderId="0" xfId="5" applyFont="1" applyAlignment="1" applyProtection="1">
      <alignment horizontal="left"/>
    </xf>
    <xf numFmtId="0" fontId="0" fillId="43" borderId="0" xfId="0" applyFill="1"/>
    <xf numFmtId="0" fontId="102" fillId="0" borderId="0" xfId="0" applyFont="1"/>
    <xf numFmtId="4" fontId="0" fillId="0" borderId="0" xfId="0" applyNumberFormat="1"/>
    <xf numFmtId="0" fontId="102" fillId="2" borderId="0" xfId="0" applyFont="1" applyFill="1"/>
    <xf numFmtId="4" fontId="117" fillId="0" borderId="1" xfId="5" applyNumberFormat="1" applyFont="1" applyFill="1" applyBorder="1" applyAlignment="1" applyProtection="1">
      <alignment horizontal="center" vertical="center" wrapText="1"/>
      <protection locked="0"/>
    </xf>
    <xf numFmtId="4" fontId="115" fillId="0" borderId="1" xfId="5" applyNumberFormat="1" applyFont="1" applyFill="1" applyBorder="1" applyAlignment="1" applyProtection="1">
      <alignment horizontal="center" vertical="center" wrapText="1"/>
      <protection locked="0"/>
    </xf>
    <xf numFmtId="4" fontId="179" fillId="0" borderId="1" xfId="5" applyNumberFormat="1" applyFont="1" applyFill="1" applyBorder="1" applyAlignment="1" applyProtection="1">
      <alignment horizontal="center" vertical="center" wrapText="1"/>
    </xf>
    <xf numFmtId="0" fontId="114" fillId="0" borderId="1" xfId="0" applyFont="1" applyFill="1" applyBorder="1" applyAlignment="1">
      <alignment vertical="center" wrapText="1"/>
    </xf>
    <xf numFmtId="49" fontId="114" fillId="0" borderId="8" xfId="5" applyNumberFormat="1" applyFont="1" applyFill="1" applyBorder="1" applyAlignment="1" applyProtection="1">
      <alignment horizontal="right" vertical="center" wrapText="1"/>
    </xf>
    <xf numFmtId="0" fontId="115" fillId="0" borderId="7" xfId="5" applyFont="1" applyFill="1" applyBorder="1" applyAlignment="1" applyProtection="1">
      <alignment horizontal="center" vertical="center" wrapText="1"/>
    </xf>
    <xf numFmtId="4" fontId="115" fillId="0" borderId="1" xfId="5" applyNumberFormat="1" applyFont="1" applyFill="1" applyBorder="1" applyAlignment="1" applyProtection="1">
      <alignment horizontal="center" vertical="center" wrapText="1"/>
    </xf>
    <xf numFmtId="49" fontId="110" fillId="0" borderId="0" xfId="2579" applyNumberFormat="1" applyFont="1" applyAlignment="1">
      <alignment horizontal="center" vertical="center"/>
    </xf>
    <xf numFmtId="0" fontId="107" fillId="0" borderId="0" xfId="2579" applyFont="1"/>
    <xf numFmtId="0" fontId="30" fillId="0" borderId="0" xfId="2580" applyFont="1" applyFill="1" applyAlignment="1" applyProtection="1">
      <alignment vertical="top" wrapText="1"/>
    </xf>
    <xf numFmtId="0" fontId="9" fillId="0" borderId="0" xfId="2579"/>
    <xf numFmtId="0" fontId="9" fillId="0" borderId="0" xfId="2579" applyFill="1"/>
    <xf numFmtId="0" fontId="107" fillId="31" borderId="0" xfId="2579" applyFont="1" applyFill="1"/>
    <xf numFmtId="0" fontId="109" fillId="0" borderId="1" xfId="2579" applyFont="1" applyFill="1" applyBorder="1" applyAlignment="1">
      <alignment horizontal="center" vertical="center" wrapText="1"/>
    </xf>
    <xf numFmtId="0" fontId="109" fillId="45" borderId="1" xfId="2579" applyFont="1" applyFill="1" applyBorder="1" applyAlignment="1">
      <alignment horizontal="center" vertical="center" wrapText="1"/>
    </xf>
    <xf numFmtId="0" fontId="109" fillId="0" borderId="39" xfId="2579" applyFont="1" applyFill="1" applyBorder="1" applyAlignment="1">
      <alignment horizontal="center" vertical="center" wrapText="1"/>
    </xf>
    <xf numFmtId="49" fontId="110" fillId="0" borderId="38" xfId="2579" applyNumberFormat="1" applyFont="1" applyFill="1" applyBorder="1" applyAlignment="1">
      <alignment horizontal="center" vertical="center" wrapText="1"/>
    </xf>
    <xf numFmtId="0" fontId="34" fillId="0" borderId="1" xfId="2579" applyFont="1" applyFill="1" applyBorder="1" applyAlignment="1">
      <alignment horizontal="center" vertical="center" wrapText="1"/>
    </xf>
    <xf numFmtId="0" fontId="34" fillId="31" borderId="1" xfId="2579" applyFont="1" applyFill="1" applyBorder="1" applyAlignment="1">
      <alignment horizontal="center" vertical="center" wrapText="1"/>
    </xf>
    <xf numFmtId="0" fontId="34" fillId="0" borderId="39" xfId="2579" applyFont="1" applyFill="1" applyBorder="1" applyAlignment="1">
      <alignment horizontal="center" vertical="center" wrapText="1"/>
    </xf>
    <xf numFmtId="49" fontId="109" fillId="0" borderId="38" xfId="2579" applyNumberFormat="1" applyFont="1" applyBorder="1" applyAlignment="1">
      <alignment horizontal="center" vertical="center"/>
    </xf>
    <xf numFmtId="0" fontId="109" fillId="0" borderId="1" xfId="2579" applyFont="1" applyBorder="1" applyAlignment="1">
      <alignment vertical="center" wrapText="1"/>
    </xf>
    <xf numFmtId="0" fontId="110" fillId="0" borderId="1" xfId="2579" applyFont="1" applyBorder="1" applyAlignment="1">
      <alignment horizontal="center" vertical="center" wrapText="1"/>
    </xf>
    <xf numFmtId="179" fontId="110" fillId="0" borderId="1" xfId="2579" applyNumberFormat="1" applyFont="1" applyBorder="1" applyAlignment="1">
      <alignment horizontal="center" vertical="center" wrapText="1"/>
    </xf>
    <xf numFmtId="179" fontId="110" fillId="0" borderId="39" xfId="2579" applyNumberFormat="1" applyFont="1" applyBorder="1" applyAlignment="1">
      <alignment horizontal="center" vertical="center" wrapText="1"/>
    </xf>
    <xf numFmtId="49" fontId="110" fillId="0" borderId="38" xfId="2579" applyNumberFormat="1" applyFont="1" applyBorder="1" applyAlignment="1">
      <alignment horizontal="center" vertical="center"/>
    </xf>
    <xf numFmtId="0" fontId="110" fillId="0" borderId="1" xfId="2579" applyFont="1" applyBorder="1" applyAlignment="1">
      <alignment horizontal="left" vertical="center" wrapText="1"/>
    </xf>
    <xf numFmtId="0" fontId="9" fillId="0" borderId="0" xfId="2579" applyFont="1" applyFill="1"/>
    <xf numFmtId="179" fontId="110" fillId="0" borderId="1" xfId="2579" applyNumberFormat="1" applyFont="1" applyFill="1" applyBorder="1" applyAlignment="1">
      <alignment horizontal="center" vertical="center" wrapText="1"/>
    </xf>
    <xf numFmtId="179" fontId="110" fillId="0" borderId="39" xfId="2579" applyNumberFormat="1" applyFont="1" applyFill="1" applyBorder="1" applyAlignment="1">
      <alignment horizontal="center" vertical="center" wrapText="1"/>
    </xf>
    <xf numFmtId="2" fontId="110" fillId="0" borderId="1" xfId="2579" applyNumberFormat="1" applyFont="1" applyBorder="1" applyAlignment="1">
      <alignment horizontal="center" vertical="center" wrapText="1"/>
    </xf>
    <xf numFmtId="2" fontId="110" fillId="0" borderId="39" xfId="2579" applyNumberFormat="1" applyFont="1" applyBorder="1" applyAlignment="1">
      <alignment horizontal="center" vertical="center" wrapText="1"/>
    </xf>
    <xf numFmtId="0" fontId="31" fillId="0" borderId="0" xfId="2579" applyFont="1" applyBorder="1" applyAlignment="1">
      <alignment horizontal="center" vertical="center" wrapText="1"/>
    </xf>
    <xf numFmtId="2" fontId="110" fillId="0" borderId="1" xfId="2579" applyNumberFormat="1" applyFont="1" applyFill="1" applyBorder="1" applyAlignment="1">
      <alignment horizontal="center" vertical="center" wrapText="1"/>
    </xf>
    <xf numFmtId="2" fontId="110" fillId="0" borderId="39" xfId="2579" applyNumberFormat="1" applyFont="1" applyFill="1" applyBorder="1" applyAlignment="1">
      <alignment horizontal="center" vertical="center" wrapText="1"/>
    </xf>
    <xf numFmtId="2" fontId="9" fillId="0" borderId="0" xfId="2579" applyNumberFormat="1"/>
    <xf numFmtId="2" fontId="110" fillId="31" borderId="1" xfId="2579" applyNumberFormat="1" applyFont="1" applyFill="1" applyBorder="1" applyAlignment="1">
      <alignment horizontal="center" vertical="center" wrapText="1"/>
    </xf>
    <xf numFmtId="0" fontId="109" fillId="31" borderId="1" xfId="2579" applyFont="1" applyFill="1" applyBorder="1" applyAlignment="1">
      <alignment vertical="center" wrapText="1"/>
    </xf>
    <xf numFmtId="0" fontId="110" fillId="31" borderId="1" xfId="2579" applyFont="1" applyFill="1" applyBorder="1" applyAlignment="1">
      <alignment vertical="center" wrapText="1"/>
    </xf>
    <xf numFmtId="0" fontId="110" fillId="31" borderId="1" xfId="2579" applyFont="1" applyFill="1" applyBorder="1" applyAlignment="1">
      <alignment horizontal="center" vertical="center" wrapText="1"/>
    </xf>
    <xf numFmtId="2" fontId="110" fillId="104" borderId="1" xfId="2579" applyNumberFormat="1" applyFont="1" applyFill="1" applyBorder="1" applyAlignment="1">
      <alignment horizontal="center" vertical="center" wrapText="1"/>
    </xf>
    <xf numFmtId="2" fontId="110" fillId="31" borderId="39" xfId="2579" applyNumberFormat="1" applyFont="1" applyFill="1" applyBorder="1" applyAlignment="1">
      <alignment horizontal="center" vertical="center" wrapText="1"/>
    </xf>
    <xf numFmtId="0" fontId="110" fillId="0" borderId="1" xfId="2579" applyFont="1" applyBorder="1" applyAlignment="1">
      <alignment vertical="center" wrapText="1"/>
    </xf>
    <xf numFmtId="0" fontId="110" fillId="104" borderId="1" xfId="2579" applyFont="1" applyFill="1" applyBorder="1" applyAlignment="1">
      <alignment horizontal="center" vertical="center" wrapText="1"/>
    </xf>
    <xf numFmtId="0" fontId="110" fillId="0" borderId="39" xfId="2579" applyFont="1" applyBorder="1" applyAlignment="1">
      <alignment horizontal="center" vertical="center" wrapText="1"/>
    </xf>
    <xf numFmtId="0" fontId="109" fillId="0" borderId="2" xfId="2579" applyFont="1" applyBorder="1" applyAlignment="1">
      <alignment vertical="center" wrapText="1"/>
    </xf>
    <xf numFmtId="49" fontId="109" fillId="31" borderId="38" xfId="2579" applyNumberFormat="1" applyFont="1" applyFill="1" applyBorder="1" applyAlignment="1">
      <alignment horizontal="center" vertical="center"/>
    </xf>
    <xf numFmtId="0" fontId="9" fillId="31" borderId="0" xfId="2579" applyFill="1"/>
    <xf numFmtId="1" fontId="110" fillId="0" borderId="1" xfId="2579" applyNumberFormat="1" applyFont="1" applyBorder="1" applyAlignment="1">
      <alignment horizontal="center" vertical="center" wrapText="1"/>
    </xf>
    <xf numFmtId="0" fontId="110" fillId="31" borderId="39" xfId="2579" applyFont="1" applyFill="1" applyBorder="1" applyAlignment="1">
      <alignment horizontal="center" vertical="center" wrapText="1"/>
    </xf>
    <xf numFmtId="0" fontId="9" fillId="0" borderId="0" xfId="2579" applyBorder="1"/>
    <xf numFmtId="49" fontId="109" fillId="0" borderId="53" xfId="2579" applyNumberFormat="1" applyFont="1" applyBorder="1" applyAlignment="1">
      <alignment horizontal="center" vertical="center"/>
    </xf>
    <xf numFmtId="0" fontId="109" fillId="0" borderId="34" xfId="2579" applyFont="1" applyBorder="1" applyAlignment="1">
      <alignment horizontal="left" vertical="center" wrapText="1"/>
    </xf>
    <xf numFmtId="0" fontId="110" fillId="0" borderId="34" xfId="2579" applyFont="1" applyBorder="1" applyAlignment="1">
      <alignment horizontal="center" vertical="center" wrapText="1"/>
    </xf>
    <xf numFmtId="2" fontId="110" fillId="0" borderId="34" xfId="2579" applyNumberFormat="1" applyFont="1" applyFill="1" applyBorder="1" applyAlignment="1">
      <alignment horizontal="center" vertical="center" wrapText="1"/>
    </xf>
    <xf numFmtId="2" fontId="110" fillId="31" borderId="34" xfId="2579" applyNumberFormat="1" applyFont="1" applyFill="1" applyBorder="1" applyAlignment="1">
      <alignment horizontal="center" vertical="center" wrapText="1"/>
    </xf>
    <xf numFmtId="0" fontId="110" fillId="31" borderId="34" xfId="2579" applyFont="1" applyFill="1" applyBorder="1" applyAlignment="1">
      <alignment horizontal="center" vertical="center" wrapText="1"/>
    </xf>
    <xf numFmtId="0" fontId="110" fillId="31" borderId="35" xfId="2579" applyFont="1" applyFill="1" applyBorder="1" applyAlignment="1">
      <alignment horizontal="center" vertical="center" wrapText="1"/>
    </xf>
    <xf numFmtId="49" fontId="109" fillId="0" borderId="3" xfId="2579" applyNumberFormat="1" applyFont="1" applyBorder="1" applyAlignment="1">
      <alignment horizontal="center" vertical="center"/>
    </xf>
    <xf numFmtId="0" fontId="109" fillId="0" borderId="3" xfId="2579" applyFont="1" applyBorder="1" applyAlignment="1">
      <alignment vertical="center" wrapText="1"/>
    </xf>
    <xf numFmtId="0" fontId="110" fillId="0" borderId="3" xfId="2579" applyFont="1" applyBorder="1" applyAlignment="1">
      <alignment horizontal="center" vertical="center" wrapText="1"/>
    </xf>
    <xf numFmtId="0" fontId="110" fillId="0" borderId="3" xfId="2579" applyFont="1" applyFill="1" applyBorder="1" applyAlignment="1">
      <alignment horizontal="center" vertical="center" wrapText="1"/>
    </xf>
    <xf numFmtId="0" fontId="110" fillId="31" borderId="3" xfId="2579" applyFont="1" applyFill="1" applyBorder="1" applyAlignment="1">
      <alignment horizontal="center" vertical="center" wrapText="1"/>
    </xf>
    <xf numFmtId="49" fontId="109" fillId="0" borderId="1" xfId="2579" applyNumberFormat="1" applyFont="1" applyBorder="1" applyAlignment="1">
      <alignment horizontal="center" vertical="center"/>
    </xf>
    <xf numFmtId="0" fontId="109" fillId="0" borderId="1" xfId="2579" applyFont="1" applyBorder="1" applyAlignment="1">
      <alignment horizontal="left" vertical="center" wrapText="1"/>
    </xf>
    <xf numFmtId="0" fontId="110" fillId="0" borderId="0" xfId="2579" applyFont="1" applyBorder="1" applyAlignment="1">
      <alignment vertical="center" wrapText="1"/>
    </xf>
    <xf numFmtId="0" fontId="110" fillId="0" borderId="0" xfId="2579" applyFont="1" applyBorder="1" applyAlignment="1">
      <alignment horizontal="center" vertical="center" wrapText="1"/>
    </xf>
    <xf numFmtId="0" fontId="110" fillId="31" borderId="0" xfId="2579" applyFont="1" applyFill="1" applyBorder="1" applyAlignment="1">
      <alignment horizontal="center" vertical="center" wrapText="1"/>
    </xf>
    <xf numFmtId="0" fontId="110" fillId="31" borderId="0" xfId="2579" applyFont="1" applyFill="1" applyAlignment="1">
      <alignment vertical="center"/>
    </xf>
    <xf numFmtId="0" fontId="34" fillId="0" borderId="0" xfId="2579" applyFont="1" applyAlignment="1">
      <alignment vertical="center"/>
    </xf>
    <xf numFmtId="0" fontId="115" fillId="0" borderId="0" xfId="2579" applyFont="1" applyAlignment="1">
      <alignment vertical="center"/>
    </xf>
    <xf numFmtId="0" fontId="110" fillId="0" borderId="0" xfId="2579" applyFont="1" applyAlignment="1">
      <alignment vertical="center"/>
    </xf>
    <xf numFmtId="0" fontId="111" fillId="31" borderId="0" xfId="2579" applyFont="1" applyFill="1" applyAlignment="1">
      <alignment vertical="center"/>
    </xf>
    <xf numFmtId="0" fontId="109" fillId="31" borderId="0" xfId="2579" applyFont="1" applyFill="1" applyAlignment="1">
      <alignment vertical="center"/>
    </xf>
    <xf numFmtId="0" fontId="110" fillId="0" borderId="0" xfId="2579" applyFont="1" applyFill="1" applyAlignment="1">
      <alignment horizontal="left" vertical="center"/>
    </xf>
    <xf numFmtId="0" fontId="110" fillId="31" borderId="0" xfId="2579" applyFont="1" applyFill="1" applyAlignment="1">
      <alignment horizontal="left" vertical="center"/>
    </xf>
    <xf numFmtId="0" fontId="183" fillId="0" borderId="0" xfId="2579" applyFont="1" applyAlignment="1">
      <alignment vertical="center"/>
    </xf>
    <xf numFmtId="0" fontId="109" fillId="0" borderId="0" xfId="2579" applyFont="1" applyAlignment="1">
      <alignment vertical="center"/>
    </xf>
    <xf numFmtId="49" fontId="31" fillId="0" borderId="0" xfId="2579" applyNumberFormat="1" applyFont="1" applyAlignment="1">
      <alignment horizontal="center" vertical="center"/>
    </xf>
    <xf numFmtId="0" fontId="29" fillId="0" borderId="38" xfId="0" applyFont="1" applyFill="1" applyBorder="1" applyAlignment="1">
      <alignment vertical="center" wrapText="1"/>
    </xf>
    <xf numFmtId="0" fontId="33" fillId="0" borderId="41" xfId="0" applyFont="1" applyFill="1" applyBorder="1"/>
    <xf numFmtId="0" fontId="33" fillId="0" borderId="52" xfId="0" applyFont="1" applyFill="1" applyBorder="1" applyAlignment="1">
      <alignment vertical="center" wrapText="1"/>
    </xf>
    <xf numFmtId="0" fontId="29" fillId="0" borderId="49" xfId="0" applyFont="1" applyFill="1" applyBorder="1" applyAlignment="1">
      <alignment vertical="center" wrapText="1"/>
    </xf>
    <xf numFmtId="0" fontId="33" fillId="0" borderId="38" xfId="0" applyFont="1" applyFill="1" applyBorder="1" applyAlignment="1">
      <alignment vertical="center" wrapText="1"/>
    </xf>
    <xf numFmtId="0" fontId="29" fillId="0" borderId="41" xfId="0" applyFont="1" applyFill="1" applyBorder="1"/>
    <xf numFmtId="0" fontId="33" fillId="0" borderId="7" xfId="0" applyFont="1" applyFill="1" applyBorder="1" applyAlignment="1">
      <alignment vertical="center" wrapText="1"/>
    </xf>
    <xf numFmtId="0" fontId="29" fillId="0" borderId="7" xfId="0" applyFont="1" applyFill="1" applyBorder="1" applyAlignment="1">
      <alignment vertical="center" wrapText="1"/>
    </xf>
    <xf numFmtId="0" fontId="29" fillId="0" borderId="0" xfId="0" applyFont="1" applyFill="1" applyBorder="1"/>
    <xf numFmtId="0" fontId="73" fillId="0" borderId="0" xfId="2579" applyFont="1" applyFill="1"/>
    <xf numFmtId="179" fontId="186" fillId="0" borderId="1" xfId="2579" applyNumberFormat="1" applyFont="1" applyBorder="1" applyAlignment="1">
      <alignment horizontal="center" vertical="center" wrapText="1"/>
    </xf>
    <xf numFmtId="0" fontId="187" fillId="0" borderId="1" xfId="2579" applyFont="1" applyFill="1" applyBorder="1" applyAlignment="1">
      <alignment horizontal="center" vertical="center" wrapText="1"/>
    </xf>
    <xf numFmtId="179" fontId="186" fillId="31" borderId="1" xfId="2579" applyNumberFormat="1" applyFont="1" applyFill="1" applyBorder="1" applyAlignment="1">
      <alignment horizontal="center" vertical="center" wrapText="1"/>
    </xf>
    <xf numFmtId="179" fontId="187" fillId="0" borderId="1" xfId="2579" applyNumberFormat="1" applyFont="1" applyBorder="1" applyAlignment="1">
      <alignment horizontal="center" vertical="center" wrapText="1"/>
    </xf>
    <xf numFmtId="179" fontId="187" fillId="0" borderId="39" xfId="2579" applyNumberFormat="1" applyFont="1" applyBorder="1" applyAlignment="1">
      <alignment horizontal="center" vertical="center" wrapText="1"/>
    </xf>
    <xf numFmtId="179" fontId="186" fillId="0" borderId="39" xfId="2579" applyNumberFormat="1" applyFont="1" applyBorder="1" applyAlignment="1">
      <alignment horizontal="center" vertical="center" wrapText="1"/>
    </xf>
    <xf numFmtId="0" fontId="73" fillId="0" borderId="0" xfId="2579" applyFont="1"/>
    <xf numFmtId="0" fontId="188" fillId="0" borderId="0" xfId="5" applyFont="1" applyFill="1" applyAlignment="1" applyProtection="1">
      <alignment horizontal="centerContinuous"/>
    </xf>
    <xf numFmtId="0" fontId="189" fillId="0" borderId="0" xfId="2579" applyFont="1" applyAlignment="1">
      <alignment horizontal="centerContinuous"/>
    </xf>
    <xf numFmtId="0" fontId="189" fillId="31" borderId="0" xfId="2579" applyFont="1" applyFill="1" applyAlignment="1">
      <alignment horizontal="centerContinuous"/>
    </xf>
    <xf numFmtId="0" fontId="182" fillId="0" borderId="0" xfId="2579" applyFont="1" applyFill="1" applyAlignment="1">
      <alignment horizontal="centerContinuous" vertical="center" wrapText="1"/>
    </xf>
    <xf numFmtId="0" fontId="109" fillId="29" borderId="31" xfId="2579" applyFont="1" applyFill="1" applyBorder="1" applyAlignment="1">
      <alignment horizontal="center" vertical="center" wrapText="1"/>
    </xf>
    <xf numFmtId="2" fontId="81" fillId="0" borderId="1" xfId="2579" applyNumberFormat="1" applyFont="1" applyBorder="1" applyAlignment="1">
      <alignment horizontal="center" vertical="center" wrapText="1"/>
    </xf>
    <xf numFmtId="2" fontId="186" fillId="0" borderId="1" xfId="2579" applyNumberFormat="1" applyFont="1" applyBorder="1" applyAlignment="1">
      <alignment horizontal="center" vertical="center" wrapText="1"/>
    </xf>
    <xf numFmtId="2" fontId="187" fillId="0" borderId="1" xfId="2579" applyNumberFormat="1" applyFont="1" applyBorder="1" applyAlignment="1">
      <alignment horizontal="center" vertical="center" wrapText="1"/>
    </xf>
    <xf numFmtId="2" fontId="110" fillId="29" borderId="1" xfId="2579" applyNumberFormat="1" applyFont="1" applyFill="1" applyBorder="1" applyAlignment="1">
      <alignment horizontal="center" vertical="center" wrapText="1"/>
    </xf>
    <xf numFmtId="2" fontId="110" fillId="29" borderId="39" xfId="2579" applyNumberFormat="1" applyFont="1" applyFill="1" applyBorder="1" applyAlignment="1">
      <alignment horizontal="center" vertical="center" wrapText="1"/>
    </xf>
    <xf numFmtId="2" fontId="186" fillId="0" borderId="39" xfId="2579" applyNumberFormat="1" applyFont="1" applyBorder="1" applyAlignment="1">
      <alignment horizontal="center" vertical="center" wrapText="1"/>
    </xf>
    <xf numFmtId="2" fontId="81" fillId="0" borderId="39" xfId="2579" applyNumberFormat="1" applyFont="1" applyBorder="1" applyAlignment="1">
      <alignment horizontal="center" vertical="center" wrapText="1"/>
    </xf>
    <xf numFmtId="0" fontId="31" fillId="43" borderId="29" xfId="0" applyFont="1" applyFill="1" applyBorder="1" applyAlignment="1">
      <alignment horizontal="center" vertical="center" wrapText="1"/>
    </xf>
    <xf numFmtId="2" fontId="110" fillId="43" borderId="1" xfId="2579" applyNumberFormat="1" applyFont="1" applyFill="1" applyBorder="1" applyAlignment="1">
      <alignment horizontal="center" vertical="center" wrapText="1"/>
    </xf>
    <xf numFmtId="4" fontId="110" fillId="43" borderId="1" xfId="2579" applyNumberFormat="1" applyFont="1" applyFill="1" applyBorder="1" applyAlignment="1">
      <alignment horizontal="center" vertical="center" wrapText="1"/>
    </xf>
    <xf numFmtId="1" fontId="110" fillId="32" borderId="1" xfId="2579" applyNumberFormat="1" applyFont="1" applyFill="1" applyBorder="1" applyAlignment="1">
      <alignment horizontal="center" vertical="center" wrapText="1"/>
    </xf>
    <xf numFmtId="1" fontId="81" fillId="2" borderId="1" xfId="2579" applyNumberFormat="1" applyFont="1" applyFill="1" applyBorder="1" applyAlignment="1">
      <alignment horizontal="center" vertical="center" wrapText="1"/>
    </xf>
    <xf numFmtId="1" fontId="186" fillId="0" borderId="1" xfId="2579" applyNumberFormat="1" applyFont="1" applyBorder="1" applyAlignment="1">
      <alignment horizontal="center" vertical="center" wrapText="1"/>
    </xf>
    <xf numFmtId="1" fontId="186" fillId="0" borderId="39" xfId="2579" applyNumberFormat="1" applyFont="1" applyBorder="1" applyAlignment="1">
      <alignment horizontal="center" vertical="center" wrapText="1"/>
    </xf>
    <xf numFmtId="1" fontId="186" fillId="31" borderId="1" xfId="2579" applyNumberFormat="1" applyFont="1" applyFill="1" applyBorder="1" applyAlignment="1">
      <alignment horizontal="center" vertical="center" wrapText="1"/>
    </xf>
    <xf numFmtId="1" fontId="186" fillId="31" borderId="39" xfId="2579" applyNumberFormat="1" applyFont="1" applyFill="1" applyBorder="1" applyAlignment="1">
      <alignment horizontal="center" vertical="center" wrapText="1"/>
    </xf>
    <xf numFmtId="2" fontId="110" fillId="2" borderId="1" xfId="2579" applyNumberFormat="1" applyFont="1" applyFill="1" applyBorder="1" applyAlignment="1">
      <alignment horizontal="center" vertical="center" wrapText="1"/>
    </xf>
    <xf numFmtId="2" fontId="81" fillId="42" borderId="1" xfId="2579" applyNumberFormat="1" applyFont="1" applyFill="1" applyBorder="1" applyAlignment="1">
      <alignment horizontal="center" vertical="center" wrapText="1"/>
    </xf>
    <xf numFmtId="0" fontId="104" fillId="0" borderId="0" xfId="2579" applyFont="1"/>
    <xf numFmtId="0" fontId="190" fillId="0" borderId="0" xfId="2579" applyFont="1" applyFill="1" applyAlignment="1">
      <alignment horizontal="center" vertical="center"/>
    </xf>
    <xf numFmtId="0" fontId="9" fillId="43" borderId="0" xfId="2579" applyFill="1"/>
    <xf numFmtId="2" fontId="186" fillId="43" borderId="1" xfId="2579" applyNumberFormat="1" applyFont="1" applyFill="1" applyBorder="1" applyAlignment="1">
      <alignment horizontal="center" vertical="center" wrapText="1"/>
    </xf>
    <xf numFmtId="0" fontId="81" fillId="31" borderId="1" xfId="2579" applyFont="1" applyFill="1" applyBorder="1" applyAlignment="1">
      <alignment horizontal="center" vertical="center" wrapText="1"/>
    </xf>
    <xf numFmtId="0" fontId="73" fillId="2" borderId="0" xfId="2579" applyFont="1" applyFill="1"/>
    <xf numFmtId="179" fontId="110" fillId="2" borderId="1" xfId="2579" applyNumberFormat="1" applyFont="1" applyFill="1" applyBorder="1" applyAlignment="1">
      <alignment horizontal="center" vertical="center" wrapText="1"/>
    </xf>
    <xf numFmtId="49" fontId="110" fillId="0" borderId="0" xfId="2581" applyNumberFormat="1" applyFont="1" applyAlignment="1">
      <alignment horizontal="center" vertical="center"/>
    </xf>
    <xf numFmtId="0" fontId="191" fillId="0" borderId="0" xfId="2581" applyFont="1" applyAlignment="1">
      <alignment vertical="center" wrapText="1"/>
    </xf>
    <xf numFmtId="0" fontId="107" fillId="0" borderId="0" xfId="2581" applyFont="1"/>
    <xf numFmtId="0" fontId="8" fillId="0" borderId="0" xfId="2581"/>
    <xf numFmtId="0" fontId="110" fillId="0" borderId="0" xfId="2581" applyFont="1" applyAlignment="1">
      <alignment vertical="center" wrapText="1"/>
    </xf>
    <xf numFmtId="0" fontId="110" fillId="0" borderId="0" xfId="2581" applyFont="1" applyAlignment="1">
      <alignment vertical="top" wrapText="1"/>
    </xf>
    <xf numFmtId="0" fontId="191" fillId="0" borderId="0" xfId="2581" applyFont="1" applyAlignment="1">
      <alignment horizontal="left" vertical="center" indent="15"/>
    </xf>
    <xf numFmtId="0" fontId="107" fillId="31" borderId="0" xfId="2581" applyFont="1" applyFill="1"/>
    <xf numFmtId="49" fontId="110" fillId="0" borderId="1" xfId="2581" applyNumberFormat="1" applyFont="1" applyFill="1" applyBorder="1" applyAlignment="1">
      <alignment horizontal="center" vertical="center" wrapText="1"/>
    </xf>
    <xf numFmtId="0" fontId="34" fillId="0" borderId="1" xfId="2581" applyFont="1" applyFill="1" applyBorder="1" applyAlignment="1">
      <alignment horizontal="center" vertical="center" wrapText="1"/>
    </xf>
    <xf numFmtId="0" fontId="34" fillId="31" borderId="1" xfId="2581" applyFont="1" applyFill="1" applyBorder="1" applyAlignment="1">
      <alignment horizontal="center" vertical="center" wrapText="1"/>
    </xf>
    <xf numFmtId="49" fontId="109" fillId="0" borderId="1" xfId="2581" applyNumberFormat="1" applyFont="1" applyBorder="1" applyAlignment="1">
      <alignment horizontal="center" vertical="center"/>
    </xf>
    <xf numFmtId="0" fontId="109" fillId="0" borderId="1" xfId="2581" applyFont="1" applyBorder="1" applyAlignment="1">
      <alignment vertical="center" wrapText="1"/>
    </xf>
    <xf numFmtId="0" fontId="110" fillId="0" borderId="1" xfId="2581" applyFont="1" applyBorder="1" applyAlignment="1">
      <alignment horizontal="center" vertical="center" wrapText="1"/>
    </xf>
    <xf numFmtId="0" fontId="110" fillId="31" borderId="1" xfId="2581" applyFont="1" applyFill="1" applyBorder="1" applyAlignment="1">
      <alignment horizontal="center" vertical="center" wrapText="1"/>
    </xf>
    <xf numFmtId="49" fontId="110" fillId="0" borderId="1" xfId="2581" applyNumberFormat="1" applyFont="1" applyBorder="1" applyAlignment="1">
      <alignment horizontal="center" vertical="center"/>
    </xf>
    <xf numFmtId="0" fontId="110" fillId="0" borderId="1" xfId="2581" applyFont="1" applyBorder="1" applyAlignment="1">
      <alignment horizontal="left" vertical="center" wrapText="1"/>
    </xf>
    <xf numFmtId="0" fontId="31" fillId="0" borderId="0" xfId="2581" applyFont="1" applyBorder="1" applyAlignment="1">
      <alignment vertical="center" wrapText="1"/>
    </xf>
    <xf numFmtId="0" fontId="31" fillId="0" borderId="0" xfId="2581" applyFont="1" applyBorder="1" applyAlignment="1">
      <alignment horizontal="center" vertical="center" wrapText="1"/>
    </xf>
    <xf numFmtId="0" fontId="109" fillId="31" borderId="1" xfId="2581" applyFont="1" applyFill="1" applyBorder="1" applyAlignment="1">
      <alignment vertical="center" wrapText="1"/>
    </xf>
    <xf numFmtId="0" fontId="110" fillId="31" borderId="1" xfId="2581" applyFont="1" applyFill="1" applyBorder="1" applyAlignment="1">
      <alignment vertical="center" wrapText="1"/>
    </xf>
    <xf numFmtId="0" fontId="110" fillId="0" borderId="1" xfId="2581" applyFont="1" applyBorder="1" applyAlignment="1">
      <alignment vertical="center" wrapText="1"/>
    </xf>
    <xf numFmtId="49" fontId="31" fillId="0" borderId="0" xfId="2581" applyNumberFormat="1" applyFont="1" applyAlignment="1">
      <alignment horizontal="center" vertical="center"/>
    </xf>
    <xf numFmtId="0" fontId="8" fillId="31" borderId="0" xfId="2581" applyFill="1"/>
    <xf numFmtId="49" fontId="110" fillId="0" borderId="0" xfId="2581" applyNumberFormat="1" applyFont="1" applyBorder="1" applyAlignment="1">
      <alignment vertical="center"/>
    </xf>
    <xf numFmtId="0" fontId="109" fillId="0" borderId="2" xfId="2581" applyFont="1" applyBorder="1" applyAlignment="1">
      <alignment vertical="center" wrapText="1"/>
    </xf>
    <xf numFmtId="49" fontId="109" fillId="31" borderId="1" xfId="2581" applyNumberFormat="1" applyFont="1" applyFill="1" applyBorder="1" applyAlignment="1">
      <alignment horizontal="center" vertical="center"/>
    </xf>
    <xf numFmtId="0" fontId="8" fillId="0" borderId="0" xfId="2581" applyBorder="1"/>
    <xf numFmtId="0" fontId="109" fillId="0" borderId="1" xfId="2581" applyFont="1" applyBorder="1" applyAlignment="1">
      <alignment horizontal="left" vertical="center" wrapText="1"/>
    </xf>
    <xf numFmtId="0" fontId="110" fillId="0" borderId="0" xfId="2581" applyFont="1" applyBorder="1" applyAlignment="1">
      <alignment vertical="center" wrapText="1"/>
    </xf>
    <xf numFmtId="0" fontId="110" fillId="0" borderId="0" xfId="2581" applyFont="1" applyBorder="1" applyAlignment="1">
      <alignment horizontal="center" vertical="center" wrapText="1"/>
    </xf>
    <xf numFmtId="0" fontId="110" fillId="31" borderId="0" xfId="2581" applyFont="1" applyFill="1" applyBorder="1" applyAlignment="1">
      <alignment horizontal="center" vertical="center" wrapText="1"/>
    </xf>
    <xf numFmtId="0" fontId="110" fillId="0" borderId="0" xfId="2581" applyFont="1" applyAlignment="1">
      <alignment vertical="center"/>
    </xf>
    <xf numFmtId="0" fontId="110" fillId="31" borderId="0" xfId="2581" applyFont="1" applyFill="1" applyAlignment="1">
      <alignment vertical="center"/>
    </xf>
    <xf numFmtId="0" fontId="110" fillId="0" borderId="0" xfId="2581" applyFont="1" applyAlignment="1">
      <alignment horizontal="right" vertical="center"/>
    </xf>
    <xf numFmtId="0" fontId="115" fillId="0" borderId="0" xfId="2581" applyFont="1" applyAlignment="1">
      <alignment vertical="center"/>
    </xf>
    <xf numFmtId="0" fontId="111" fillId="31" borderId="0" xfId="2581" applyFont="1" applyFill="1" applyAlignment="1">
      <alignment vertical="center"/>
    </xf>
    <xf numFmtId="0" fontId="109" fillId="31" borderId="0" xfId="2581" applyFont="1" applyFill="1" applyAlignment="1">
      <alignment vertical="center"/>
    </xf>
    <xf numFmtId="0" fontId="110" fillId="0" borderId="0" xfId="2581" applyFont="1" applyFill="1" applyAlignment="1">
      <alignment horizontal="left" vertical="center"/>
    </xf>
    <xf numFmtId="0" fontId="110" fillId="31" borderId="0" xfId="2581" applyFont="1" applyFill="1" applyAlignment="1">
      <alignment horizontal="left" vertical="center"/>
    </xf>
    <xf numFmtId="0" fontId="183" fillId="0" borderId="0" xfId="2581" applyFont="1" applyAlignment="1">
      <alignment vertical="center"/>
    </xf>
    <xf numFmtId="0" fontId="109" fillId="0" borderId="0" xfId="2581" applyFont="1" applyAlignment="1">
      <alignment vertical="center"/>
    </xf>
    <xf numFmtId="0" fontId="182" fillId="0" borderId="0" xfId="2581" applyFont="1" applyFill="1" applyAlignment="1">
      <alignment horizontal="centerContinuous" vertical="center" wrapText="1"/>
    </xf>
    <xf numFmtId="0" fontId="109" fillId="0" borderId="1" xfId="2579" applyFont="1" applyFill="1" applyBorder="1" applyAlignment="1">
      <alignment horizontal="center" vertical="top" wrapText="1"/>
    </xf>
    <xf numFmtId="4" fontId="186" fillId="0" borderId="1" xfId="2581" applyNumberFormat="1" applyFont="1" applyBorder="1" applyAlignment="1">
      <alignment horizontal="center" vertical="center" wrapText="1"/>
    </xf>
    <xf numFmtId="178" fontId="186" fillId="0" borderId="1" xfId="2581" applyNumberFormat="1" applyFont="1" applyBorder="1" applyAlignment="1">
      <alignment horizontal="center" vertical="center" wrapText="1"/>
    </xf>
    <xf numFmtId="2" fontId="88" fillId="0" borderId="0" xfId="2581" applyNumberFormat="1" applyFont="1"/>
    <xf numFmtId="0" fontId="73" fillId="0" borderId="0" xfId="2581" applyFont="1"/>
    <xf numFmtId="179" fontId="186" fillId="0" borderId="1" xfId="2581" applyNumberFormat="1" applyFont="1" applyBorder="1" applyAlignment="1">
      <alignment horizontal="center" vertical="center" wrapText="1"/>
    </xf>
    <xf numFmtId="2" fontId="186" fillId="31" borderId="1" xfId="2579" applyNumberFormat="1" applyFont="1" applyFill="1" applyBorder="1" applyAlignment="1">
      <alignment horizontal="center" vertical="center" wrapText="1"/>
    </xf>
    <xf numFmtId="0" fontId="109" fillId="0" borderId="0" xfId="2581" applyFont="1" applyAlignment="1">
      <alignment horizontal="center" vertical="center"/>
    </xf>
    <xf numFmtId="4" fontId="186" fillId="31" borderId="1" xfId="2581" applyNumberFormat="1" applyFont="1" applyFill="1" applyBorder="1" applyAlignment="1">
      <alignment horizontal="center" vertical="center" wrapText="1"/>
    </xf>
    <xf numFmtId="2" fontId="186" fillId="0" borderId="1" xfId="2581" applyNumberFormat="1" applyFont="1" applyBorder="1" applyAlignment="1">
      <alignment horizontal="center" vertical="center" wrapText="1"/>
    </xf>
    <xf numFmtId="0" fontId="110" fillId="0" borderId="1" xfId="2581" applyFont="1" applyFill="1" applyBorder="1" applyAlignment="1">
      <alignment horizontal="center" vertical="center" wrapText="1"/>
    </xf>
    <xf numFmtId="2" fontId="0" fillId="2" borderId="0" xfId="0" applyNumberFormat="1" applyFill="1"/>
    <xf numFmtId="0" fontId="110" fillId="0" borderId="1" xfId="2581" applyFont="1" applyBorder="1" applyAlignment="1">
      <alignment horizontal="center" vertical="center" wrapText="1"/>
    </xf>
    <xf numFmtId="183" fontId="110" fillId="0" borderId="1" xfId="2579" applyNumberFormat="1" applyFont="1" applyFill="1" applyBorder="1" applyAlignment="1">
      <alignment horizontal="center" vertical="center" wrapText="1"/>
    </xf>
    <xf numFmtId="0" fontId="34" fillId="0" borderId="14" xfId="2581" applyFont="1" applyBorder="1" applyAlignment="1">
      <alignment horizontal="center" vertical="top"/>
    </xf>
    <xf numFmtId="2" fontId="110" fillId="0" borderId="1" xfId="2581" applyNumberFormat="1" applyFont="1" applyBorder="1" applyAlignment="1">
      <alignment horizontal="center" vertical="center" wrapText="1"/>
    </xf>
    <xf numFmtId="179" fontId="186" fillId="0" borderId="1" xfId="2581" applyNumberFormat="1" applyFont="1" applyFill="1" applyBorder="1" applyAlignment="1">
      <alignment horizontal="center" vertical="center" wrapText="1"/>
    </xf>
    <xf numFmtId="0" fontId="186" fillId="0" borderId="1" xfId="2581" applyFont="1" applyBorder="1" applyAlignment="1">
      <alignment horizontal="center" vertical="center" wrapText="1"/>
    </xf>
    <xf numFmtId="0" fontId="186" fillId="31" borderId="1" xfId="2581" applyFont="1" applyFill="1" applyBorder="1" applyAlignment="1">
      <alignment horizontal="center" vertical="center" wrapText="1"/>
    </xf>
    <xf numFmtId="0" fontId="82" fillId="0" borderId="1" xfId="2581" applyFont="1" applyBorder="1" applyAlignment="1">
      <alignment vertical="center" wrapText="1"/>
    </xf>
    <xf numFmtId="2" fontId="187" fillId="31" borderId="1" xfId="2581" applyNumberFormat="1" applyFont="1" applyFill="1" applyBorder="1" applyAlignment="1">
      <alignment horizontal="center" vertical="center" wrapText="1"/>
    </xf>
    <xf numFmtId="0" fontId="110" fillId="33" borderId="1" xfId="2581" applyFont="1" applyFill="1" applyBorder="1" applyAlignment="1">
      <alignment horizontal="center" vertical="center" wrapText="1"/>
    </xf>
    <xf numFmtId="0" fontId="110" fillId="42" borderId="1" xfId="2581" applyFont="1" applyFill="1" applyBorder="1" applyAlignment="1">
      <alignment horizontal="center" vertical="center" wrapText="1"/>
    </xf>
    <xf numFmtId="0" fontId="110" fillId="32" borderId="1" xfId="2581" applyFont="1" applyFill="1" applyBorder="1" applyAlignment="1">
      <alignment horizontal="center" vertical="center" wrapText="1"/>
    </xf>
    <xf numFmtId="2" fontId="110" fillId="32" borderId="1" xfId="2581" applyNumberFormat="1" applyFont="1" applyFill="1" applyBorder="1" applyAlignment="1">
      <alignment horizontal="center" vertical="center" wrapText="1"/>
    </xf>
    <xf numFmtId="4" fontId="110" fillId="32" borderId="1" xfId="2581" applyNumberFormat="1" applyFont="1" applyFill="1" applyBorder="1" applyAlignment="1">
      <alignment horizontal="center" vertical="center" wrapText="1"/>
    </xf>
    <xf numFmtId="0" fontId="110" fillId="105" borderId="1" xfId="2581" applyFont="1" applyFill="1" applyBorder="1" applyAlignment="1">
      <alignment horizontal="center" vertical="center" wrapText="1"/>
    </xf>
    <xf numFmtId="0" fontId="82" fillId="31" borderId="1" xfId="2581" applyFont="1" applyFill="1" applyBorder="1" applyAlignment="1">
      <alignment vertical="center" wrapText="1"/>
    </xf>
    <xf numFmtId="2" fontId="109" fillId="31" borderId="1" xfId="2581" applyNumberFormat="1" applyFont="1" applyFill="1" applyBorder="1" applyAlignment="1">
      <alignment horizontal="center" vertical="center" wrapText="1"/>
    </xf>
    <xf numFmtId="49" fontId="82" fillId="0" borderId="1" xfId="2581" applyNumberFormat="1" applyFont="1" applyBorder="1" applyAlignment="1">
      <alignment horizontal="center" vertical="center"/>
    </xf>
    <xf numFmtId="0" fontId="110" fillId="2" borderId="1" xfId="2581" applyFont="1" applyFill="1" applyBorder="1" applyAlignment="1">
      <alignment horizontal="center" vertical="center" wrapText="1"/>
    </xf>
    <xf numFmtId="0" fontId="5" fillId="0" borderId="0" xfId="3313"/>
    <xf numFmtId="2" fontId="5" fillId="0" borderId="0" xfId="3313" applyNumberFormat="1"/>
    <xf numFmtId="0" fontId="184" fillId="0" borderId="0" xfId="3313" applyFont="1" applyAlignment="1">
      <alignment horizontal="left" vertical="center"/>
    </xf>
    <xf numFmtId="0" fontId="30" fillId="0" borderId="0" xfId="3314" applyFont="1" applyFill="1" applyAlignment="1" applyProtection="1">
      <alignment vertical="top" wrapText="1"/>
    </xf>
    <xf numFmtId="0" fontId="75" fillId="45" borderId="0" xfId="3314" applyFont="1" applyFill="1" applyAlignment="1" applyProtection="1">
      <alignment vertical="top" wrapText="1"/>
    </xf>
    <xf numFmtId="49" fontId="30" fillId="0" borderId="0" xfId="3313" applyNumberFormat="1" applyFont="1" applyAlignment="1">
      <alignment horizontal="center" vertical="center"/>
    </xf>
    <xf numFmtId="2" fontId="110" fillId="0" borderId="0" xfId="3313" applyNumberFormat="1" applyFont="1" applyAlignment="1">
      <alignment vertical="center" wrapText="1"/>
    </xf>
    <xf numFmtId="214" fontId="5" fillId="0" borderId="0" xfId="3313" applyNumberFormat="1"/>
    <xf numFmtId="0" fontId="31" fillId="0" borderId="0" xfId="3313" applyFont="1" applyAlignment="1">
      <alignment vertical="center" wrapText="1"/>
    </xf>
    <xf numFmtId="2" fontId="31" fillId="0" borderId="0" xfId="3313" applyNumberFormat="1" applyFont="1" applyAlignment="1">
      <alignment vertical="center" wrapText="1"/>
    </xf>
    <xf numFmtId="0" fontId="182" fillId="0" borderId="0" xfId="3313" applyFont="1" applyAlignment="1">
      <alignment horizontal="centerContinuous" vertical="center"/>
    </xf>
    <xf numFmtId="0" fontId="185" fillId="0" borderId="0" xfId="3313" applyFont="1" applyAlignment="1">
      <alignment horizontal="centerContinuous" vertical="center"/>
    </xf>
    <xf numFmtId="0" fontId="5" fillId="0" borderId="0" xfId="3313" applyAlignment="1">
      <alignment horizontal="centerContinuous" vertical="center"/>
    </xf>
    <xf numFmtId="0" fontId="182" fillId="0" borderId="0" xfId="3313" applyFont="1" applyFill="1" applyAlignment="1">
      <alignment horizontal="centerContinuous" vertical="center"/>
    </xf>
    <xf numFmtId="0" fontId="182" fillId="0" borderId="0" xfId="3313" applyFont="1" applyFill="1" applyAlignment="1">
      <alignment horizontal="centerContinuous" vertical="center" wrapText="1"/>
    </xf>
    <xf numFmtId="0" fontId="5" fillId="0" borderId="0" xfId="3313" applyFill="1" applyAlignment="1">
      <alignment horizontal="centerContinuous" vertical="center"/>
    </xf>
    <xf numFmtId="0" fontId="107" fillId="0" borderId="0" xfId="3313" applyFont="1"/>
    <xf numFmtId="2" fontId="107" fillId="0" borderId="0" xfId="3313" applyNumberFormat="1" applyFont="1"/>
    <xf numFmtId="49" fontId="31" fillId="0" borderId="65" xfId="3313" applyNumberFormat="1" applyFont="1" applyBorder="1" applyAlignment="1">
      <alignment horizontal="center" vertical="center"/>
    </xf>
    <xf numFmtId="1" fontId="110" fillId="0" borderId="38" xfId="3313" applyNumberFormat="1" applyFont="1" applyBorder="1" applyAlignment="1">
      <alignment horizontal="center" vertical="center" wrapText="1"/>
    </xf>
    <xf numFmtId="0" fontId="181" fillId="0" borderId="0" xfId="3313" applyFont="1"/>
    <xf numFmtId="49" fontId="35" fillId="0" borderId="65" xfId="3313" applyNumberFormat="1" applyFont="1" applyFill="1" applyBorder="1" applyAlignment="1">
      <alignment horizontal="center" vertical="center"/>
    </xf>
    <xf numFmtId="0" fontId="109" fillId="0" borderId="38" xfId="3313" applyFont="1" applyFill="1" applyBorder="1" applyAlignment="1">
      <alignment horizontal="left" vertical="center" wrapText="1"/>
    </xf>
    <xf numFmtId="0" fontId="110" fillId="0" borderId="39" xfId="3313" applyFont="1" applyFill="1" applyBorder="1" applyAlignment="1">
      <alignment horizontal="center" vertical="center" wrapText="1"/>
    </xf>
    <xf numFmtId="179" fontId="187" fillId="0" borderId="38" xfId="3313" applyNumberFormat="1" applyFont="1" applyBorder="1" applyAlignment="1">
      <alignment horizontal="center" vertical="center" wrapText="1"/>
    </xf>
    <xf numFmtId="179" fontId="186" fillId="0" borderId="1" xfId="3313" applyNumberFormat="1" applyFont="1" applyBorder="1" applyAlignment="1">
      <alignment horizontal="center" vertical="center" wrapText="1"/>
    </xf>
    <xf numFmtId="179" fontId="110" fillId="0" borderId="39" xfId="3313" applyNumberFormat="1" applyFont="1" applyBorder="1" applyAlignment="1">
      <alignment horizontal="center" vertical="center" wrapText="1"/>
    </xf>
    <xf numFmtId="10" fontId="5" fillId="0" borderId="0" xfId="3313" applyNumberFormat="1"/>
    <xf numFmtId="0" fontId="109" fillId="0" borderId="38" xfId="3313" applyFont="1" applyFill="1" applyBorder="1" applyAlignment="1">
      <alignment vertical="center" wrapText="1"/>
    </xf>
    <xf numFmtId="179" fontId="110" fillId="0" borderId="1" xfId="3313" applyNumberFormat="1" applyFont="1" applyBorder="1" applyAlignment="1">
      <alignment horizontal="center" vertical="center" wrapText="1"/>
    </xf>
    <xf numFmtId="179" fontId="186" fillId="0" borderId="39" xfId="3313" applyNumberFormat="1" applyFont="1" applyBorder="1" applyAlignment="1">
      <alignment horizontal="center" vertical="center" wrapText="1"/>
    </xf>
    <xf numFmtId="49" fontId="30" fillId="0" borderId="36" xfId="3313" applyNumberFormat="1" applyFont="1" applyFill="1" applyBorder="1" applyAlignment="1">
      <alignment horizontal="center" vertical="center"/>
    </xf>
    <xf numFmtId="0" fontId="110" fillId="0" borderId="3" xfId="3313" applyFont="1" applyFill="1" applyBorder="1" applyAlignment="1">
      <alignment horizontal="left" vertical="center" wrapText="1"/>
    </xf>
    <xf numFmtId="0" fontId="110" fillId="0" borderId="11" xfId="3313" applyFont="1" applyFill="1" applyBorder="1" applyAlignment="1">
      <alignment horizontal="center" vertical="center" wrapText="1"/>
    </xf>
    <xf numFmtId="179" fontId="109" fillId="0" borderId="38" xfId="3313" applyNumberFormat="1" applyFont="1" applyBorder="1" applyAlignment="1">
      <alignment horizontal="center" vertical="center" wrapText="1"/>
    </xf>
    <xf numFmtId="0" fontId="110" fillId="0" borderId="1" xfId="3313" applyFont="1" applyFill="1" applyBorder="1" applyAlignment="1">
      <alignment vertical="center" wrapText="1"/>
    </xf>
    <xf numFmtId="0" fontId="110" fillId="0" borderId="8" xfId="3313" applyFont="1" applyFill="1" applyBorder="1" applyAlignment="1">
      <alignment horizontal="center" vertical="center" wrapText="1"/>
    </xf>
    <xf numFmtId="49" fontId="35" fillId="0" borderId="38" xfId="3313" applyNumberFormat="1" applyFont="1" applyFill="1" applyBorder="1" applyAlignment="1">
      <alignment horizontal="center" vertical="center"/>
    </xf>
    <xf numFmtId="0" fontId="109" fillId="0" borderId="1" xfId="3313" applyFont="1" applyFill="1" applyBorder="1" applyAlignment="1">
      <alignment horizontal="left" vertical="center" wrapText="1"/>
    </xf>
    <xf numFmtId="179" fontId="109" fillId="0" borderId="36" xfId="3313" applyNumberFormat="1" applyFont="1" applyFill="1" applyBorder="1" applyAlignment="1">
      <alignment horizontal="center" vertical="center" wrapText="1"/>
    </xf>
    <xf numFmtId="179" fontId="109" fillId="0" borderId="37" xfId="3313" applyNumberFormat="1" applyFont="1" applyBorder="1" applyAlignment="1">
      <alignment horizontal="center" vertical="center" wrapText="1"/>
    </xf>
    <xf numFmtId="49" fontId="35" fillId="0" borderId="49" xfId="3313" applyNumberFormat="1" applyFont="1" applyFill="1" applyBorder="1" applyAlignment="1">
      <alignment horizontal="center" vertical="center"/>
    </xf>
    <xf numFmtId="179" fontId="110" fillId="0" borderId="34" xfId="3313" applyNumberFormat="1" applyFont="1" applyBorder="1" applyAlignment="1">
      <alignment horizontal="center" vertical="center" wrapText="1"/>
    </xf>
    <xf numFmtId="49" fontId="35" fillId="0" borderId="68" xfId="3313" applyNumberFormat="1" applyFont="1" applyFill="1" applyBorder="1" applyAlignment="1">
      <alignment horizontal="center" vertical="center"/>
    </xf>
    <xf numFmtId="49" fontId="35" fillId="31" borderId="69" xfId="3313" applyNumberFormat="1" applyFont="1" applyFill="1" applyBorder="1" applyAlignment="1">
      <alignment horizontal="center" vertical="center"/>
    </xf>
    <xf numFmtId="0" fontId="109" fillId="31" borderId="69" xfId="3313" applyFont="1" applyFill="1" applyBorder="1" applyAlignment="1">
      <alignment vertical="center" wrapText="1"/>
    </xf>
    <xf numFmtId="0" fontId="110" fillId="31" borderId="37" xfId="3313" applyFont="1" applyFill="1" applyBorder="1" applyAlignment="1">
      <alignment horizontal="center" vertical="center" wrapText="1"/>
    </xf>
    <xf numFmtId="0" fontId="110" fillId="0" borderId="69" xfId="3313" applyFont="1" applyBorder="1" applyAlignment="1">
      <alignment horizontal="center" vertical="center" wrapText="1"/>
    </xf>
    <xf numFmtId="0" fontId="110" fillId="0" borderId="3" xfId="3313" applyFont="1" applyBorder="1" applyAlignment="1">
      <alignment horizontal="center" vertical="center" wrapText="1"/>
    </xf>
    <xf numFmtId="0" fontId="110" fillId="0" borderId="70" xfId="3313" applyFont="1" applyBorder="1" applyAlignment="1">
      <alignment horizontal="center" vertical="center" wrapText="1"/>
    </xf>
    <xf numFmtId="2" fontId="110" fillId="0" borderId="69" xfId="3313" applyNumberFormat="1" applyFont="1" applyBorder="1" applyAlignment="1">
      <alignment horizontal="center" vertical="center" wrapText="1"/>
    </xf>
    <xf numFmtId="179" fontId="110" fillId="0" borderId="70" xfId="3313" applyNumberFormat="1" applyFont="1" applyBorder="1" applyAlignment="1">
      <alignment horizontal="center" vertical="center" wrapText="1"/>
    </xf>
    <xf numFmtId="179" fontId="110" fillId="0" borderId="3" xfId="3313" applyNumberFormat="1" applyFont="1" applyBorder="1" applyAlignment="1">
      <alignment horizontal="center" vertical="center" wrapText="1"/>
    </xf>
    <xf numFmtId="2" fontId="110" fillId="0" borderId="5" xfId="3313" applyNumberFormat="1" applyFont="1" applyBorder="1" applyAlignment="1">
      <alignment horizontal="center" vertical="center" wrapText="1"/>
    </xf>
    <xf numFmtId="49" fontId="35" fillId="31" borderId="65" xfId="3313" applyNumberFormat="1" applyFont="1" applyFill="1" applyBorder="1" applyAlignment="1">
      <alignment horizontal="center" vertical="center"/>
    </xf>
    <xf numFmtId="0" fontId="109" fillId="31" borderId="65" xfId="3313" applyFont="1" applyFill="1" applyBorder="1" applyAlignment="1">
      <alignment vertical="center" wrapText="1"/>
    </xf>
    <xf numFmtId="0" fontId="110" fillId="31" borderId="39" xfId="3313" applyFont="1" applyFill="1" applyBorder="1" applyAlignment="1">
      <alignment horizontal="center" vertical="center" wrapText="1"/>
    </xf>
    <xf numFmtId="0" fontId="110" fillId="0" borderId="65" xfId="3313" applyFont="1" applyBorder="1" applyAlignment="1">
      <alignment horizontal="center" vertical="center" wrapText="1"/>
    </xf>
    <xf numFmtId="0" fontId="110" fillId="0" borderId="63" xfId="3313" applyFont="1" applyBorder="1" applyAlignment="1">
      <alignment horizontal="center" vertical="center" wrapText="1"/>
    </xf>
    <xf numFmtId="2" fontId="110" fillId="0" borderId="65" xfId="3313" applyNumberFormat="1" applyFont="1" applyBorder="1" applyAlignment="1">
      <alignment horizontal="center" vertical="center" wrapText="1"/>
    </xf>
    <xf numFmtId="179" fontId="110" fillId="0" borderId="63" xfId="3313" applyNumberFormat="1" applyFont="1" applyBorder="1" applyAlignment="1">
      <alignment horizontal="center" vertical="center" wrapText="1"/>
    </xf>
    <xf numFmtId="2" fontId="110" fillId="0" borderId="9" xfId="3313" applyNumberFormat="1" applyFont="1" applyBorder="1" applyAlignment="1">
      <alignment horizontal="center" vertical="center" wrapText="1"/>
    </xf>
    <xf numFmtId="49" fontId="35" fillId="31" borderId="71" xfId="3313" applyNumberFormat="1" applyFont="1" applyFill="1" applyBorder="1" applyAlignment="1">
      <alignment horizontal="center" vertical="center"/>
    </xf>
    <xf numFmtId="0" fontId="109" fillId="31" borderId="71" xfId="3313" applyFont="1" applyFill="1" applyBorder="1" applyAlignment="1">
      <alignment vertical="center" wrapText="1"/>
    </xf>
    <xf numFmtId="0" fontId="110" fillId="31" borderId="35" xfId="3313" applyFont="1" applyFill="1" applyBorder="1" applyAlignment="1">
      <alignment horizontal="center" vertical="center" wrapText="1"/>
    </xf>
    <xf numFmtId="0" fontId="110" fillId="0" borderId="71" xfId="3313" applyFont="1" applyBorder="1" applyAlignment="1">
      <alignment horizontal="center" vertical="center" wrapText="1"/>
    </xf>
    <xf numFmtId="0" fontId="110" fillId="0" borderId="34" xfId="3313" applyFont="1" applyBorder="1" applyAlignment="1">
      <alignment horizontal="center" vertical="center" wrapText="1"/>
    </xf>
    <xf numFmtId="0" fontId="110" fillId="0" borderId="72" xfId="3313" applyFont="1" applyBorder="1" applyAlignment="1">
      <alignment horizontal="center" vertical="center" wrapText="1"/>
    </xf>
    <xf numFmtId="2" fontId="110" fillId="0" borderId="71" xfId="3313" applyNumberFormat="1" applyFont="1" applyBorder="1" applyAlignment="1">
      <alignment horizontal="center" vertical="center" wrapText="1"/>
    </xf>
    <xf numFmtId="179" fontId="110" fillId="0" borderId="72" xfId="3313" applyNumberFormat="1" applyFont="1" applyBorder="1" applyAlignment="1">
      <alignment horizontal="center" vertical="center" wrapText="1"/>
    </xf>
    <xf numFmtId="2" fontId="110" fillId="0" borderId="73" xfId="3313" applyNumberFormat="1" applyFont="1" applyBorder="1" applyAlignment="1">
      <alignment horizontal="center" vertical="center" wrapText="1"/>
    </xf>
    <xf numFmtId="49" fontId="35" fillId="31" borderId="43" xfId="3313" applyNumberFormat="1" applyFont="1" applyFill="1" applyBorder="1" applyAlignment="1">
      <alignment horizontal="center" vertical="center"/>
    </xf>
    <xf numFmtId="0" fontId="101" fillId="0" borderId="52" xfId="0" applyFont="1" applyFill="1" applyBorder="1" applyAlignment="1">
      <alignment vertical="center" wrapText="1"/>
    </xf>
    <xf numFmtId="0" fontId="110" fillId="0" borderId="74" xfId="3313" applyFont="1" applyFill="1" applyBorder="1" applyAlignment="1">
      <alignment horizontal="center" vertical="center" wrapText="1"/>
    </xf>
    <xf numFmtId="2" fontId="187" fillId="0" borderId="52" xfId="3313" applyNumberFormat="1" applyFont="1" applyBorder="1" applyAlignment="1">
      <alignment horizontal="center" vertical="center" wrapText="1"/>
    </xf>
    <xf numFmtId="2" fontId="187" fillId="0" borderId="31" xfId="3313" applyNumberFormat="1" applyFont="1" applyBorder="1" applyAlignment="1">
      <alignment horizontal="center" vertical="center" wrapText="1"/>
    </xf>
    <xf numFmtId="2" fontId="187" fillId="0" borderId="33" xfId="3313" applyNumberFormat="1" applyFont="1" applyBorder="1" applyAlignment="1">
      <alignment horizontal="center" vertical="center" wrapText="1"/>
    </xf>
    <xf numFmtId="4" fontId="5" fillId="0" borderId="0" xfId="3313" applyNumberFormat="1"/>
    <xf numFmtId="0" fontId="101" fillId="0" borderId="38" xfId="0" applyFont="1" applyFill="1" applyBorder="1" applyAlignment="1">
      <alignment vertical="center" wrapText="1"/>
    </xf>
    <xf numFmtId="0" fontId="110" fillId="0" borderId="75" xfId="3313" applyFont="1" applyFill="1" applyBorder="1" applyAlignment="1">
      <alignment horizontal="center" vertical="center" wrapText="1"/>
    </xf>
    <xf numFmtId="2" fontId="186" fillId="0" borderId="38" xfId="3313" applyNumberFormat="1" applyFont="1" applyBorder="1" applyAlignment="1">
      <alignment horizontal="center" vertical="center" wrapText="1"/>
    </xf>
    <xf numFmtId="2" fontId="186" fillId="0" borderId="1" xfId="3313" applyNumberFormat="1" applyFont="1" applyBorder="1" applyAlignment="1">
      <alignment horizontal="center" vertical="center" wrapText="1"/>
    </xf>
    <xf numFmtId="2" fontId="186" fillId="0" borderId="39" xfId="3313" applyNumberFormat="1" applyFont="1" applyBorder="1" applyAlignment="1">
      <alignment horizontal="center" vertical="center" wrapText="1"/>
    </xf>
    <xf numFmtId="0" fontId="29" fillId="0" borderId="36" xfId="3314" applyFont="1" applyFill="1" applyBorder="1" applyAlignment="1" applyProtection="1">
      <alignment vertical="center" wrapText="1"/>
    </xf>
    <xf numFmtId="0" fontId="73" fillId="0" borderId="0" xfId="3313" applyFont="1"/>
    <xf numFmtId="0" fontId="29" fillId="0" borderId="36" xfId="3314" applyFont="1" applyFill="1" applyBorder="1" applyAlignment="1" applyProtection="1">
      <alignment horizontal="left" vertical="center" wrapText="1" indent="1"/>
    </xf>
    <xf numFmtId="2" fontId="110" fillId="45" borderId="39" xfId="3313" applyNumberFormat="1" applyFont="1" applyFill="1" applyBorder="1" applyAlignment="1">
      <alignment horizontal="center" vertical="center" wrapText="1"/>
    </xf>
    <xf numFmtId="2" fontId="186" fillId="0" borderId="1" xfId="3313" applyNumberFormat="1" applyFont="1" applyFill="1" applyBorder="1" applyAlignment="1">
      <alignment horizontal="center" vertical="center" wrapText="1"/>
    </xf>
    <xf numFmtId="2" fontId="186" fillId="0" borderId="38" xfId="3313" applyNumberFormat="1" applyFont="1" applyFill="1" applyBorder="1" applyAlignment="1">
      <alignment horizontal="center" vertical="center" wrapText="1"/>
    </xf>
    <xf numFmtId="2" fontId="110" fillId="45" borderId="1" xfId="3313" applyNumberFormat="1" applyFont="1" applyFill="1" applyBorder="1" applyAlignment="1">
      <alignment horizontal="center" vertical="center" wrapText="1"/>
    </xf>
    <xf numFmtId="2" fontId="186" fillId="33" borderId="1" xfId="3313" applyNumberFormat="1" applyFont="1" applyFill="1" applyBorder="1" applyAlignment="1">
      <alignment horizontal="center" vertical="center" wrapText="1"/>
    </xf>
    <xf numFmtId="0" fontId="29" fillId="0" borderId="49" xfId="3314" applyFont="1" applyFill="1" applyBorder="1" applyAlignment="1" applyProtection="1">
      <alignment vertical="center" wrapText="1"/>
    </xf>
    <xf numFmtId="1" fontId="110" fillId="0" borderId="1" xfId="3313" applyNumberFormat="1" applyFont="1" applyBorder="1" applyAlignment="1">
      <alignment horizontal="center" vertical="center" wrapText="1"/>
    </xf>
    <xf numFmtId="1" fontId="110" fillId="0" borderId="39" xfId="3313" applyNumberFormat="1" applyFont="1" applyBorder="1" applyAlignment="1">
      <alignment horizontal="center" vertical="center" wrapText="1"/>
    </xf>
    <xf numFmtId="2" fontId="110" fillId="0" borderId="1" xfId="3313" applyNumberFormat="1" applyFont="1" applyBorder="1" applyAlignment="1">
      <alignment horizontal="center" vertical="center" wrapText="1"/>
    </xf>
    <xf numFmtId="2" fontId="110" fillId="0" borderId="39" xfId="3313" applyNumberFormat="1" applyFont="1" applyBorder="1" applyAlignment="1">
      <alignment horizontal="center" vertical="center" wrapText="1"/>
    </xf>
    <xf numFmtId="2" fontId="110" fillId="33" borderId="39" xfId="3313" applyNumberFormat="1" applyFont="1" applyFill="1" applyBorder="1" applyAlignment="1">
      <alignment horizontal="center" vertical="center" wrapText="1"/>
    </xf>
    <xf numFmtId="2" fontId="186" fillId="45" borderId="1" xfId="3313" applyNumberFormat="1" applyFont="1" applyFill="1" applyBorder="1" applyAlignment="1">
      <alignment horizontal="center" vertical="center" wrapText="1"/>
    </xf>
    <xf numFmtId="0" fontId="29" fillId="0" borderId="38" xfId="3314" applyFont="1" applyFill="1" applyBorder="1" applyAlignment="1" applyProtection="1">
      <alignment vertical="center" wrapText="1"/>
    </xf>
    <xf numFmtId="0" fontId="101" fillId="0" borderId="38" xfId="3314" applyFont="1" applyFill="1" applyBorder="1" applyAlignment="1" applyProtection="1">
      <alignment vertical="center" wrapText="1"/>
    </xf>
    <xf numFmtId="2" fontId="186" fillId="33" borderId="39" xfId="3313" applyNumberFormat="1" applyFont="1" applyFill="1" applyBorder="1" applyAlignment="1">
      <alignment horizontal="center" vertical="center" wrapText="1"/>
    </xf>
    <xf numFmtId="0" fontId="33" fillId="0" borderId="38" xfId="3314" applyFont="1" applyFill="1" applyBorder="1" applyAlignment="1" applyProtection="1">
      <alignment vertical="center" wrapText="1"/>
    </xf>
    <xf numFmtId="0" fontId="109" fillId="0" borderId="75" xfId="3313" applyFont="1" applyFill="1" applyBorder="1" applyAlignment="1">
      <alignment horizontal="center" vertical="center" wrapText="1"/>
    </xf>
    <xf numFmtId="2" fontId="187" fillId="0" borderId="38" xfId="3313" applyNumberFormat="1" applyFont="1" applyBorder="1" applyAlignment="1">
      <alignment horizontal="center" vertical="center" wrapText="1"/>
    </xf>
    <xf numFmtId="0" fontId="22" fillId="0" borderId="0" xfId="3313" applyFont="1"/>
    <xf numFmtId="2" fontId="109" fillId="0" borderId="38" xfId="3313" applyNumberFormat="1" applyFont="1" applyBorder="1" applyAlignment="1">
      <alignment horizontal="center" vertical="center" wrapText="1"/>
    </xf>
    <xf numFmtId="2" fontId="109" fillId="0" borderId="1" xfId="3313" applyNumberFormat="1" applyFont="1" applyBorder="1" applyAlignment="1">
      <alignment horizontal="center" vertical="center" wrapText="1"/>
    </xf>
    <xf numFmtId="2" fontId="109" fillId="0" borderId="39" xfId="3313" applyNumberFormat="1" applyFont="1" applyBorder="1" applyAlignment="1">
      <alignment horizontal="center" vertical="center" wrapText="1"/>
    </xf>
    <xf numFmtId="2" fontId="73" fillId="0" borderId="0" xfId="3313" applyNumberFormat="1" applyFont="1"/>
    <xf numFmtId="49" fontId="35" fillId="0" borderId="71" xfId="3313" applyNumberFormat="1" applyFont="1" applyFill="1" applyBorder="1" applyAlignment="1">
      <alignment horizontal="center" vertical="center"/>
    </xf>
    <xf numFmtId="0" fontId="33" fillId="0" borderId="53" xfId="3314" applyFont="1" applyFill="1" applyBorder="1" applyAlignment="1" applyProtection="1">
      <alignment vertical="center" wrapText="1"/>
    </xf>
    <xf numFmtId="0" fontId="109" fillId="0" borderId="35" xfId="3313" applyFont="1" applyFill="1" applyBorder="1" applyAlignment="1">
      <alignment horizontal="center" vertical="center" wrapText="1"/>
    </xf>
    <xf numFmtId="2" fontId="187" fillId="0" borderId="53" xfId="3313" applyNumberFormat="1" applyFont="1" applyBorder="1" applyAlignment="1">
      <alignment horizontal="center" vertical="center" wrapText="1"/>
    </xf>
    <xf numFmtId="2" fontId="187" fillId="0" borderId="34" xfId="3313" applyNumberFormat="1" applyFont="1" applyBorder="1" applyAlignment="1">
      <alignment horizontal="center" vertical="center" wrapText="1"/>
    </xf>
    <xf numFmtId="2" fontId="187" fillId="0" borderId="35" xfId="3313" applyNumberFormat="1" applyFont="1" applyBorder="1" applyAlignment="1">
      <alignment horizontal="center" vertical="center" wrapText="1"/>
    </xf>
    <xf numFmtId="49" fontId="35" fillId="31" borderId="79" xfId="3313" applyNumberFormat="1" applyFont="1" applyFill="1" applyBorder="1" applyAlignment="1">
      <alignment horizontal="center" vertical="center"/>
    </xf>
    <xf numFmtId="0" fontId="110" fillId="0" borderId="75" xfId="3313" applyFont="1" applyBorder="1" applyAlignment="1">
      <alignment horizontal="center" vertical="center" wrapText="1"/>
    </xf>
    <xf numFmtId="179" fontId="5" fillId="0" borderId="0" xfId="3313" applyNumberFormat="1"/>
    <xf numFmtId="0" fontId="73" fillId="0" borderId="0" xfId="3313" applyFont="1" applyAlignment="1">
      <alignment horizontal="right"/>
    </xf>
    <xf numFmtId="0" fontId="73" fillId="44" borderId="0" xfId="3313" applyFont="1" applyFill="1" applyAlignment="1">
      <alignment horizontal="right"/>
    </xf>
    <xf numFmtId="0" fontId="5" fillId="0" borderId="0" xfId="3313" applyAlignment="1">
      <alignment horizontal="right"/>
    </xf>
    <xf numFmtId="4" fontId="22" fillId="0" borderId="0" xfId="3313" applyNumberFormat="1" applyFont="1"/>
    <xf numFmtId="49" fontId="35" fillId="31" borderId="38" xfId="3313" applyNumberFormat="1" applyFont="1" applyFill="1" applyBorder="1" applyAlignment="1">
      <alignment horizontal="center" vertical="center"/>
    </xf>
    <xf numFmtId="0" fontId="109" fillId="31" borderId="74" xfId="3313" applyFont="1" applyFill="1" applyBorder="1" applyAlignment="1">
      <alignment horizontal="center" vertical="center" wrapText="1"/>
    </xf>
    <xf numFmtId="2" fontId="187" fillId="0" borderId="30" xfId="3313" applyNumberFormat="1" applyFont="1" applyBorder="1" applyAlignment="1">
      <alignment horizontal="center" vertical="center" wrapText="1"/>
    </xf>
    <xf numFmtId="2" fontId="187" fillId="0" borderId="32" xfId="3313" applyNumberFormat="1" applyFont="1" applyBorder="1" applyAlignment="1">
      <alignment horizontal="center" vertical="center" wrapText="1"/>
    </xf>
    <xf numFmtId="2" fontId="187" fillId="0" borderId="74" xfId="3313" applyNumberFormat="1" applyFont="1" applyBorder="1" applyAlignment="1">
      <alignment horizontal="center" vertical="center" wrapText="1"/>
    </xf>
    <xf numFmtId="2" fontId="22" fillId="0" borderId="0" xfId="3313" applyNumberFormat="1" applyFont="1"/>
    <xf numFmtId="0" fontId="110" fillId="31" borderId="75" xfId="3313" applyFont="1" applyFill="1" applyBorder="1" applyAlignment="1">
      <alignment horizontal="center" vertical="center" wrapText="1"/>
    </xf>
    <xf numFmtId="2" fontId="186" fillId="0" borderId="49" xfId="3313" applyNumberFormat="1" applyFont="1" applyBorder="1" applyAlignment="1">
      <alignment horizontal="center" vertical="center" wrapText="1"/>
    </xf>
    <xf numFmtId="2" fontId="186" fillId="0" borderId="2" xfId="3313" applyNumberFormat="1" applyFont="1" applyBorder="1" applyAlignment="1">
      <alignment horizontal="center" vertical="center" wrapText="1"/>
    </xf>
    <xf numFmtId="2" fontId="186" fillId="0" borderId="75" xfId="3313" applyNumberFormat="1" applyFont="1" applyBorder="1" applyAlignment="1">
      <alignment horizontal="center" vertical="center" wrapText="1"/>
    </xf>
    <xf numFmtId="2" fontId="81" fillId="33" borderId="2" xfId="3313" applyNumberFormat="1" applyFont="1" applyFill="1" applyBorder="1" applyAlignment="1">
      <alignment horizontal="center" vertical="center" wrapText="1"/>
    </xf>
    <xf numFmtId="2" fontId="110" fillId="45" borderId="2" xfId="3313" applyNumberFormat="1" applyFont="1" applyFill="1" applyBorder="1" applyAlignment="1">
      <alignment horizontal="center" vertical="center" wrapText="1"/>
    </xf>
    <xf numFmtId="173" fontId="110" fillId="0" borderId="49" xfId="3313" applyNumberFormat="1" applyFont="1" applyBorder="1" applyAlignment="1">
      <alignment horizontal="center" vertical="center" wrapText="1"/>
    </xf>
    <xf numFmtId="173" fontId="110" fillId="0" borderId="2" xfId="3313" applyNumberFormat="1" applyFont="1" applyBorder="1" applyAlignment="1">
      <alignment horizontal="center" vertical="center" wrapText="1"/>
    </xf>
    <xf numFmtId="173" fontId="110" fillId="0" borderId="75" xfId="3313" applyNumberFormat="1" applyFont="1" applyBorder="1" applyAlignment="1">
      <alignment horizontal="center" vertical="center" wrapText="1"/>
    </xf>
    <xf numFmtId="2" fontId="110" fillId="33" borderId="75" xfId="3313" applyNumberFormat="1" applyFont="1" applyFill="1" applyBorder="1" applyAlignment="1">
      <alignment horizontal="center" vertical="center" wrapText="1"/>
    </xf>
    <xf numFmtId="2" fontId="186" fillId="45" borderId="2" xfId="3313" applyNumberFormat="1" applyFont="1" applyFill="1" applyBorder="1" applyAlignment="1">
      <alignment horizontal="center" vertical="center" wrapText="1"/>
    </xf>
    <xf numFmtId="2" fontId="81" fillId="45" borderId="2" xfId="3313" applyNumberFormat="1" applyFont="1" applyFill="1" applyBorder="1" applyAlignment="1">
      <alignment horizontal="center" vertical="center" wrapText="1"/>
    </xf>
    <xf numFmtId="0" fontId="29" fillId="0" borderId="76" xfId="3314" applyFont="1" applyFill="1" applyBorder="1" applyAlignment="1" applyProtection="1">
      <alignment vertical="center" wrapText="1"/>
    </xf>
    <xf numFmtId="2" fontId="110" fillId="0" borderId="49" xfId="3313" applyNumberFormat="1" applyFont="1" applyBorder="1" applyAlignment="1">
      <alignment horizontal="center" vertical="center" wrapText="1"/>
    </xf>
    <xf numFmtId="2" fontId="110" fillId="0" borderId="75" xfId="3313" applyNumberFormat="1" applyFont="1" applyBorder="1" applyAlignment="1">
      <alignment horizontal="center" vertical="center" wrapText="1"/>
    </xf>
    <xf numFmtId="2" fontId="109" fillId="33" borderId="75" xfId="3313" applyNumberFormat="1" applyFont="1" applyFill="1" applyBorder="1" applyAlignment="1">
      <alignment horizontal="center" vertical="center" wrapText="1"/>
    </xf>
    <xf numFmtId="0" fontId="33" fillId="0" borderId="36" xfId="3314" applyFont="1" applyFill="1" applyBorder="1" applyAlignment="1" applyProtection="1">
      <alignment vertical="center" wrapText="1"/>
    </xf>
    <xf numFmtId="0" fontId="109" fillId="31" borderId="75" xfId="3313" applyFont="1" applyFill="1" applyBorder="1" applyAlignment="1">
      <alignment horizontal="center" vertical="center" wrapText="1"/>
    </xf>
    <xf numFmtId="2" fontId="187" fillId="0" borderId="49" xfId="3313" applyNumberFormat="1" applyFont="1" applyBorder="1" applyAlignment="1">
      <alignment horizontal="center" vertical="center" wrapText="1"/>
    </xf>
    <xf numFmtId="2" fontId="187" fillId="0" borderId="2" xfId="3313" applyNumberFormat="1" applyFont="1" applyBorder="1" applyAlignment="1">
      <alignment horizontal="center" vertical="center" wrapText="1"/>
    </xf>
    <xf numFmtId="2" fontId="187" fillId="0" borderId="49" xfId="3313" applyNumberFormat="1" applyFont="1" applyFill="1" applyBorder="1" applyAlignment="1">
      <alignment horizontal="center" vertical="center" wrapText="1"/>
    </xf>
    <xf numFmtId="2" fontId="187" fillId="0" borderId="75" xfId="3313" applyNumberFormat="1" applyFont="1" applyBorder="1" applyAlignment="1">
      <alignment horizontal="center" vertical="center" wrapText="1"/>
    </xf>
    <xf numFmtId="2" fontId="109" fillId="0" borderId="49" xfId="3313" applyNumberFormat="1" applyFont="1" applyBorder="1" applyAlignment="1">
      <alignment horizontal="center" vertical="center" wrapText="1"/>
    </xf>
    <xf numFmtId="2" fontId="109" fillId="0" borderId="75" xfId="3313" applyNumberFormat="1" applyFont="1" applyBorder="1" applyAlignment="1">
      <alignment horizontal="center" vertical="center" wrapText="1"/>
    </xf>
    <xf numFmtId="2" fontId="110" fillId="0" borderId="2" xfId="3313" applyNumberFormat="1" applyFont="1" applyBorder="1" applyAlignment="1">
      <alignment horizontal="center" vertical="center" wrapText="1"/>
    </xf>
    <xf numFmtId="2" fontId="109" fillId="0" borderId="2" xfId="3313" applyNumberFormat="1" applyFont="1" applyBorder="1" applyAlignment="1">
      <alignment horizontal="center" vertical="center" wrapText="1"/>
    </xf>
    <xf numFmtId="9" fontId="22" fillId="105" borderId="0" xfId="226" applyFont="1" applyFill="1"/>
    <xf numFmtId="2" fontId="186" fillId="0" borderId="10" xfId="3313" applyNumberFormat="1" applyFont="1" applyBorder="1" applyAlignment="1">
      <alignment horizontal="center" vertical="center" wrapText="1"/>
    </xf>
    <xf numFmtId="0" fontId="33" fillId="0" borderId="49" xfId="3314" applyFont="1" applyFill="1" applyBorder="1" applyAlignment="1" applyProtection="1">
      <alignment vertical="center" wrapText="1"/>
    </xf>
    <xf numFmtId="0" fontId="110" fillId="0" borderId="37" xfId="3313" applyFont="1" applyBorder="1" applyAlignment="1">
      <alignment horizontal="center" vertical="center" wrapText="1"/>
    </xf>
    <xf numFmtId="49" fontId="35" fillId="31" borderId="6" xfId="3313" applyNumberFormat="1" applyFont="1" applyFill="1" applyBorder="1" applyAlignment="1">
      <alignment horizontal="center" vertical="center"/>
    </xf>
    <xf numFmtId="49" fontId="35" fillId="31" borderId="40" xfId="3313" applyNumberFormat="1" applyFont="1" applyFill="1" applyBorder="1" applyAlignment="1">
      <alignment horizontal="center" vertical="center"/>
    </xf>
    <xf numFmtId="0" fontId="33" fillId="0" borderId="12" xfId="3314" applyFont="1" applyFill="1" applyBorder="1" applyAlignment="1" applyProtection="1">
      <alignment vertical="center" wrapText="1"/>
    </xf>
    <xf numFmtId="4" fontId="187" fillId="31" borderId="36" xfId="3313" applyNumberFormat="1" applyFont="1" applyFill="1" applyBorder="1" applyAlignment="1">
      <alignment horizontal="center" vertical="center" wrapText="1"/>
    </xf>
    <xf numFmtId="4" fontId="187" fillId="31" borderId="37" xfId="3313" applyNumberFormat="1" applyFont="1" applyFill="1" applyBorder="1" applyAlignment="1">
      <alignment horizontal="center" vertical="center" wrapText="1"/>
    </xf>
    <xf numFmtId="2" fontId="187" fillId="31" borderId="36" xfId="3313" applyNumberFormat="1" applyFont="1" applyFill="1" applyBorder="1" applyAlignment="1">
      <alignment horizontal="center" vertical="center" wrapText="1"/>
    </xf>
    <xf numFmtId="215" fontId="5" fillId="0" borderId="0" xfId="3313" applyNumberFormat="1"/>
    <xf numFmtId="0" fontId="29" fillId="0" borderId="7" xfId="3314" applyFont="1" applyFill="1" applyBorder="1" applyAlignment="1" applyProtection="1">
      <alignment vertical="center" wrapText="1"/>
    </xf>
    <xf numFmtId="179" fontId="110" fillId="45" borderId="1" xfId="3313" applyNumberFormat="1" applyFont="1" applyFill="1" applyBorder="1" applyAlignment="1">
      <alignment horizontal="center" vertical="center" wrapText="1"/>
    </xf>
    <xf numFmtId="4" fontId="186" fillId="31" borderId="39" xfId="3313" applyNumberFormat="1" applyFont="1" applyFill="1" applyBorder="1" applyAlignment="1">
      <alignment horizontal="center" vertical="center" wrapText="1"/>
    </xf>
    <xf numFmtId="179" fontId="186" fillId="45" borderId="1" xfId="3313" applyNumberFormat="1" applyFont="1" applyFill="1" applyBorder="1" applyAlignment="1">
      <alignment horizontal="center" vertical="center" wrapText="1"/>
    </xf>
    <xf numFmtId="0" fontId="33" fillId="0" borderId="7" xfId="3314" applyFont="1" applyFill="1" applyBorder="1" applyAlignment="1" applyProtection="1">
      <alignment vertical="center" wrapText="1"/>
    </xf>
    <xf numFmtId="4" fontId="187" fillId="31" borderId="38" xfId="3313" applyNumberFormat="1" applyFont="1" applyFill="1" applyBorder="1" applyAlignment="1">
      <alignment horizontal="center" vertical="center" wrapText="1"/>
    </xf>
    <xf numFmtId="4" fontId="109" fillId="31" borderId="38" xfId="3313" applyNumberFormat="1" applyFont="1" applyFill="1" applyBorder="1" applyAlignment="1">
      <alignment horizontal="center" vertical="center" wrapText="1"/>
    </xf>
    <xf numFmtId="4" fontId="109" fillId="31" borderId="39" xfId="3313" applyNumberFormat="1" applyFont="1" applyFill="1" applyBorder="1" applyAlignment="1">
      <alignment horizontal="center" vertical="center" wrapText="1"/>
    </xf>
    <xf numFmtId="2" fontId="109" fillId="31" borderId="38" xfId="3313" applyNumberFormat="1" applyFont="1" applyFill="1" applyBorder="1" applyAlignment="1">
      <alignment horizontal="center" vertical="center" wrapText="1"/>
    </xf>
    <xf numFmtId="0" fontId="33" fillId="0" borderId="10" xfId="3314" applyFont="1" applyFill="1" applyBorder="1" applyAlignment="1" applyProtection="1">
      <alignment vertical="center" wrapText="1"/>
    </xf>
    <xf numFmtId="4" fontId="187" fillId="31" borderId="49" xfId="3313" applyNumberFormat="1" applyFont="1" applyFill="1" applyBorder="1" applyAlignment="1">
      <alignment horizontal="center" vertical="center" wrapText="1"/>
    </xf>
    <xf numFmtId="4" fontId="187" fillId="31" borderId="75" xfId="3313" applyNumberFormat="1" applyFont="1" applyFill="1" applyBorder="1" applyAlignment="1">
      <alignment horizontal="center" vertical="center" wrapText="1"/>
    </xf>
    <xf numFmtId="2" fontId="187" fillId="31" borderId="49" xfId="3313" applyNumberFormat="1" applyFont="1" applyFill="1" applyBorder="1" applyAlignment="1">
      <alignment horizontal="center" vertical="center" wrapText="1"/>
    </xf>
    <xf numFmtId="2" fontId="110" fillId="0" borderId="7" xfId="3313" applyNumberFormat="1" applyFont="1" applyBorder="1" applyAlignment="1">
      <alignment horizontal="center" vertical="center" wrapText="1"/>
    </xf>
    <xf numFmtId="0" fontId="110" fillId="32" borderId="75" xfId="3313" applyFont="1" applyFill="1" applyBorder="1" applyAlignment="1">
      <alignment horizontal="center" vertical="center" wrapText="1"/>
    </xf>
    <xf numFmtId="2" fontId="187" fillId="0" borderId="10" xfId="3313" applyNumberFormat="1" applyFont="1" applyBorder="1" applyAlignment="1">
      <alignment horizontal="center" vertical="center" wrapText="1"/>
    </xf>
    <xf numFmtId="0" fontId="33" fillId="0" borderId="34" xfId="3314" applyFont="1" applyFill="1" applyBorder="1" applyAlignment="1" applyProtection="1">
      <alignment vertical="center" wrapText="1"/>
    </xf>
    <xf numFmtId="0" fontId="109" fillId="31" borderId="35" xfId="3313" applyFont="1" applyFill="1" applyBorder="1" applyAlignment="1">
      <alignment horizontal="center" vertical="center" wrapText="1"/>
    </xf>
    <xf numFmtId="2" fontId="110" fillId="33" borderId="48" xfId="3313" applyNumberFormat="1" applyFont="1" applyFill="1" applyBorder="1" applyAlignment="1">
      <alignment horizontal="center" vertical="center" wrapText="1"/>
    </xf>
    <xf numFmtId="0" fontId="109" fillId="0" borderId="2" xfId="3313" applyFont="1" applyBorder="1" applyAlignment="1">
      <alignment vertical="center" wrapText="1"/>
    </xf>
    <xf numFmtId="2" fontId="186" fillId="0" borderId="7" xfId="3313" applyNumberFormat="1" applyFont="1" applyBorder="1" applyAlignment="1">
      <alignment horizontal="center" vertical="center" wrapText="1"/>
    </xf>
    <xf numFmtId="0" fontId="5" fillId="31" borderId="0" xfId="3313" applyFill="1"/>
    <xf numFmtId="0" fontId="110" fillId="0" borderId="0" xfId="3313" applyFont="1" applyBorder="1" applyAlignment="1">
      <alignment vertical="center" wrapText="1"/>
    </xf>
    <xf numFmtId="0" fontId="110" fillId="0" borderId="0" xfId="3313" applyFont="1" applyBorder="1" applyAlignment="1">
      <alignment horizontal="center" vertical="center" wrapText="1"/>
    </xf>
    <xf numFmtId="2" fontId="110" fillId="0" borderId="0" xfId="3313" applyNumberFormat="1" applyFont="1" applyBorder="1" applyAlignment="1">
      <alignment horizontal="center" vertical="center" wrapText="1"/>
    </xf>
    <xf numFmtId="0" fontId="29" fillId="0" borderId="0" xfId="3313" applyFont="1" applyAlignment="1">
      <alignment vertical="center" wrapText="1"/>
    </xf>
    <xf numFmtId="0" fontId="30" fillId="0" borderId="0" xfId="3313" applyFont="1" applyAlignment="1">
      <alignment horizontal="left" vertical="center" wrapText="1"/>
    </xf>
    <xf numFmtId="49" fontId="30" fillId="0" borderId="0" xfId="3313" applyNumberFormat="1" applyFont="1" applyAlignment="1">
      <alignment horizontal="left" vertical="center"/>
    </xf>
    <xf numFmtId="2" fontId="34" fillId="0" borderId="0" xfId="3313" applyNumberFormat="1" applyFont="1" applyAlignment="1">
      <alignment horizontal="left" vertical="center"/>
    </xf>
    <xf numFmtId="0" fontId="108" fillId="0" borderId="0" xfId="3313" applyFont="1" applyFill="1"/>
    <xf numFmtId="2" fontId="108" fillId="0" borderId="0" xfId="3313" applyNumberFormat="1" applyFont="1" applyFill="1"/>
    <xf numFmtId="0" fontId="190" fillId="0" borderId="0" xfId="3313" applyFont="1" applyFill="1" applyAlignment="1">
      <alignment horizontal="centerContinuous" vertical="top" wrapText="1"/>
    </xf>
    <xf numFmtId="0" fontId="190" fillId="0" borderId="0" xfId="3313" applyFont="1" applyFill="1" applyAlignment="1">
      <alignment horizontal="centerContinuous" vertical="center" wrapText="1"/>
    </xf>
    <xf numFmtId="0" fontId="110" fillId="0" borderId="0" xfId="3313" applyFont="1" applyAlignment="1">
      <alignment horizontal="centerContinuous" vertical="center"/>
    </xf>
    <xf numFmtId="0" fontId="34" fillId="0" borderId="0" xfId="3313" applyFont="1" applyFill="1" applyAlignment="1">
      <alignment horizontal="centerContinuous" vertical="center"/>
    </xf>
    <xf numFmtId="0" fontId="31" fillId="0" borderId="0" xfId="3313" applyFont="1" applyAlignment="1">
      <alignment vertical="center"/>
    </xf>
    <xf numFmtId="179" fontId="186" fillId="32" borderId="39" xfId="3313" applyNumberFormat="1" applyFont="1" applyFill="1" applyBorder="1" applyAlignment="1">
      <alignment horizontal="center" vertical="center" wrapText="1"/>
    </xf>
    <xf numFmtId="0" fontId="109" fillId="106" borderId="53" xfId="3313" applyFont="1" applyFill="1" applyBorder="1" applyAlignment="1">
      <alignment horizontal="left" vertical="center" wrapText="1"/>
    </xf>
    <xf numFmtId="0" fontId="110" fillId="106" borderId="35" xfId="3313" applyFont="1" applyFill="1" applyBorder="1" applyAlignment="1">
      <alignment horizontal="center" vertical="center" wrapText="1"/>
    </xf>
    <xf numFmtId="179" fontId="110" fillId="106" borderId="35" xfId="3313" applyNumberFormat="1" applyFont="1" applyFill="1" applyBorder="1" applyAlignment="1">
      <alignment horizontal="center" vertical="center" wrapText="1"/>
    </xf>
    <xf numFmtId="182" fontId="187" fillId="106" borderId="53" xfId="3313" applyNumberFormat="1" applyFont="1" applyFill="1" applyBorder="1" applyAlignment="1">
      <alignment horizontal="center" vertical="center" wrapText="1"/>
    </xf>
    <xf numFmtId="179" fontId="82" fillId="2" borderId="0" xfId="3313" applyNumberFormat="1" applyFont="1" applyFill="1" applyBorder="1" applyAlignment="1">
      <alignment horizontal="center" vertical="center" wrapText="1"/>
    </xf>
    <xf numFmtId="2" fontId="187" fillId="32" borderId="38" xfId="3313" applyNumberFormat="1" applyFont="1" applyFill="1" applyBorder="1" applyAlignment="1">
      <alignment horizontal="center" vertical="center" wrapText="1"/>
    </xf>
    <xf numFmtId="0" fontId="77" fillId="47" borderId="38" xfId="0" applyFont="1" applyFill="1" applyBorder="1" applyAlignment="1">
      <alignment horizontal="left" vertical="center" wrapText="1" indent="1"/>
    </xf>
    <xf numFmtId="2" fontId="104" fillId="0" borderId="0" xfId="3313" applyNumberFormat="1" applyFont="1"/>
    <xf numFmtId="2" fontId="187" fillId="0" borderId="77" xfId="3313" applyNumberFormat="1" applyFont="1" applyBorder="1" applyAlignment="1">
      <alignment horizontal="center" vertical="center" wrapText="1"/>
    </xf>
    <xf numFmtId="2" fontId="109" fillId="0" borderId="10" xfId="3313" applyNumberFormat="1" applyFont="1" applyBorder="1" applyAlignment="1">
      <alignment horizontal="center" vertical="center" wrapText="1"/>
    </xf>
    <xf numFmtId="2" fontId="110" fillId="45" borderId="3" xfId="3313" applyNumberFormat="1" applyFont="1" applyFill="1" applyBorder="1" applyAlignment="1">
      <alignment horizontal="center" vertical="center" wrapText="1"/>
    </xf>
    <xf numFmtId="4" fontId="187" fillId="31" borderId="70" xfId="3313" applyNumberFormat="1" applyFont="1" applyFill="1" applyBorder="1" applyAlignment="1">
      <alignment horizontal="center" vertical="center" wrapText="1"/>
    </xf>
    <xf numFmtId="4" fontId="186" fillId="105" borderId="63" xfId="3313" applyNumberFormat="1" applyFont="1" applyFill="1" applyBorder="1" applyAlignment="1">
      <alignment horizontal="center" vertical="center" wrapText="1"/>
    </xf>
    <xf numFmtId="4" fontId="187" fillId="105" borderId="63" xfId="3313" applyNumberFormat="1" applyFont="1" applyFill="1" applyBorder="1" applyAlignment="1">
      <alignment horizontal="center" vertical="center" wrapText="1"/>
    </xf>
    <xf numFmtId="4" fontId="109" fillId="31" borderId="63" xfId="3313" applyNumberFormat="1" applyFont="1" applyFill="1" applyBorder="1" applyAlignment="1">
      <alignment horizontal="center" vertical="center" wrapText="1"/>
    </xf>
    <xf numFmtId="4" fontId="187" fillId="31" borderId="10" xfId="3313" applyNumberFormat="1" applyFont="1" applyFill="1" applyBorder="1" applyAlignment="1">
      <alignment horizontal="center" vertical="center" wrapText="1"/>
    </xf>
    <xf numFmtId="179" fontId="186" fillId="45" borderId="31" xfId="3313" applyNumberFormat="1" applyFont="1" applyFill="1" applyBorder="1" applyAlignment="1">
      <alignment horizontal="center" vertical="center" wrapText="1"/>
    </xf>
    <xf numFmtId="179" fontId="110" fillId="45" borderId="34" xfId="3313" applyNumberFormat="1" applyFont="1" applyFill="1" applyBorder="1" applyAlignment="1">
      <alignment horizontal="center" vertical="center" wrapText="1"/>
    </xf>
    <xf numFmtId="4" fontId="186" fillId="31" borderId="63" xfId="3313" applyNumberFormat="1" applyFont="1" applyFill="1" applyBorder="1" applyAlignment="1">
      <alignment horizontal="center" vertical="center" wrapText="1"/>
    </xf>
    <xf numFmtId="4" fontId="187" fillId="31" borderId="85" xfId="3313" applyNumberFormat="1" applyFont="1" applyFill="1" applyBorder="1" applyAlignment="1">
      <alignment horizontal="center" vertical="center" wrapText="1"/>
    </xf>
    <xf numFmtId="179" fontId="186" fillId="45" borderId="34" xfId="3313" applyNumberFormat="1" applyFont="1" applyFill="1" applyBorder="1" applyAlignment="1">
      <alignment horizontal="center" vertical="center" wrapText="1"/>
    </xf>
    <xf numFmtId="4" fontId="187" fillId="31" borderId="35" xfId="3313" applyNumberFormat="1" applyFont="1" applyFill="1" applyBorder="1" applyAlignment="1">
      <alignment horizontal="center" vertical="center" wrapText="1"/>
    </xf>
    <xf numFmtId="2" fontId="186" fillId="32" borderId="38" xfId="3313" applyNumberFormat="1" applyFont="1" applyFill="1" applyBorder="1" applyAlignment="1">
      <alignment horizontal="center" vertical="center" wrapText="1"/>
    </xf>
    <xf numFmtId="2" fontId="186" fillId="32" borderId="1" xfId="3313" applyNumberFormat="1" applyFont="1" applyFill="1" applyBorder="1" applyAlignment="1">
      <alignment horizontal="center" vertical="center" wrapText="1"/>
    </xf>
    <xf numFmtId="49" fontId="30" fillId="0" borderId="4" xfId="3313" applyNumberFormat="1" applyFont="1" applyBorder="1" applyAlignment="1">
      <alignment horizontal="center" vertical="center"/>
    </xf>
    <xf numFmtId="49" fontId="30" fillId="0" borderId="49" xfId="3313" applyNumberFormat="1" applyFont="1" applyBorder="1" applyAlignment="1">
      <alignment horizontal="center" vertical="center"/>
    </xf>
    <xf numFmtId="220" fontId="73" fillId="0" borderId="0" xfId="3313" applyNumberFormat="1" applyFont="1"/>
    <xf numFmtId="216" fontId="73" fillId="0" borderId="0" xfId="3313" applyNumberFormat="1" applyFont="1"/>
    <xf numFmtId="2" fontId="81" fillId="33" borderId="48" xfId="3313" applyNumberFormat="1" applyFont="1" applyFill="1" applyBorder="1" applyAlignment="1">
      <alignment horizontal="center" vertical="center" wrapText="1"/>
    </xf>
    <xf numFmtId="2" fontId="110" fillId="33" borderId="52" xfId="3313" applyNumberFormat="1" applyFont="1" applyFill="1" applyBorder="1" applyAlignment="1">
      <alignment horizontal="center" vertical="center" wrapText="1"/>
    </xf>
    <xf numFmtId="2" fontId="186" fillId="0" borderId="53" xfId="3313" applyNumberFormat="1" applyFont="1" applyBorder="1" applyAlignment="1">
      <alignment horizontal="center" vertical="center" wrapText="1"/>
    </xf>
    <xf numFmtId="0" fontId="102" fillId="0" borderId="0" xfId="3313" applyFont="1"/>
    <xf numFmtId="0" fontId="195" fillId="0" borderId="86" xfId="0" applyFont="1" applyFill="1" applyBorder="1" applyAlignment="1">
      <alignment horizontal="left" wrapText="1"/>
    </xf>
    <xf numFmtId="0" fontId="195" fillId="0" borderId="86" xfId="0" applyFont="1" applyFill="1" applyBorder="1" applyAlignment="1">
      <alignment horizontal="center"/>
    </xf>
    <xf numFmtId="4" fontId="195" fillId="0" borderId="87" xfId="0" applyNumberFormat="1" applyFont="1" applyFill="1" applyBorder="1" applyAlignment="1">
      <alignment horizontal="right"/>
    </xf>
    <xf numFmtId="4" fontId="195" fillId="0" borderId="86" xfId="0" applyNumberFormat="1" applyFont="1" applyFill="1" applyBorder="1" applyAlignment="1">
      <alignment horizontal="right"/>
    </xf>
    <xf numFmtId="0" fontId="195" fillId="107" borderId="87" xfId="0" applyFont="1" applyFill="1" applyBorder="1" applyAlignment="1">
      <alignment horizontal="center"/>
    </xf>
    <xf numFmtId="4" fontId="195" fillId="107" borderId="87" xfId="0" applyNumberFormat="1" applyFont="1" applyFill="1" applyBorder="1" applyAlignment="1">
      <alignment horizontal="right"/>
    </xf>
    <xf numFmtId="4" fontId="195" fillId="107" borderId="89" xfId="0" applyNumberFormat="1" applyFont="1" applyFill="1" applyBorder="1" applyAlignment="1">
      <alignment horizontal="right"/>
    </xf>
    <xf numFmtId="4" fontId="195" fillId="107" borderId="90" xfId="0" applyNumberFormat="1" applyFont="1" applyFill="1" applyBorder="1" applyAlignment="1">
      <alignment horizontal="right"/>
    </xf>
    <xf numFmtId="4" fontId="196" fillId="107" borderId="90" xfId="0" applyNumberFormat="1" applyFont="1" applyFill="1" applyBorder="1" applyAlignment="1">
      <alignment horizontal="right"/>
    </xf>
    <xf numFmtId="4" fontId="197" fillId="107" borderId="90" xfId="0" applyNumberFormat="1" applyFont="1" applyFill="1" applyBorder="1" applyAlignment="1">
      <alignment horizontal="right"/>
    </xf>
    <xf numFmtId="0" fontId="0" fillId="107" borderId="91" xfId="0" applyFill="1" applyBorder="1" applyAlignment="1"/>
    <xf numFmtId="4" fontId="198" fillId="107" borderId="91" xfId="0" applyNumberFormat="1" applyFont="1" applyFill="1" applyBorder="1" applyAlignment="1"/>
    <xf numFmtId="4" fontId="197" fillId="107" borderId="91" xfId="0" applyNumberFormat="1" applyFont="1" applyFill="1" applyBorder="1" applyAlignment="1">
      <alignment horizontal="right"/>
    </xf>
    <xf numFmtId="0" fontId="4" fillId="0" borderId="0" xfId="3313" applyFont="1"/>
    <xf numFmtId="0" fontId="22" fillId="2" borderId="0" xfId="3313" applyFont="1" applyFill="1"/>
    <xf numFmtId="4" fontId="195" fillId="107" borderId="88" xfId="0" applyNumberFormat="1" applyFont="1" applyFill="1" applyBorder="1" applyAlignment="1">
      <alignment horizontal="right"/>
    </xf>
    <xf numFmtId="4" fontId="195" fillId="0" borderId="6" xfId="0" applyNumberFormat="1" applyFont="1" applyFill="1" applyBorder="1" applyAlignment="1">
      <alignment horizontal="right"/>
    </xf>
    <xf numFmtId="2" fontId="5" fillId="34" borderId="0" xfId="3313" applyNumberFormat="1" applyFill="1"/>
    <xf numFmtId="0" fontId="5" fillId="34" borderId="0" xfId="3313" applyFill="1"/>
    <xf numFmtId="9" fontId="5" fillId="0" borderId="0" xfId="226" applyFont="1"/>
    <xf numFmtId="0" fontId="110" fillId="0" borderId="1" xfId="2581" applyFont="1" applyBorder="1" applyAlignment="1">
      <alignment horizontal="center" vertical="center" wrapText="1"/>
    </xf>
    <xf numFmtId="0" fontId="110" fillId="0" borderId="0" xfId="3313" applyFont="1" applyAlignment="1">
      <alignment vertical="center" wrapText="1"/>
    </xf>
    <xf numFmtId="49" fontId="34" fillId="0" borderId="0" xfId="3313" applyNumberFormat="1" applyFont="1" applyAlignment="1">
      <alignment horizontal="left" vertical="center"/>
    </xf>
    <xf numFmtId="49" fontId="30" fillId="0" borderId="38" xfId="3313" applyNumberFormat="1" applyFont="1" applyFill="1" applyBorder="1" applyAlignment="1">
      <alignment horizontal="center" vertical="center"/>
    </xf>
    <xf numFmtId="0" fontId="109" fillId="0" borderId="39" xfId="3313" applyFont="1" applyBorder="1" applyAlignment="1">
      <alignment horizontal="center" vertical="center" wrapText="1"/>
    </xf>
    <xf numFmtId="2" fontId="110" fillId="0" borderId="38" xfId="3313" applyNumberFormat="1" applyFont="1" applyBorder="1" applyAlignment="1">
      <alignment horizontal="center" vertical="center" wrapText="1"/>
    </xf>
    <xf numFmtId="0" fontId="110" fillId="0" borderId="39" xfId="3313" applyFont="1" applyBorder="1" applyAlignment="1">
      <alignment horizontal="center" vertical="center" wrapText="1"/>
    </xf>
    <xf numFmtId="0" fontId="110" fillId="0" borderId="1" xfId="3313" applyFont="1" applyBorder="1" applyAlignment="1">
      <alignment horizontal="center" vertical="center" wrapText="1"/>
    </xf>
    <xf numFmtId="0" fontId="110" fillId="0" borderId="38" xfId="3313" applyFont="1" applyBorder="1" applyAlignment="1">
      <alignment horizontal="center" vertical="center" wrapText="1"/>
    </xf>
    <xf numFmtId="0" fontId="3" fillId="0" borderId="0" xfId="3313" applyFont="1"/>
    <xf numFmtId="183" fontId="22" fillId="0" borderId="0" xfId="3313" applyNumberFormat="1" applyFont="1"/>
    <xf numFmtId="0" fontId="5" fillId="106" borderId="0" xfId="3313" applyFill="1"/>
    <xf numFmtId="0" fontId="3" fillId="44" borderId="0" xfId="3313" applyFont="1" applyFill="1" applyAlignment="1">
      <alignment horizontal="right"/>
    </xf>
    <xf numFmtId="0" fontId="5" fillId="44" borderId="0" xfId="3313" applyFill="1"/>
    <xf numFmtId="4" fontId="5" fillId="44" borderId="0" xfId="3313" applyNumberFormat="1" applyFill="1"/>
    <xf numFmtId="2" fontId="5" fillId="106" borderId="0" xfId="3313" applyNumberFormat="1" applyFill="1"/>
    <xf numFmtId="0" fontId="22" fillId="106" borderId="0" xfId="3313" applyFont="1" applyFill="1"/>
    <xf numFmtId="2" fontId="22" fillId="0" borderId="0" xfId="3313" applyNumberFormat="1" applyFont="1" applyFill="1"/>
    <xf numFmtId="0" fontId="22" fillId="106" borderId="0" xfId="3313" applyFont="1" applyFill="1" applyAlignment="1">
      <alignment horizontal="right"/>
    </xf>
    <xf numFmtId="0" fontId="5" fillId="0" borderId="0" xfId="3313" applyFill="1"/>
    <xf numFmtId="4" fontId="118" fillId="44" borderId="0" xfId="3313" applyNumberFormat="1" applyFont="1" applyFill="1"/>
    <xf numFmtId="0" fontId="5" fillId="2" borderId="0" xfId="3313" applyFill="1"/>
    <xf numFmtId="2" fontId="73" fillId="106" borderId="0" xfId="3313" applyNumberFormat="1" applyFont="1" applyFill="1"/>
    <xf numFmtId="4" fontId="73" fillId="44" borderId="0" xfId="3313" applyNumberFormat="1" applyFont="1" applyFill="1"/>
    <xf numFmtId="0" fontId="3" fillId="0" borderId="0" xfId="3313" applyFont="1" applyFill="1" applyAlignment="1">
      <alignment horizontal="right"/>
    </xf>
    <xf numFmtId="4" fontId="118" fillId="0" borderId="0" xfId="3313" applyNumberFormat="1" applyFont="1" applyFill="1"/>
    <xf numFmtId="2" fontId="22" fillId="2" borderId="0" xfId="3313" applyNumberFormat="1" applyFont="1" applyFill="1"/>
    <xf numFmtId="2" fontId="104" fillId="106" borderId="0" xfId="3313" applyNumberFormat="1" applyFont="1" applyFill="1"/>
    <xf numFmtId="2" fontId="104" fillId="2" borderId="0" xfId="3313" applyNumberFormat="1" applyFont="1" applyFill="1"/>
    <xf numFmtId="0" fontId="73" fillId="2" borderId="0" xfId="3313" applyFont="1" applyFill="1"/>
    <xf numFmtId="49" fontId="35" fillId="2" borderId="50" xfId="3313" applyNumberFormat="1" applyFont="1" applyFill="1" applyBorder="1" applyAlignment="1">
      <alignment horizontal="center" vertical="center"/>
    </xf>
    <xf numFmtId="0" fontId="22" fillId="2" borderId="41" xfId="3313" applyFont="1" applyFill="1" applyBorder="1"/>
    <xf numFmtId="0" fontId="22" fillId="2" borderId="0" xfId="3313" applyFont="1" applyFill="1" applyBorder="1"/>
    <xf numFmtId="2" fontId="22" fillId="0" borderId="27" xfId="3313" applyNumberFormat="1" applyFont="1" applyBorder="1"/>
    <xf numFmtId="0" fontId="22" fillId="106" borderId="41" xfId="3313" applyFont="1" applyFill="1" applyBorder="1" applyAlignment="1">
      <alignment horizontal="right"/>
    </xf>
    <xf numFmtId="0" fontId="22" fillId="106" borderId="0" xfId="3313" applyFont="1" applyFill="1" applyBorder="1"/>
    <xf numFmtId="0" fontId="3" fillId="44" borderId="41" xfId="3313" applyFont="1" applyFill="1" applyBorder="1" applyAlignment="1">
      <alignment horizontal="right"/>
    </xf>
    <xf numFmtId="0" fontId="3" fillId="44" borderId="0" xfId="3313" applyFont="1" applyFill="1" applyBorder="1" applyAlignment="1">
      <alignment horizontal="right"/>
    </xf>
    <xf numFmtId="0" fontId="3" fillId="44" borderId="42" xfId="3313" applyFont="1" applyFill="1" applyBorder="1" applyAlignment="1">
      <alignment horizontal="right"/>
    </xf>
    <xf numFmtId="0" fontId="3" fillId="44" borderId="44" xfId="3313" applyFont="1" applyFill="1" applyBorder="1" applyAlignment="1">
      <alignment horizontal="right"/>
    </xf>
    <xf numFmtId="0" fontId="22" fillId="106" borderId="43" xfId="3313" applyFont="1" applyFill="1" applyBorder="1"/>
    <xf numFmtId="0" fontId="5" fillId="106" borderId="45" xfId="3313" applyFill="1" applyBorder="1"/>
    <xf numFmtId="2" fontId="22" fillId="106" borderId="46" xfId="3313" applyNumberFormat="1" applyFont="1" applyFill="1" applyBorder="1"/>
    <xf numFmtId="0" fontId="75" fillId="45" borderId="0" xfId="3314" applyFont="1" applyFill="1" applyAlignment="1" applyProtection="1">
      <alignment horizontal="left" vertical="top" wrapText="1"/>
    </xf>
    <xf numFmtId="2" fontId="22" fillId="0" borderId="0" xfId="3313" applyNumberFormat="1" applyFont="1" applyBorder="1"/>
    <xf numFmtId="2" fontId="73" fillId="106" borderId="0" xfId="3313" applyNumberFormat="1" applyFont="1" applyFill="1" applyBorder="1"/>
    <xf numFmtId="4" fontId="5" fillId="44" borderId="0" xfId="3313" applyNumberFormat="1" applyFill="1" applyBorder="1"/>
    <xf numFmtId="4" fontId="5" fillId="44" borderId="27" xfId="3313" applyNumberFormat="1" applyFill="1" applyBorder="1"/>
    <xf numFmtId="0" fontId="5" fillId="44" borderId="44" xfId="3313" applyFill="1" applyBorder="1"/>
    <xf numFmtId="179" fontId="110" fillId="0" borderId="1" xfId="2581" applyNumberFormat="1" applyFont="1" applyFill="1" applyBorder="1" applyAlignment="1">
      <alignment horizontal="center" vertical="center" wrapText="1"/>
    </xf>
    <xf numFmtId="0" fontId="110" fillId="0" borderId="1" xfId="2579" applyFont="1" applyFill="1" applyBorder="1" applyAlignment="1">
      <alignment horizontal="center" vertical="center" wrapText="1"/>
    </xf>
    <xf numFmtId="183" fontId="110" fillId="0" borderId="1" xfId="2579" applyNumberFormat="1" applyFont="1" applyBorder="1" applyAlignment="1">
      <alignment horizontal="center" vertical="center" wrapText="1"/>
    </xf>
    <xf numFmtId="183" fontId="109" fillId="0" borderId="1" xfId="2579" applyNumberFormat="1" applyFont="1" applyBorder="1" applyAlignment="1">
      <alignment horizontal="center" vertical="center" wrapText="1"/>
    </xf>
    <xf numFmtId="4" fontId="73" fillId="106" borderId="27" xfId="3313" applyNumberFormat="1" applyFont="1" applyFill="1" applyBorder="1"/>
    <xf numFmtId="2" fontId="73" fillId="2" borderId="0" xfId="3313" applyNumberFormat="1" applyFont="1" applyFill="1"/>
    <xf numFmtId="2" fontId="22" fillId="30" borderId="0" xfId="3313" applyNumberFormat="1" applyFont="1" applyFill="1"/>
    <xf numFmtId="2" fontId="5" fillId="2" borderId="0" xfId="3313" applyNumberFormat="1" applyFill="1"/>
    <xf numFmtId="49" fontId="30" fillId="31" borderId="53" xfId="3313" applyNumberFormat="1" applyFont="1" applyFill="1" applyBorder="1" applyAlignment="1">
      <alignment horizontal="center" vertical="center"/>
    </xf>
    <xf numFmtId="4" fontId="104" fillId="106" borderId="6" xfId="3313" applyNumberFormat="1" applyFont="1" applyFill="1" applyBorder="1"/>
    <xf numFmtId="4" fontId="118" fillId="44" borderId="6" xfId="3313" applyNumberFormat="1" applyFont="1" applyFill="1" applyBorder="1"/>
    <xf numFmtId="2" fontId="82" fillId="47" borderId="75" xfId="3313" applyNumberFormat="1" applyFont="1" applyFill="1" applyBorder="1" applyAlignment="1">
      <alignment horizontal="center" vertical="center" wrapText="1"/>
    </xf>
    <xf numFmtId="2" fontId="110" fillId="47" borderId="75" xfId="3313" applyNumberFormat="1" applyFont="1" applyFill="1" applyBorder="1" applyAlignment="1">
      <alignment horizontal="center" vertical="center" wrapText="1"/>
    </xf>
    <xf numFmtId="216" fontId="73" fillId="30" borderId="0" xfId="3313" applyNumberFormat="1" applyFont="1" applyFill="1"/>
    <xf numFmtId="4" fontId="22" fillId="30" borderId="0" xfId="3313" applyNumberFormat="1" applyFont="1" applyFill="1"/>
    <xf numFmtId="2" fontId="104" fillId="30" borderId="0" xfId="3313" applyNumberFormat="1" applyFont="1" applyFill="1"/>
    <xf numFmtId="4" fontId="5" fillId="30" borderId="0" xfId="3313" applyNumberFormat="1" applyFill="1"/>
    <xf numFmtId="2" fontId="110" fillId="0" borderId="13" xfId="3313" applyNumberFormat="1" applyFont="1" applyBorder="1" applyAlignment="1">
      <alignment horizontal="center" vertical="center" wrapText="1"/>
    </xf>
    <xf numFmtId="2" fontId="110" fillId="0" borderId="34" xfId="3313" applyNumberFormat="1" applyFont="1" applyBorder="1" applyAlignment="1">
      <alignment horizontal="center" vertical="center" wrapText="1"/>
    </xf>
    <xf numFmtId="2" fontId="110" fillId="0" borderId="35" xfId="3313" applyNumberFormat="1" applyFont="1" applyBorder="1" applyAlignment="1">
      <alignment horizontal="center" vertical="center" wrapText="1"/>
    </xf>
    <xf numFmtId="49" fontId="30" fillId="0" borderId="0" xfId="3313" applyNumberFormat="1" applyFont="1" applyBorder="1" applyAlignment="1">
      <alignment horizontal="center" vertical="center"/>
    </xf>
    <xf numFmtId="4" fontId="110" fillId="0" borderId="0" xfId="3313" applyNumberFormat="1" applyFont="1" applyFill="1" applyBorder="1" applyAlignment="1">
      <alignment horizontal="center" vertical="center" wrapText="1"/>
    </xf>
    <xf numFmtId="2" fontId="201" fillId="105" borderId="1" xfId="144" applyNumberFormat="1" applyFont="1" applyFill="1" applyBorder="1" applyAlignment="1">
      <alignment horizontal="center" vertical="center" wrapText="1"/>
    </xf>
    <xf numFmtId="173" fontId="110" fillId="0" borderId="1" xfId="2581" applyNumberFormat="1" applyFont="1" applyFill="1" applyBorder="1" applyAlignment="1">
      <alignment horizontal="center" vertical="center" wrapText="1"/>
    </xf>
    <xf numFmtId="179" fontId="110" fillId="31" borderId="1" xfId="2581" applyNumberFormat="1" applyFont="1" applyFill="1" applyBorder="1" applyAlignment="1">
      <alignment horizontal="center" vertical="center" wrapText="1"/>
    </xf>
    <xf numFmtId="0" fontId="115" fillId="0" borderId="3" xfId="0" applyFont="1" applyFill="1" applyBorder="1" applyAlignment="1">
      <alignment vertical="center" wrapText="1"/>
    </xf>
    <xf numFmtId="4" fontId="186" fillId="32" borderId="38" xfId="3313" applyNumberFormat="1" applyFont="1" applyFill="1" applyBorder="1" applyAlignment="1">
      <alignment horizontal="center" vertical="center" wrapText="1"/>
    </xf>
    <xf numFmtId="4" fontId="186" fillId="32" borderId="1" xfId="3313" applyNumberFormat="1" applyFont="1" applyFill="1" applyBorder="1" applyAlignment="1">
      <alignment horizontal="center" vertical="center" wrapText="1"/>
    </xf>
    <xf numFmtId="4" fontId="186" fillId="32" borderId="8" xfId="3313" applyNumberFormat="1" applyFont="1" applyFill="1" applyBorder="1" applyAlignment="1">
      <alignment horizontal="center" vertical="center" wrapText="1"/>
    </xf>
    <xf numFmtId="4" fontId="186" fillId="32" borderId="39" xfId="3313" applyNumberFormat="1" applyFont="1" applyFill="1" applyBorder="1" applyAlignment="1">
      <alignment horizontal="center" vertical="center" wrapText="1"/>
    </xf>
    <xf numFmtId="4" fontId="186" fillId="32" borderId="7" xfId="3313" applyNumberFormat="1" applyFont="1" applyFill="1" applyBorder="1" applyAlignment="1">
      <alignment horizontal="center" vertical="center" wrapText="1"/>
    </xf>
    <xf numFmtId="179" fontId="187" fillId="0" borderId="7" xfId="3313" applyNumberFormat="1" applyFont="1" applyBorder="1" applyAlignment="1">
      <alignment horizontal="center" vertical="center" wrapText="1"/>
    </xf>
    <xf numFmtId="179" fontId="109" fillId="0" borderId="12" xfId="3313" applyNumberFormat="1" applyFont="1" applyFill="1" applyBorder="1" applyAlignment="1">
      <alignment horizontal="center" vertical="center" wrapText="1"/>
    </xf>
    <xf numFmtId="182" fontId="186" fillId="106" borderId="81" xfId="3313" applyNumberFormat="1" applyFont="1" applyFill="1" applyBorder="1" applyAlignment="1">
      <alignment horizontal="center" vertical="center" wrapText="1"/>
    </xf>
    <xf numFmtId="49" fontId="35" fillId="42" borderId="84" xfId="3313" applyNumberFormat="1" applyFont="1" applyFill="1" applyBorder="1" applyAlignment="1">
      <alignment horizontal="center" vertical="center"/>
    </xf>
    <xf numFmtId="0" fontId="110" fillId="42" borderId="33" xfId="3313" applyFont="1" applyFill="1" applyBorder="1" applyAlignment="1">
      <alignment horizontal="center" vertical="center" wrapText="1"/>
    </xf>
    <xf numFmtId="179" fontId="110" fillId="42" borderId="31" xfId="3313" applyNumberFormat="1" applyFont="1" applyFill="1" applyBorder="1" applyAlignment="1">
      <alignment horizontal="center" vertical="center" wrapText="1"/>
    </xf>
    <xf numFmtId="179" fontId="110" fillId="42" borderId="33" xfId="3313" applyNumberFormat="1" applyFont="1" applyFill="1" applyBorder="1" applyAlignment="1">
      <alignment horizontal="center" vertical="center" wrapText="1"/>
    </xf>
    <xf numFmtId="49" fontId="35" fillId="42" borderId="66" xfId="3313" applyNumberFormat="1" applyFont="1" applyFill="1" applyBorder="1" applyAlignment="1">
      <alignment horizontal="center" vertical="center"/>
    </xf>
    <xf numFmtId="0" fontId="110" fillId="42" borderId="39" xfId="3313" applyFont="1" applyFill="1" applyBorder="1" applyAlignment="1">
      <alignment horizontal="center" vertical="center" wrapText="1"/>
    </xf>
    <xf numFmtId="49" fontId="35" fillId="42" borderId="68" xfId="3313" applyNumberFormat="1" applyFont="1" applyFill="1" applyBorder="1" applyAlignment="1">
      <alignment horizontal="center" vertical="center"/>
    </xf>
    <xf numFmtId="0" fontId="110" fillId="42" borderId="53" xfId="3313" applyFont="1" applyFill="1" applyBorder="1" applyAlignment="1">
      <alignment vertical="center" wrapText="1"/>
    </xf>
    <xf numFmtId="0" fontId="110" fillId="42" borderId="35" xfId="3313" applyFont="1" applyFill="1" applyBorder="1" applyAlignment="1">
      <alignment horizontal="center" vertical="center" wrapText="1"/>
    </xf>
    <xf numFmtId="49" fontId="35" fillId="32" borderId="66" xfId="3313" applyNumberFormat="1" applyFont="1" applyFill="1" applyBorder="1" applyAlignment="1">
      <alignment horizontal="center" vertical="center"/>
    </xf>
    <xf numFmtId="0" fontId="109" fillId="32" borderId="66" xfId="3313" applyFont="1" applyFill="1" applyBorder="1" applyAlignment="1">
      <alignment vertical="center" wrapText="1"/>
    </xf>
    <xf numFmtId="0" fontId="110" fillId="32" borderId="66" xfId="3313" applyFont="1" applyFill="1" applyBorder="1" applyAlignment="1">
      <alignment horizontal="center" vertical="center" wrapText="1"/>
    </xf>
    <xf numFmtId="4" fontId="186" fillId="32" borderId="10" xfId="3313" applyNumberFormat="1" applyFont="1" applyFill="1" applyBorder="1" applyAlignment="1">
      <alignment horizontal="center" vertical="center" wrapText="1"/>
    </xf>
    <xf numFmtId="4" fontId="110" fillId="32" borderId="1" xfId="3313" applyNumberFormat="1" applyFont="1" applyFill="1" applyBorder="1" applyAlignment="1">
      <alignment horizontal="center" vertical="center" wrapText="1"/>
    </xf>
    <xf numFmtId="4" fontId="110" fillId="32" borderId="39" xfId="3313" applyNumberFormat="1" applyFont="1" applyFill="1" applyBorder="1" applyAlignment="1">
      <alignment horizontal="center" vertical="center" wrapText="1"/>
    </xf>
    <xf numFmtId="4" fontId="186" fillId="32" borderId="49" xfId="3313" applyNumberFormat="1" applyFont="1" applyFill="1" applyBorder="1" applyAlignment="1">
      <alignment horizontal="center" vertical="center" wrapText="1"/>
    </xf>
    <xf numFmtId="4" fontId="186" fillId="32" borderId="2" xfId="3313" applyNumberFormat="1" applyFont="1" applyFill="1" applyBorder="1" applyAlignment="1">
      <alignment horizontal="center" vertical="center" wrapText="1"/>
    </xf>
    <xf numFmtId="4" fontId="186" fillId="32" borderId="75" xfId="3313" applyNumberFormat="1" applyFont="1" applyFill="1" applyBorder="1" applyAlignment="1">
      <alignment horizontal="center" vertical="center" wrapText="1"/>
    </xf>
    <xf numFmtId="0" fontId="109" fillId="42" borderId="66" xfId="3313" applyFont="1" applyFill="1" applyBorder="1" applyAlignment="1">
      <alignment vertical="center" wrapText="1"/>
    </xf>
    <xf numFmtId="0" fontId="110" fillId="42" borderId="66" xfId="3313" applyFont="1" applyFill="1" applyBorder="1" applyAlignment="1">
      <alignment horizontal="center" vertical="center" wrapText="1"/>
    </xf>
    <xf numFmtId="4" fontId="110" fillId="42" borderId="7" xfId="3313" applyNumberFormat="1" applyFont="1" applyFill="1" applyBorder="1" applyAlignment="1">
      <alignment horizontal="center" vertical="center" wrapText="1"/>
    </xf>
    <xf numFmtId="4" fontId="110" fillId="42" borderId="8" xfId="3313" applyNumberFormat="1" applyFont="1" applyFill="1" applyBorder="1" applyAlignment="1">
      <alignment horizontal="center" vertical="center" wrapText="1"/>
    </xf>
    <xf numFmtId="4" fontId="110" fillId="42" borderId="39" xfId="3313" applyNumberFormat="1" applyFont="1" applyFill="1" applyBorder="1" applyAlignment="1">
      <alignment horizontal="center" vertical="center" wrapText="1"/>
    </xf>
    <xf numFmtId="4" fontId="110" fillId="42" borderId="65" xfId="3313" applyNumberFormat="1" applyFont="1" applyFill="1" applyBorder="1" applyAlignment="1">
      <alignment horizontal="center" vertical="center" wrapText="1"/>
    </xf>
    <xf numFmtId="4" fontId="110" fillId="42" borderId="1" xfId="3313" applyNumberFormat="1" applyFont="1" applyFill="1" applyBorder="1" applyAlignment="1">
      <alignment horizontal="center" vertical="center" wrapText="1"/>
    </xf>
    <xf numFmtId="4" fontId="110" fillId="42" borderId="38" xfId="3313" applyNumberFormat="1" applyFont="1" applyFill="1" applyBorder="1" applyAlignment="1">
      <alignment horizontal="center" vertical="center" wrapText="1"/>
    </xf>
    <xf numFmtId="0" fontId="110" fillId="42" borderId="66" xfId="3313" applyFont="1" applyFill="1" applyBorder="1" applyAlignment="1">
      <alignment vertical="center" wrapText="1"/>
    </xf>
    <xf numFmtId="4" fontId="187" fillId="42" borderId="7" xfId="3313" applyNumberFormat="1" applyFont="1" applyFill="1" applyBorder="1" applyAlignment="1">
      <alignment horizontal="center" vertical="center" wrapText="1"/>
    </xf>
    <xf numFmtId="4" fontId="187" fillId="42" borderId="1" xfId="3313" applyNumberFormat="1" applyFont="1" applyFill="1" applyBorder="1" applyAlignment="1">
      <alignment horizontal="center" vertical="center" wrapText="1"/>
    </xf>
    <xf numFmtId="4" fontId="187" fillId="42" borderId="39" xfId="3313" applyNumberFormat="1" applyFont="1" applyFill="1" applyBorder="1" applyAlignment="1">
      <alignment horizontal="center" vertical="center" wrapText="1"/>
    </xf>
    <xf numFmtId="4" fontId="187" fillId="42" borderId="38" xfId="3313" applyNumberFormat="1" applyFont="1" applyFill="1" applyBorder="1" applyAlignment="1">
      <alignment horizontal="center" vertical="center" wrapText="1"/>
    </xf>
    <xf numFmtId="4" fontId="186" fillId="42" borderId="1" xfId="3313" applyNumberFormat="1" applyFont="1" applyFill="1" applyBorder="1" applyAlignment="1">
      <alignment horizontal="center" vertical="center" wrapText="1"/>
    </xf>
    <xf numFmtId="4" fontId="186" fillId="42" borderId="39" xfId="3313" applyNumberFormat="1" applyFont="1" applyFill="1" applyBorder="1" applyAlignment="1">
      <alignment horizontal="center" vertical="center" wrapText="1"/>
    </xf>
    <xf numFmtId="4" fontId="82" fillId="42" borderId="38" xfId="3313" applyNumberFormat="1" applyFont="1" applyFill="1" applyBorder="1" applyAlignment="1">
      <alignment horizontal="center" vertical="center" wrapText="1"/>
    </xf>
    <xf numFmtId="0" fontId="110" fillId="42" borderId="68" xfId="3313" applyFont="1" applyFill="1" applyBorder="1" applyAlignment="1">
      <alignment vertical="center" wrapText="1"/>
    </xf>
    <xf numFmtId="4" fontId="187" fillId="42" borderId="81" xfId="3313" applyNumberFormat="1" applyFont="1" applyFill="1" applyBorder="1" applyAlignment="1">
      <alignment horizontal="center" vertical="center" wrapText="1"/>
    </xf>
    <xf numFmtId="4" fontId="187" fillId="42" borderId="34" xfId="3313" applyNumberFormat="1" applyFont="1" applyFill="1" applyBorder="1" applyAlignment="1">
      <alignment horizontal="center" vertical="center" wrapText="1"/>
    </xf>
    <xf numFmtId="4" fontId="187" fillId="42" borderId="35" xfId="3313" applyNumberFormat="1" applyFont="1" applyFill="1" applyBorder="1" applyAlignment="1">
      <alignment horizontal="center" vertical="center" wrapText="1"/>
    </xf>
    <xf numFmtId="4" fontId="187" fillId="42" borderId="53" xfId="3313" applyNumberFormat="1" applyFont="1" applyFill="1" applyBorder="1" applyAlignment="1">
      <alignment horizontal="center" vertical="center" wrapText="1"/>
    </xf>
    <xf numFmtId="0" fontId="109" fillId="42" borderId="84" xfId="3313" applyFont="1" applyFill="1" applyBorder="1" applyAlignment="1">
      <alignment vertical="center" wrapText="1"/>
    </xf>
    <xf numFmtId="0" fontId="110" fillId="42" borderId="84" xfId="3313" applyFont="1" applyFill="1" applyBorder="1" applyAlignment="1">
      <alignment horizontal="center" vertical="center" wrapText="1"/>
    </xf>
    <xf numFmtId="4" fontId="186" fillId="42" borderId="80" xfId="3313" applyNumberFormat="1" applyFont="1" applyFill="1" applyBorder="1" applyAlignment="1">
      <alignment horizontal="center" vertical="center" wrapText="1"/>
    </xf>
    <xf numFmtId="4" fontId="110" fillId="42" borderId="31" xfId="3313" applyNumberFormat="1" applyFont="1" applyFill="1" applyBorder="1" applyAlignment="1">
      <alignment horizontal="center" vertical="center" wrapText="1"/>
    </xf>
    <xf numFmtId="4" fontId="110" fillId="42" borderId="33" xfId="3313" applyNumberFormat="1" applyFont="1" applyFill="1" applyBorder="1" applyAlignment="1">
      <alignment horizontal="center" vertical="center" wrapText="1"/>
    </xf>
    <xf numFmtId="4" fontId="186" fillId="42" borderId="30" xfId="3313" applyNumberFormat="1" applyFont="1" applyFill="1" applyBorder="1" applyAlignment="1">
      <alignment horizontal="center" vertical="center" wrapText="1"/>
    </xf>
    <xf numFmtId="49" fontId="85" fillId="32" borderId="82" xfId="3313" applyNumberFormat="1" applyFont="1" applyFill="1" applyBorder="1" applyAlignment="1">
      <alignment horizontal="center" vertical="center"/>
    </xf>
    <xf numFmtId="0" fontId="187" fillId="32" borderId="84" xfId="3313" applyFont="1" applyFill="1" applyBorder="1" applyAlignment="1">
      <alignment vertical="center" wrapText="1"/>
    </xf>
    <xf numFmtId="0" fontId="186" fillId="32" borderId="66" xfId="3313" applyFont="1" applyFill="1" applyBorder="1" applyAlignment="1">
      <alignment horizontal="center" vertical="center" wrapText="1"/>
    </xf>
    <xf numFmtId="4" fontId="186" fillId="32" borderId="12" xfId="3313" applyNumberFormat="1" applyFont="1" applyFill="1" applyBorder="1" applyAlignment="1">
      <alignment horizontal="center" vertical="center" wrapText="1"/>
    </xf>
    <xf numFmtId="4" fontId="186" fillId="32" borderId="11" xfId="3313" applyNumberFormat="1" applyFont="1" applyFill="1" applyBorder="1" applyAlignment="1">
      <alignment horizontal="center" vertical="center" wrapText="1"/>
    </xf>
    <xf numFmtId="4" fontId="186" fillId="32" borderId="37" xfId="3313" applyNumberFormat="1" applyFont="1" applyFill="1" applyBorder="1" applyAlignment="1">
      <alignment horizontal="center" vertical="center" wrapText="1"/>
    </xf>
    <xf numFmtId="4" fontId="186" fillId="32" borderId="36" xfId="3313" applyNumberFormat="1" applyFont="1" applyFill="1" applyBorder="1" applyAlignment="1">
      <alignment horizontal="center" vertical="center" wrapText="1"/>
    </xf>
    <xf numFmtId="49" fontId="85" fillId="32" borderId="66" xfId="3313" applyNumberFormat="1" applyFont="1" applyFill="1" applyBorder="1" applyAlignment="1">
      <alignment horizontal="center" vertical="center"/>
    </xf>
    <xf numFmtId="0" fontId="186" fillId="32" borderId="66" xfId="3313" applyFont="1" applyFill="1" applyBorder="1" applyAlignment="1">
      <alignment vertical="center" wrapText="1"/>
    </xf>
    <xf numFmtId="49" fontId="85" fillId="32" borderId="68" xfId="3313" applyNumberFormat="1" applyFont="1" applyFill="1" applyBorder="1" applyAlignment="1">
      <alignment horizontal="center" vertical="center"/>
    </xf>
    <xf numFmtId="0" fontId="186" fillId="32" borderId="68" xfId="3313" applyFont="1" applyFill="1" applyBorder="1" applyAlignment="1">
      <alignment vertical="center" wrapText="1"/>
    </xf>
    <xf numFmtId="0" fontId="186" fillId="32" borderId="68" xfId="3313" applyFont="1" applyFill="1" applyBorder="1" applyAlignment="1">
      <alignment horizontal="center" vertical="center" wrapText="1"/>
    </xf>
    <xf numFmtId="4" fontId="186" fillId="42" borderId="52" xfId="3313" applyNumberFormat="1" applyFont="1" applyFill="1" applyBorder="1" applyAlignment="1">
      <alignment horizontal="center" vertical="center" wrapText="1"/>
    </xf>
    <xf numFmtId="4" fontId="186" fillId="42" borderId="38" xfId="3313" applyNumberFormat="1" applyFont="1" applyFill="1" applyBorder="1" applyAlignment="1">
      <alignment horizontal="center" vertical="center" wrapText="1"/>
    </xf>
    <xf numFmtId="4" fontId="186" fillId="42" borderId="53" xfId="3313" applyNumberFormat="1" applyFont="1" applyFill="1" applyBorder="1" applyAlignment="1">
      <alignment horizontal="center" vertical="center" wrapText="1"/>
    </xf>
    <xf numFmtId="49" fontId="100" fillId="32" borderId="52" xfId="3313" applyNumberFormat="1" applyFont="1" applyFill="1" applyBorder="1" applyAlignment="1">
      <alignment horizontal="center" vertical="center"/>
    </xf>
    <xf numFmtId="0" fontId="187" fillId="32" borderId="31" xfId="3313" applyFont="1" applyFill="1" applyBorder="1" applyAlignment="1">
      <alignment vertical="center" wrapText="1"/>
    </xf>
    <xf numFmtId="0" fontId="186" fillId="32" borderId="33" xfId="3313" applyFont="1" applyFill="1" applyBorder="1" applyAlignment="1">
      <alignment horizontal="center" vertical="center" wrapText="1"/>
    </xf>
    <xf numFmtId="4" fontId="186" fillId="32" borderId="52" xfId="3313" applyNumberFormat="1" applyFont="1" applyFill="1" applyBorder="1" applyAlignment="1">
      <alignment horizontal="center" vertical="center" wrapText="1"/>
    </xf>
    <xf numFmtId="4" fontId="186" fillId="32" borderId="31" xfId="3313" applyNumberFormat="1" applyFont="1" applyFill="1" applyBorder="1" applyAlignment="1">
      <alignment horizontal="center" vertical="center" wrapText="1"/>
    </xf>
    <xf numFmtId="4" fontId="186" fillId="32" borderId="33" xfId="3313" applyNumberFormat="1" applyFont="1" applyFill="1" applyBorder="1" applyAlignment="1">
      <alignment horizontal="center" vertical="center" wrapText="1"/>
    </xf>
    <xf numFmtId="4" fontId="186" fillId="32" borderId="48" xfId="3313" applyNumberFormat="1" applyFont="1" applyFill="1" applyBorder="1" applyAlignment="1">
      <alignment horizontal="center" vertical="center" wrapText="1"/>
    </xf>
    <xf numFmtId="4" fontId="186" fillId="32" borderId="47" xfId="3313" applyNumberFormat="1" applyFont="1" applyFill="1" applyBorder="1" applyAlignment="1">
      <alignment horizontal="center" vertical="center" wrapText="1"/>
    </xf>
    <xf numFmtId="49" fontId="203" fillId="32" borderId="38" xfId="3313" applyNumberFormat="1" applyFont="1" applyFill="1" applyBorder="1" applyAlignment="1">
      <alignment horizontal="center" vertical="center"/>
    </xf>
    <xf numFmtId="0" fontId="204" fillId="32" borderId="1" xfId="3313" applyFont="1" applyFill="1" applyBorder="1" applyAlignment="1">
      <alignment vertical="center" wrapText="1"/>
    </xf>
    <xf numFmtId="0" fontId="204" fillId="32" borderId="39" xfId="3313" applyFont="1" applyFill="1" applyBorder="1" applyAlignment="1">
      <alignment horizontal="center" vertical="center" wrapText="1"/>
    </xf>
    <xf numFmtId="4" fontId="204" fillId="32" borderId="38" xfId="3313" applyNumberFormat="1" applyFont="1" applyFill="1" applyBorder="1" applyAlignment="1">
      <alignment horizontal="center" vertical="center" wrapText="1"/>
    </xf>
    <xf numFmtId="4" fontId="204" fillId="32" borderId="1" xfId="3313" applyNumberFormat="1" applyFont="1" applyFill="1" applyBorder="1" applyAlignment="1">
      <alignment horizontal="center" vertical="center" wrapText="1"/>
    </xf>
    <xf numFmtId="4" fontId="204" fillId="32" borderId="39" xfId="3313" applyNumberFormat="1" applyFont="1" applyFill="1" applyBorder="1" applyAlignment="1">
      <alignment horizontal="center" vertical="center" wrapText="1"/>
    </xf>
    <xf numFmtId="4" fontId="204" fillId="32" borderId="7" xfId="3313" applyNumberFormat="1" applyFont="1" applyFill="1" applyBorder="1" applyAlignment="1">
      <alignment horizontal="center" vertical="center" wrapText="1"/>
    </xf>
    <xf numFmtId="4" fontId="204" fillId="32" borderId="8" xfId="3313" applyNumberFormat="1" applyFont="1" applyFill="1" applyBorder="1" applyAlignment="1">
      <alignment horizontal="center" vertical="center" wrapText="1"/>
    </xf>
    <xf numFmtId="49" fontId="100" fillId="32" borderId="38" xfId="3313" applyNumberFormat="1" applyFont="1" applyFill="1" applyBorder="1" applyAlignment="1">
      <alignment horizontal="center" vertical="center"/>
    </xf>
    <xf numFmtId="0" fontId="202" fillId="32" borderId="1" xfId="144" applyFont="1" applyFill="1" applyBorder="1" applyAlignment="1">
      <alignment vertical="center" wrapText="1"/>
    </xf>
    <xf numFmtId="0" fontId="202" fillId="32" borderId="39" xfId="144" applyFont="1" applyFill="1" applyBorder="1" applyAlignment="1">
      <alignment horizontal="center" vertical="center" wrapText="1"/>
    </xf>
    <xf numFmtId="49" fontId="100" fillId="32" borderId="53" xfId="3313" applyNumberFormat="1" applyFont="1" applyFill="1" applyBorder="1" applyAlignment="1">
      <alignment horizontal="center" vertical="center"/>
    </xf>
    <xf numFmtId="0" fontId="202" fillId="32" borderId="34" xfId="144" applyFont="1" applyFill="1" applyBorder="1" applyAlignment="1">
      <alignment vertical="center" wrapText="1"/>
    </xf>
    <xf numFmtId="0" fontId="202" fillId="32" borderId="35" xfId="144" applyFont="1" applyFill="1" applyBorder="1" applyAlignment="1">
      <alignment horizontal="center" vertical="center" wrapText="1"/>
    </xf>
    <xf numFmtId="4" fontId="186" fillId="32" borderId="53" xfId="3313" applyNumberFormat="1" applyFont="1" applyFill="1" applyBorder="1" applyAlignment="1">
      <alignment horizontal="center" vertical="center" wrapText="1"/>
    </xf>
    <xf numFmtId="4" fontId="186" fillId="32" borderId="34" xfId="3313" applyNumberFormat="1" applyFont="1" applyFill="1" applyBorder="1" applyAlignment="1">
      <alignment horizontal="center" vertical="center" wrapText="1"/>
    </xf>
    <xf numFmtId="4" fontId="186" fillId="32" borderId="35" xfId="3313" applyNumberFormat="1" applyFont="1" applyFill="1" applyBorder="1" applyAlignment="1">
      <alignment horizontal="center" vertical="center" wrapText="1"/>
    </xf>
    <xf numFmtId="4" fontId="186" fillId="32" borderId="81" xfId="3313" applyNumberFormat="1" applyFont="1" applyFill="1" applyBorder="1" applyAlignment="1">
      <alignment horizontal="center" vertical="center" wrapText="1"/>
    </xf>
    <xf numFmtId="4" fontId="186" fillId="32" borderId="67" xfId="3313" applyNumberFormat="1" applyFont="1" applyFill="1" applyBorder="1" applyAlignment="1">
      <alignment horizontal="center" vertical="center" wrapText="1"/>
    </xf>
    <xf numFmtId="49" fontId="30" fillId="42" borderId="52" xfId="3313" applyNumberFormat="1" applyFont="1" applyFill="1" applyBorder="1" applyAlignment="1">
      <alignment horizontal="center" vertical="center"/>
    </xf>
    <xf numFmtId="0" fontId="109" fillId="42" borderId="31" xfId="3313" applyFont="1" applyFill="1" applyBorder="1" applyAlignment="1">
      <alignment vertical="center" wrapText="1"/>
    </xf>
    <xf numFmtId="4" fontId="110" fillId="42" borderId="52" xfId="3313" applyNumberFormat="1" applyFont="1" applyFill="1" applyBorder="1" applyAlignment="1">
      <alignment horizontal="center" vertical="center" wrapText="1"/>
    </xf>
    <xf numFmtId="49" fontId="30" fillId="42" borderId="38" xfId="3313" applyNumberFormat="1" applyFont="1" applyFill="1" applyBorder="1" applyAlignment="1">
      <alignment horizontal="center" vertical="center"/>
    </xf>
    <xf numFmtId="0" fontId="199" fillId="42" borderId="1" xfId="144" applyFont="1" applyFill="1" applyBorder="1" applyAlignment="1">
      <alignment vertical="center" wrapText="1"/>
    </xf>
    <xf numFmtId="0" fontId="200" fillId="42" borderId="39" xfId="144" applyFont="1" applyFill="1" applyBorder="1" applyAlignment="1">
      <alignment horizontal="center" vertical="center" wrapText="1"/>
    </xf>
    <xf numFmtId="49" fontId="30" fillId="42" borderId="53" xfId="3313" applyNumberFormat="1" applyFont="1" applyFill="1" applyBorder="1" applyAlignment="1">
      <alignment horizontal="center" vertical="center"/>
    </xf>
    <xf numFmtId="0" fontId="199" fillId="42" borderId="34" xfId="144" applyFont="1" applyFill="1" applyBorder="1" applyAlignment="1">
      <alignment vertical="center" wrapText="1"/>
    </xf>
    <xf numFmtId="0" fontId="200" fillId="42" borderId="35" xfId="144" applyFont="1" applyFill="1" applyBorder="1" applyAlignment="1">
      <alignment horizontal="center" vertical="center" wrapText="1"/>
    </xf>
    <xf numFmtId="4" fontId="110" fillId="42" borderId="34" xfId="3313" applyNumberFormat="1" applyFont="1" applyFill="1" applyBorder="1" applyAlignment="1">
      <alignment horizontal="center" vertical="center" wrapText="1"/>
    </xf>
    <xf numFmtId="4" fontId="110" fillId="42" borderId="35" xfId="3313" applyNumberFormat="1" applyFont="1" applyFill="1" applyBorder="1" applyAlignment="1">
      <alignment horizontal="center" vertical="center" wrapText="1"/>
    </xf>
    <xf numFmtId="49" fontId="35" fillId="32" borderId="79" xfId="3313" applyNumberFormat="1" applyFont="1" applyFill="1" applyBorder="1" applyAlignment="1">
      <alignment horizontal="center" vertical="center"/>
    </xf>
    <xf numFmtId="0" fontId="109" fillId="32" borderId="10" xfId="3313" applyFont="1" applyFill="1" applyBorder="1" applyAlignment="1">
      <alignment vertical="center" wrapText="1"/>
    </xf>
    <xf numFmtId="49" fontId="85" fillId="32" borderId="79" xfId="3313" applyNumberFormat="1" applyFont="1" applyFill="1" applyBorder="1" applyAlignment="1">
      <alignment horizontal="center" vertical="center"/>
    </xf>
    <xf numFmtId="0" fontId="187" fillId="32" borderId="10" xfId="3313" applyFont="1" applyFill="1" applyBorder="1" applyAlignment="1">
      <alignment vertical="center" wrapText="1"/>
    </xf>
    <xf numFmtId="0" fontId="186" fillId="32" borderId="75" xfId="3313" applyFont="1" applyFill="1" applyBorder="1" applyAlignment="1">
      <alignment horizontal="center" vertical="center" wrapText="1"/>
    </xf>
    <xf numFmtId="179" fontId="186" fillId="32" borderId="1" xfId="3313" applyNumberFormat="1" applyFont="1" applyFill="1" applyBorder="1" applyAlignment="1">
      <alignment horizontal="center" vertical="center" wrapText="1"/>
    </xf>
    <xf numFmtId="49" fontId="85" fillId="32" borderId="84" xfId="3313" applyNumberFormat="1" applyFont="1" applyFill="1" applyBorder="1" applyAlignment="1">
      <alignment horizontal="center" vertical="center"/>
    </xf>
    <xf numFmtId="0" fontId="187" fillId="32" borderId="52" xfId="3313" applyFont="1" applyFill="1" applyBorder="1" applyAlignment="1">
      <alignment vertical="center" wrapText="1"/>
    </xf>
    <xf numFmtId="179" fontId="186" fillId="32" borderId="52" xfId="3313" applyNumberFormat="1" applyFont="1" applyFill="1" applyBorder="1" applyAlignment="1">
      <alignment horizontal="center" vertical="center" wrapText="1"/>
    </xf>
    <xf numFmtId="179" fontId="186" fillId="32" borderId="31" xfId="3313" applyNumberFormat="1" applyFont="1" applyFill="1" applyBorder="1" applyAlignment="1">
      <alignment horizontal="center" vertical="center" wrapText="1"/>
    </xf>
    <xf numFmtId="179" fontId="186" fillId="32" borderId="33" xfId="3313" applyNumberFormat="1" applyFont="1" applyFill="1" applyBorder="1" applyAlignment="1">
      <alignment horizontal="center" vertical="center" wrapText="1"/>
    </xf>
    <xf numFmtId="0" fontId="186" fillId="32" borderId="38" xfId="3313" applyFont="1" applyFill="1" applyBorder="1" applyAlignment="1">
      <alignment vertical="center" wrapText="1"/>
    </xf>
    <xf numFmtId="0" fontId="186" fillId="32" borderId="39" xfId="3313" applyFont="1" applyFill="1" applyBorder="1" applyAlignment="1">
      <alignment horizontal="center" vertical="center" wrapText="1"/>
    </xf>
    <xf numFmtId="0" fontId="186" fillId="32" borderId="53" xfId="3313" applyFont="1" applyFill="1" applyBorder="1" applyAlignment="1">
      <alignment vertical="center" wrapText="1"/>
    </xf>
    <xf numFmtId="0" fontId="186" fillId="32" borderId="35" xfId="3313" applyFont="1" applyFill="1" applyBorder="1" applyAlignment="1">
      <alignment horizontal="center" vertical="center" wrapText="1"/>
    </xf>
    <xf numFmtId="49" fontId="35" fillId="42" borderId="79" xfId="3313" applyNumberFormat="1" applyFont="1" applyFill="1" applyBorder="1" applyAlignment="1">
      <alignment horizontal="center" vertical="center"/>
    </xf>
    <xf numFmtId="0" fontId="109" fillId="42" borderId="10" xfId="3313" applyFont="1" applyFill="1" applyBorder="1" applyAlignment="1">
      <alignment vertical="center" wrapText="1"/>
    </xf>
    <xf numFmtId="179" fontId="110" fillId="42" borderId="38" xfId="3313" applyNumberFormat="1" applyFont="1" applyFill="1" applyBorder="1" applyAlignment="1">
      <alignment horizontal="center" vertical="center" wrapText="1"/>
    </xf>
    <xf numFmtId="179" fontId="110" fillId="42" borderId="1" xfId="3313" applyNumberFormat="1" applyFont="1" applyFill="1" applyBorder="1" applyAlignment="1">
      <alignment horizontal="center" vertical="center" wrapText="1"/>
    </xf>
    <xf numFmtId="179" fontId="110" fillId="42" borderId="39" xfId="3313" applyNumberFormat="1" applyFont="1" applyFill="1" applyBorder="1" applyAlignment="1">
      <alignment horizontal="center" vertical="center" wrapText="1"/>
    </xf>
    <xf numFmtId="0" fontId="110" fillId="42" borderId="7" xfId="3313" applyFont="1" applyFill="1" applyBorder="1" applyAlignment="1">
      <alignment vertical="center" wrapText="1"/>
    </xf>
    <xf numFmtId="2" fontId="187" fillId="42" borderId="38" xfId="3313" applyNumberFormat="1" applyFont="1" applyFill="1" applyBorder="1" applyAlignment="1">
      <alignment horizontal="center" vertical="center" wrapText="1"/>
    </xf>
    <xf numFmtId="2" fontId="187" fillId="42" borderId="1" xfId="3313" applyNumberFormat="1" applyFont="1" applyFill="1" applyBorder="1" applyAlignment="1">
      <alignment horizontal="center" vertical="center" wrapText="1"/>
    </xf>
    <xf numFmtId="179" fontId="187" fillId="42" borderId="39" xfId="3313" applyNumberFormat="1" applyFont="1" applyFill="1" applyBorder="1" applyAlignment="1">
      <alignment horizontal="center" vertical="center" wrapText="1"/>
    </xf>
    <xf numFmtId="0" fontId="109" fillId="42" borderId="80" xfId="3313" applyFont="1" applyFill="1" applyBorder="1" applyAlignment="1">
      <alignment vertical="center" wrapText="1"/>
    </xf>
    <xf numFmtId="0" fontId="110" fillId="42" borderId="74" xfId="3313" applyFont="1" applyFill="1" applyBorder="1" applyAlignment="1">
      <alignment horizontal="center" vertical="center" wrapText="1"/>
    </xf>
    <xf numFmtId="2" fontId="110" fillId="42" borderId="52" xfId="3313" applyNumberFormat="1" applyFont="1" applyFill="1" applyBorder="1" applyAlignment="1">
      <alignment horizontal="center" vertical="center" wrapText="1"/>
    </xf>
    <xf numFmtId="49" fontId="30" fillId="42" borderId="79" xfId="3313" applyNumberFormat="1" applyFont="1" applyFill="1" applyBorder="1" applyAlignment="1">
      <alignment horizontal="center" vertical="center"/>
    </xf>
    <xf numFmtId="49" fontId="30" fillId="42" borderId="68" xfId="3313" applyNumberFormat="1" applyFont="1" applyFill="1" applyBorder="1" applyAlignment="1">
      <alignment horizontal="center" vertical="center"/>
    </xf>
    <xf numFmtId="0" fontId="109" fillId="42" borderId="32" xfId="3313" applyFont="1" applyFill="1" applyBorder="1" applyAlignment="1">
      <alignment vertical="center" wrapText="1"/>
    </xf>
    <xf numFmtId="2" fontId="110" fillId="42" borderId="31" xfId="3313" applyNumberFormat="1" applyFont="1" applyFill="1" applyBorder="1" applyAlignment="1">
      <alignment horizontal="center" vertical="center" wrapText="1"/>
    </xf>
    <xf numFmtId="2" fontId="110" fillId="42" borderId="47" xfId="3313" applyNumberFormat="1" applyFont="1" applyFill="1" applyBorder="1" applyAlignment="1">
      <alignment horizontal="center" vertical="center" wrapText="1"/>
    </xf>
    <xf numFmtId="2" fontId="110" fillId="42" borderId="33" xfId="3313" applyNumberFormat="1" applyFont="1" applyFill="1" applyBorder="1" applyAlignment="1">
      <alignment horizontal="center" vertical="center" wrapText="1"/>
    </xf>
    <xf numFmtId="0" fontId="110" fillId="42" borderId="92" xfId="3313" applyFont="1" applyFill="1" applyBorder="1" applyAlignment="1">
      <alignment horizontal="center" vertical="center" wrapText="1"/>
    </xf>
    <xf numFmtId="0" fontId="110" fillId="42" borderId="63" xfId="3313" applyFont="1" applyFill="1" applyBorder="1" applyAlignment="1">
      <alignment horizontal="center" vertical="center" wrapText="1"/>
    </xf>
    <xf numFmtId="0" fontId="186" fillId="32" borderId="63" xfId="3313" applyFont="1" applyFill="1" applyBorder="1" applyAlignment="1">
      <alignment horizontal="center" vertical="center" wrapText="1"/>
    </xf>
    <xf numFmtId="0" fontId="186" fillId="32" borderId="72" xfId="3313" applyFont="1" applyFill="1" applyBorder="1" applyAlignment="1">
      <alignment horizontal="center" vertical="center" wrapText="1"/>
    </xf>
    <xf numFmtId="0" fontId="109" fillId="42" borderId="33" xfId="3313" applyFont="1" applyFill="1" applyBorder="1" applyAlignment="1">
      <alignment vertical="center" wrapText="1"/>
    </xf>
    <xf numFmtId="0" fontId="110" fillId="42" borderId="39" xfId="3313" applyFont="1" applyFill="1" applyBorder="1" applyAlignment="1">
      <alignment vertical="center" wrapText="1"/>
    </xf>
    <xf numFmtId="49" fontId="85" fillId="32" borderId="38" xfId="3313" applyNumberFormat="1" applyFont="1" applyFill="1" applyBorder="1" applyAlignment="1">
      <alignment horizontal="center" vertical="center"/>
    </xf>
    <xf numFmtId="0" fontId="187" fillId="32" borderId="39" xfId="3313" applyFont="1" applyFill="1" applyBorder="1" applyAlignment="1">
      <alignment vertical="center" wrapText="1"/>
    </xf>
    <xf numFmtId="0" fontId="186" fillId="32" borderId="39" xfId="3313" applyFont="1" applyFill="1" applyBorder="1" applyAlignment="1">
      <alignment vertical="center" wrapText="1"/>
    </xf>
    <xf numFmtId="49" fontId="85" fillId="32" borderId="53" xfId="3313" applyNumberFormat="1" applyFont="1" applyFill="1" applyBorder="1" applyAlignment="1">
      <alignment horizontal="center" vertical="center"/>
    </xf>
    <xf numFmtId="0" fontId="186" fillId="32" borderId="35" xfId="3313" applyFont="1" applyFill="1" applyBorder="1" applyAlignment="1">
      <alignment vertical="center" wrapText="1"/>
    </xf>
    <xf numFmtId="0" fontId="187" fillId="32" borderId="1" xfId="3313" applyFont="1" applyFill="1" applyBorder="1" applyAlignment="1">
      <alignment vertical="center" wrapText="1"/>
    </xf>
    <xf numFmtId="4" fontId="81" fillId="32" borderId="49" xfId="3313" applyNumberFormat="1" applyFont="1" applyFill="1" applyBorder="1" applyAlignment="1">
      <alignment horizontal="center" vertical="center" wrapText="1"/>
    </xf>
    <xf numFmtId="0" fontId="2" fillId="0" borderId="0" xfId="3313" applyFont="1"/>
    <xf numFmtId="2" fontId="186" fillId="33" borderId="10" xfId="3313" applyNumberFormat="1" applyFont="1" applyFill="1" applyBorder="1" applyAlignment="1">
      <alignment horizontal="center" vertical="center" wrapText="1"/>
    </xf>
    <xf numFmtId="2" fontId="186" fillId="33" borderId="7" xfId="3313" applyNumberFormat="1" applyFont="1" applyFill="1" applyBorder="1" applyAlignment="1">
      <alignment horizontal="center" vertical="center" wrapText="1"/>
    </xf>
    <xf numFmtId="49" fontId="35" fillId="0" borderId="41" xfId="3313" applyNumberFormat="1" applyFont="1" applyFill="1" applyBorder="1" applyAlignment="1">
      <alignment horizontal="center" vertical="center"/>
    </xf>
    <xf numFmtId="0" fontId="33" fillId="0" borderId="83" xfId="3314" applyFont="1" applyFill="1" applyBorder="1" applyAlignment="1" applyProtection="1">
      <alignment vertical="center" wrapText="1"/>
    </xf>
    <xf numFmtId="0" fontId="109" fillId="0" borderId="93" xfId="3313" applyFont="1" applyFill="1" applyBorder="1" applyAlignment="1">
      <alignment horizontal="center" vertical="center" wrapText="1"/>
    </xf>
    <xf numFmtId="182" fontId="82" fillId="0" borderId="76" xfId="3313" applyNumberFormat="1" applyFont="1" applyBorder="1" applyAlignment="1">
      <alignment horizontal="center" vertical="center" wrapText="1"/>
    </xf>
    <xf numFmtId="221" fontId="0" fillId="0" borderId="0" xfId="0" applyNumberFormat="1"/>
    <xf numFmtId="221" fontId="5" fillId="0" borderId="0" xfId="3313" applyNumberFormat="1"/>
    <xf numFmtId="222" fontId="0" fillId="0" borderId="0" xfId="0" applyNumberFormat="1"/>
    <xf numFmtId="223" fontId="0" fillId="0" borderId="0" xfId="0" applyNumberFormat="1"/>
    <xf numFmtId="174" fontId="82" fillId="0" borderId="76" xfId="3313" applyNumberFormat="1" applyFont="1" applyBorder="1" applyAlignment="1">
      <alignment horizontal="center" vertical="center" wrapText="1"/>
    </xf>
    <xf numFmtId="224" fontId="0" fillId="0" borderId="0" xfId="0" applyNumberFormat="1"/>
    <xf numFmtId="219" fontId="5" fillId="0" borderId="0" xfId="3313" applyNumberFormat="1"/>
    <xf numFmtId="222" fontId="5" fillId="0" borderId="0" xfId="3313" applyNumberFormat="1"/>
    <xf numFmtId="223" fontId="5" fillId="0" borderId="0" xfId="3313" applyNumberFormat="1"/>
    <xf numFmtId="219" fontId="0" fillId="0" borderId="0" xfId="0" applyNumberFormat="1"/>
    <xf numFmtId="182" fontId="82" fillId="0" borderId="4" xfId="3313" applyNumberFormat="1" applyFont="1" applyBorder="1" applyAlignment="1">
      <alignment horizontal="center" vertical="center" wrapText="1"/>
    </xf>
    <xf numFmtId="2" fontId="82" fillId="0" borderId="4" xfId="3313" applyNumberFormat="1" applyFont="1" applyBorder="1" applyAlignment="1">
      <alignment horizontal="center" vertical="center" wrapText="1"/>
    </xf>
    <xf numFmtId="2" fontId="82" fillId="0" borderId="93" xfId="3313" applyNumberFormat="1" applyFont="1" applyBorder="1" applyAlignment="1">
      <alignment horizontal="center" vertical="center" wrapText="1"/>
    </xf>
    <xf numFmtId="179" fontId="82" fillId="0" borderId="76" xfId="3313" applyNumberFormat="1" applyFont="1" applyBorder="1" applyAlignment="1">
      <alignment horizontal="center" vertical="center" wrapText="1"/>
    </xf>
    <xf numFmtId="0" fontId="104" fillId="0" borderId="0" xfId="0" applyFont="1" applyAlignment="1">
      <alignment horizontal="right"/>
    </xf>
    <xf numFmtId="4" fontId="104" fillId="0" borderId="0" xfId="3313" applyNumberFormat="1" applyFont="1"/>
    <xf numFmtId="4" fontId="81" fillId="42" borderId="30" xfId="3313" applyNumberFormat="1" applyFont="1" applyFill="1" applyBorder="1" applyAlignment="1">
      <alignment horizontal="center" vertical="center" wrapText="1"/>
    </xf>
    <xf numFmtId="4" fontId="186" fillId="105" borderId="7" xfId="3313" applyNumberFormat="1" applyFont="1" applyFill="1" applyBorder="1" applyAlignment="1">
      <alignment horizontal="center" vertical="center" wrapText="1"/>
    </xf>
    <xf numFmtId="0" fontId="205" fillId="0" borderId="0" xfId="3313" applyFont="1"/>
    <xf numFmtId="49" fontId="206" fillId="47" borderId="50" xfId="3313" applyNumberFormat="1" applyFont="1" applyFill="1" applyBorder="1" applyAlignment="1">
      <alignment horizontal="center" vertical="center"/>
    </xf>
    <xf numFmtId="49" fontId="208" fillId="0" borderId="52" xfId="3313" applyNumberFormat="1" applyFont="1" applyFill="1" applyBorder="1" applyAlignment="1">
      <alignment horizontal="center" vertical="center"/>
    </xf>
    <xf numFmtId="0" fontId="209" fillId="0" borderId="31" xfId="0" applyFont="1" applyFill="1" applyBorder="1" applyAlignment="1">
      <alignment vertical="center" wrapText="1"/>
    </xf>
    <xf numFmtId="0" fontId="210" fillId="31" borderId="33" xfId="3313" applyFont="1" applyFill="1" applyBorder="1" applyAlignment="1">
      <alignment horizontal="center" vertical="center" wrapText="1"/>
    </xf>
    <xf numFmtId="2" fontId="211" fillId="0" borderId="52" xfId="3313" applyNumberFormat="1" applyFont="1" applyBorder="1" applyAlignment="1">
      <alignment horizontal="center" vertical="center" wrapText="1"/>
    </xf>
    <xf numFmtId="2" fontId="211" fillId="0" borderId="31" xfId="3313" applyNumberFormat="1" applyFont="1" applyBorder="1" applyAlignment="1">
      <alignment horizontal="center" vertical="center" wrapText="1"/>
    </xf>
    <xf numFmtId="2" fontId="211" fillId="0" borderId="33" xfId="3313" applyNumberFormat="1" applyFont="1" applyBorder="1" applyAlignment="1">
      <alignment horizontal="center" vertical="center" wrapText="1"/>
    </xf>
    <xf numFmtId="4" fontId="205" fillId="0" borderId="0" xfId="3313" applyNumberFormat="1" applyFont="1"/>
    <xf numFmtId="49" fontId="208" fillId="0" borderId="38" xfId="3313" applyNumberFormat="1" applyFont="1" applyFill="1" applyBorder="1" applyAlignment="1">
      <alignment horizontal="center" vertical="center"/>
    </xf>
    <xf numFmtId="0" fontId="212" fillId="0" borderId="1" xfId="0" applyFont="1" applyFill="1" applyBorder="1" applyAlignment="1">
      <alignment vertical="center" wrapText="1"/>
    </xf>
    <xf numFmtId="0" fontId="210" fillId="31" borderId="39" xfId="3313" applyFont="1" applyFill="1" applyBorder="1" applyAlignment="1">
      <alignment horizontal="center" vertical="center" wrapText="1"/>
    </xf>
    <xf numFmtId="2" fontId="211" fillId="0" borderId="38" xfId="3313" applyNumberFormat="1" applyFont="1" applyBorder="1" applyAlignment="1">
      <alignment horizontal="center" vertical="center" wrapText="1"/>
    </xf>
    <xf numFmtId="2" fontId="211" fillId="0" borderId="1" xfId="3313" applyNumberFormat="1" applyFont="1" applyBorder="1" applyAlignment="1">
      <alignment horizontal="center" vertical="center" wrapText="1"/>
    </xf>
    <xf numFmtId="2" fontId="211" fillId="0" borderId="39" xfId="3313" applyNumberFormat="1" applyFont="1" applyBorder="1" applyAlignment="1">
      <alignment horizontal="center" vertical="center" wrapText="1"/>
    </xf>
    <xf numFmtId="0" fontId="212" fillId="0" borderId="1" xfId="3314" applyFont="1" applyFill="1" applyBorder="1" applyAlignment="1" applyProtection="1">
      <alignment vertical="center" wrapText="1"/>
    </xf>
    <xf numFmtId="2" fontId="205" fillId="0" borderId="0" xfId="3313" applyNumberFormat="1" applyFont="1"/>
    <xf numFmtId="0" fontId="212" fillId="0" borderId="1" xfId="3314" applyFont="1" applyFill="1" applyBorder="1" applyAlignment="1" applyProtection="1">
      <alignment horizontal="left" vertical="center" wrapText="1" indent="1"/>
    </xf>
    <xf numFmtId="2" fontId="210" fillId="0" borderId="38" xfId="3313" applyNumberFormat="1" applyFont="1" applyBorder="1" applyAlignment="1">
      <alignment horizontal="center" vertical="center" wrapText="1"/>
    </xf>
    <xf numFmtId="2" fontId="210" fillId="0" borderId="1" xfId="3313" applyNumberFormat="1" applyFont="1" applyBorder="1" applyAlignment="1">
      <alignment horizontal="center" vertical="center" wrapText="1"/>
    </xf>
    <xf numFmtId="2" fontId="210" fillId="0" borderId="39" xfId="3313" applyNumberFormat="1" applyFont="1" applyBorder="1" applyAlignment="1">
      <alignment horizontal="center" vertical="center" wrapText="1"/>
    </xf>
    <xf numFmtId="49" fontId="206" fillId="0" borderId="38" xfId="3313" applyNumberFormat="1" applyFont="1" applyBorder="1" applyAlignment="1">
      <alignment horizontal="center" vertical="center"/>
    </xf>
    <xf numFmtId="49" fontId="206" fillId="47" borderId="38" xfId="3313" applyNumberFormat="1" applyFont="1" applyFill="1" applyBorder="1" applyAlignment="1">
      <alignment horizontal="center" vertical="center"/>
    </xf>
    <xf numFmtId="0" fontId="212" fillId="47" borderId="1" xfId="0" applyFont="1" applyFill="1" applyBorder="1" applyAlignment="1">
      <alignment horizontal="left" vertical="center" wrapText="1" indent="1"/>
    </xf>
    <xf numFmtId="0" fontId="210" fillId="47" borderId="39" xfId="3313" applyFont="1" applyFill="1" applyBorder="1" applyAlignment="1">
      <alignment horizontal="center" vertical="center" wrapText="1"/>
    </xf>
    <xf numFmtId="2" fontId="210" fillId="47" borderId="38" xfId="3313" applyNumberFormat="1" applyFont="1" applyFill="1" applyBorder="1" applyAlignment="1">
      <alignment horizontal="center" vertical="center" wrapText="1"/>
    </xf>
    <xf numFmtId="2" fontId="210" fillId="47" borderId="1" xfId="3313" applyNumberFormat="1" applyFont="1" applyFill="1" applyBorder="1" applyAlignment="1">
      <alignment horizontal="center" vertical="center" wrapText="1"/>
    </xf>
    <xf numFmtId="2" fontId="210" fillId="47" borderId="39" xfId="3313" applyNumberFormat="1" applyFont="1" applyFill="1" applyBorder="1" applyAlignment="1">
      <alignment horizontal="center" vertical="center" wrapText="1"/>
    </xf>
    <xf numFmtId="49" fontId="206" fillId="31" borderId="38" xfId="3313" applyNumberFormat="1" applyFont="1" applyFill="1" applyBorder="1" applyAlignment="1">
      <alignment horizontal="center" vertical="center"/>
    </xf>
    <xf numFmtId="0" fontId="209" fillId="0" borderId="1" xfId="3314" applyFont="1" applyFill="1" applyBorder="1" applyAlignment="1" applyProtection="1">
      <alignment vertical="center" wrapText="1"/>
    </xf>
    <xf numFmtId="0" fontId="209" fillId="0" borderId="1" xfId="0" applyFont="1" applyFill="1" applyBorder="1" applyAlignment="1">
      <alignment vertical="center" wrapText="1"/>
    </xf>
    <xf numFmtId="0" fontId="207" fillId="31" borderId="39" xfId="3313" applyFont="1" applyFill="1" applyBorder="1" applyAlignment="1">
      <alignment horizontal="center" vertical="center" wrapText="1"/>
    </xf>
    <xf numFmtId="2" fontId="213" fillId="0" borderId="38" xfId="3313" applyNumberFormat="1" applyFont="1" applyBorder="1" applyAlignment="1">
      <alignment horizontal="center" vertical="center" wrapText="1"/>
    </xf>
    <xf numFmtId="2" fontId="213" fillId="0" borderId="1" xfId="3313" applyNumberFormat="1" applyFont="1" applyBorder="1" applyAlignment="1">
      <alignment horizontal="center" vertical="center" wrapText="1"/>
    </xf>
    <xf numFmtId="2" fontId="213" fillId="0" borderId="39" xfId="3313" applyNumberFormat="1" applyFont="1" applyBorder="1" applyAlignment="1">
      <alignment horizontal="center" vertical="center" wrapText="1"/>
    </xf>
    <xf numFmtId="2" fontId="214" fillId="0" borderId="0" xfId="3313" applyNumberFormat="1" applyFont="1"/>
    <xf numFmtId="0" fontId="214" fillId="0" borderId="0" xfId="3313" applyFont="1"/>
    <xf numFmtId="0" fontId="209" fillId="0" borderId="1" xfId="0" applyFont="1" applyFill="1" applyBorder="1"/>
    <xf numFmtId="2" fontId="213" fillId="0" borderId="38" xfId="3313" applyNumberFormat="1" applyFont="1" applyFill="1" applyBorder="1" applyAlignment="1">
      <alignment horizontal="center" vertical="center" wrapText="1"/>
    </xf>
    <xf numFmtId="2" fontId="213" fillId="0" borderId="1" xfId="3313" applyNumberFormat="1" applyFont="1" applyFill="1" applyBorder="1" applyAlignment="1">
      <alignment horizontal="center" vertical="center" wrapText="1"/>
    </xf>
    <xf numFmtId="2" fontId="213" fillId="0" borderId="39" xfId="3313" applyNumberFormat="1" applyFont="1" applyFill="1" applyBorder="1" applyAlignment="1">
      <alignment horizontal="center" vertical="center" wrapText="1"/>
    </xf>
    <xf numFmtId="4" fontId="81" fillId="42" borderId="38" xfId="3313" applyNumberFormat="1" applyFont="1" applyFill="1" applyBorder="1" applyAlignment="1">
      <alignment horizontal="center" vertical="center" wrapText="1"/>
    </xf>
    <xf numFmtId="0" fontId="195" fillId="107" borderId="94" xfId="0" applyFont="1" applyFill="1" applyBorder="1" applyAlignment="1">
      <alignment horizontal="center"/>
    </xf>
    <xf numFmtId="0" fontId="195" fillId="107" borderId="95" xfId="0" applyFont="1" applyFill="1" applyBorder="1" applyAlignment="1">
      <alignment horizontal="center"/>
    </xf>
    <xf numFmtId="0" fontId="196" fillId="107" borderId="95" xfId="0" applyFont="1" applyFill="1" applyBorder="1" applyAlignment="1">
      <alignment horizontal="center" wrapText="1"/>
    </xf>
    <xf numFmtId="0" fontId="195" fillId="107" borderId="95" xfId="0" applyFont="1" applyFill="1" applyBorder="1" applyAlignment="1">
      <alignment horizontal="center" wrapText="1"/>
    </xf>
    <xf numFmtId="0" fontId="197" fillId="107" borderId="95" xfId="0" applyFont="1" applyFill="1" applyBorder="1" applyAlignment="1">
      <alignment horizontal="center" wrapText="1"/>
    </xf>
    <xf numFmtId="0" fontId="197" fillId="107" borderId="96" xfId="0" applyFont="1" applyFill="1" applyBorder="1" applyAlignment="1">
      <alignment horizontal="center" wrapText="1"/>
    </xf>
    <xf numFmtId="0" fontId="195" fillId="107" borderId="97" xfId="0" applyFont="1" applyFill="1" applyBorder="1" applyAlignment="1">
      <alignment horizontal="left" wrapText="1"/>
    </xf>
    <xf numFmtId="0" fontId="195" fillId="107" borderId="98" xfId="0" applyFont="1" applyFill="1" applyBorder="1" applyAlignment="1">
      <alignment horizontal="left" wrapText="1"/>
    </xf>
    <xf numFmtId="0" fontId="195" fillId="107" borderId="99" xfId="0" applyFont="1" applyFill="1" applyBorder="1" applyAlignment="1">
      <alignment horizontal="left" wrapText="1"/>
    </xf>
    <xf numFmtId="0" fontId="196" fillId="107" borderId="99" xfId="0" applyFont="1" applyFill="1" applyBorder="1" applyAlignment="1">
      <alignment horizontal="left" wrapText="1" indent="1"/>
    </xf>
    <xf numFmtId="0" fontId="197" fillId="107" borderId="99" xfId="0" applyFont="1" applyFill="1" applyBorder="1" applyAlignment="1">
      <alignment horizontal="left" wrapText="1" indent="3"/>
    </xf>
    <xf numFmtId="0" fontId="197" fillId="107" borderId="99" xfId="0" applyFont="1" applyFill="1" applyBorder="1" applyAlignment="1">
      <alignment horizontal="left" vertical="top" wrapText="1" indent="3"/>
    </xf>
    <xf numFmtId="0" fontId="196" fillId="107" borderId="99" xfId="0" applyFont="1" applyFill="1" applyBorder="1" applyAlignment="1">
      <alignment horizontal="left" vertical="top" wrapText="1" indent="1"/>
    </xf>
    <xf numFmtId="0" fontId="197" fillId="107" borderId="99" xfId="0" applyFont="1" applyFill="1" applyBorder="1" applyAlignment="1">
      <alignment horizontal="left" wrapText="1" indent="1"/>
    </xf>
    <xf numFmtId="0" fontId="197" fillId="107" borderId="100" xfId="0" applyFont="1" applyFill="1" applyBorder="1" applyAlignment="1">
      <alignment horizontal="left" vertical="top" wrapText="1" indent="3"/>
    </xf>
    <xf numFmtId="4" fontId="81" fillId="32" borderId="38" xfId="3313" applyNumberFormat="1" applyFont="1" applyFill="1" applyBorder="1" applyAlignment="1">
      <alignment horizontal="center" vertical="center" wrapText="1"/>
    </xf>
    <xf numFmtId="4" fontId="81" fillId="32" borderId="53" xfId="3313" applyNumberFormat="1" applyFont="1" applyFill="1" applyBorder="1" applyAlignment="1">
      <alignment horizontal="center" vertical="center" wrapText="1"/>
    </xf>
    <xf numFmtId="0" fontId="109" fillId="42" borderId="1" xfId="3313" applyFont="1" applyFill="1" applyBorder="1" applyAlignment="1">
      <alignment vertical="center" wrapText="1"/>
    </xf>
    <xf numFmtId="0" fontId="109" fillId="42" borderId="39" xfId="3313" applyFont="1" applyFill="1" applyBorder="1" applyAlignment="1">
      <alignment horizontal="center" vertical="center" wrapText="1"/>
    </xf>
    <xf numFmtId="4" fontId="109" fillId="42" borderId="1" xfId="3313" applyNumberFormat="1" applyFont="1" applyFill="1" applyBorder="1" applyAlignment="1">
      <alignment horizontal="center" vertical="center" wrapText="1"/>
    </xf>
    <xf numFmtId="4" fontId="109" fillId="42" borderId="39" xfId="3313" applyNumberFormat="1" applyFont="1" applyFill="1" applyBorder="1" applyAlignment="1">
      <alignment horizontal="center" vertical="center" wrapText="1"/>
    </xf>
    <xf numFmtId="4" fontId="109" fillId="42" borderId="38" xfId="3313" applyNumberFormat="1" applyFont="1" applyFill="1" applyBorder="1" applyAlignment="1">
      <alignment horizontal="center" vertical="center" wrapText="1"/>
    </xf>
    <xf numFmtId="4" fontId="81" fillId="42" borderId="39" xfId="3313" applyNumberFormat="1" applyFont="1" applyFill="1" applyBorder="1" applyAlignment="1">
      <alignment horizontal="center" vertical="center" wrapText="1"/>
    </xf>
    <xf numFmtId="4" fontId="187" fillId="32" borderId="53" xfId="3313" applyNumberFormat="1" applyFont="1" applyFill="1" applyBorder="1" applyAlignment="1">
      <alignment horizontal="center" vertical="center" wrapText="1"/>
    </xf>
    <xf numFmtId="4" fontId="187" fillId="32" borderId="34" xfId="3313" applyNumberFormat="1" applyFont="1" applyFill="1" applyBorder="1" applyAlignment="1">
      <alignment horizontal="center" vertical="center" wrapText="1"/>
    </xf>
    <xf numFmtId="4" fontId="187" fillId="32" borderId="35" xfId="3313" applyNumberFormat="1" applyFont="1" applyFill="1" applyBorder="1" applyAlignment="1">
      <alignment horizontal="center" vertical="center" wrapText="1"/>
    </xf>
    <xf numFmtId="4" fontId="22" fillId="0" borderId="0" xfId="3313" applyNumberFormat="1" applyFont="1" applyBorder="1"/>
    <xf numFmtId="0" fontId="3" fillId="2" borderId="0" xfId="3313" applyFont="1" applyFill="1"/>
    <xf numFmtId="0" fontId="3" fillId="108" borderId="0" xfId="3313" applyFont="1" applyFill="1"/>
    <xf numFmtId="0" fontId="22" fillId="108" borderId="0" xfId="3313" applyFont="1" applyFill="1"/>
    <xf numFmtId="183" fontId="5" fillId="108" borderId="0" xfId="3313" applyNumberFormat="1" applyFill="1"/>
    <xf numFmtId="2" fontId="5" fillId="108" borderId="0" xfId="3313" applyNumberFormat="1" applyFill="1"/>
    <xf numFmtId="49" fontId="30" fillId="108" borderId="0" xfId="3313" applyNumberFormat="1" applyFont="1" applyFill="1" applyAlignment="1">
      <alignment horizontal="center" vertical="center"/>
    </xf>
    <xf numFmtId="0" fontId="215" fillId="108" borderId="0" xfId="3313" applyFont="1" applyFill="1"/>
    <xf numFmtId="0" fontId="5" fillId="108" borderId="0" xfId="3313" applyFill="1"/>
    <xf numFmtId="0" fontId="73" fillId="0" borderId="0" xfId="3313" applyFont="1" applyFill="1" applyAlignment="1">
      <alignment horizontal="left" vertical="center"/>
    </xf>
    <xf numFmtId="0" fontId="182" fillId="0" borderId="0" xfId="3313" applyFont="1" applyFill="1" applyAlignment="1">
      <alignment horizontal="left" vertical="center"/>
    </xf>
    <xf numFmtId="0" fontId="216" fillId="0" borderId="0" xfId="3313" applyFont="1" applyFill="1" applyAlignment="1">
      <alignment horizontal="left" vertical="center"/>
    </xf>
    <xf numFmtId="0" fontId="217" fillId="0" borderId="0" xfId="3313" applyFont="1" applyFill="1" applyAlignment="1">
      <alignment horizontal="left" vertical="center"/>
    </xf>
    <xf numFmtId="0" fontId="218" fillId="0" borderId="0" xfId="3313" applyFont="1" applyFill="1" applyAlignment="1">
      <alignment horizontal="left" vertical="center"/>
    </xf>
    <xf numFmtId="0" fontId="219" fillId="0" borderId="0" xfId="3313" applyFont="1"/>
    <xf numFmtId="0" fontId="220" fillId="0" borderId="0" xfId="3313" applyFont="1" applyFill="1" applyAlignment="1">
      <alignment horizontal="centerContinuous" vertical="center"/>
    </xf>
    <xf numFmtId="0" fontId="219" fillId="0" borderId="0" xfId="3313" applyFont="1" applyFill="1" applyAlignment="1">
      <alignment horizontal="left" vertical="center"/>
    </xf>
    <xf numFmtId="0" fontId="220" fillId="0" borderId="0" xfId="3313" applyFont="1" applyFill="1" applyAlignment="1">
      <alignment horizontal="left" vertical="center"/>
    </xf>
    <xf numFmtId="0" fontId="220" fillId="0" borderId="0" xfId="3313" applyFont="1" applyFill="1" applyAlignment="1">
      <alignment vertical="center"/>
    </xf>
    <xf numFmtId="0" fontId="105" fillId="0" borderId="36" xfId="3314" applyFont="1" applyFill="1" applyBorder="1" applyAlignment="1" applyProtection="1">
      <alignment horizontal="left" vertical="center" wrapText="1" indent="1"/>
    </xf>
    <xf numFmtId="0" fontId="105" fillId="0" borderId="38" xfId="3314" applyFont="1" applyFill="1" applyBorder="1" applyAlignment="1" applyProtection="1">
      <alignment vertical="center" wrapText="1"/>
    </xf>
    <xf numFmtId="179" fontId="82" fillId="0" borderId="53" xfId="3313" applyNumberFormat="1" applyFont="1" applyFill="1" applyBorder="1" applyAlignment="1">
      <alignment horizontal="center" vertical="center" wrapText="1"/>
    </xf>
    <xf numFmtId="2" fontId="221" fillId="42" borderId="52" xfId="3313" applyNumberFormat="1" applyFont="1" applyFill="1" applyBorder="1" applyAlignment="1">
      <alignment horizontal="center" vertical="center" wrapText="1"/>
    </xf>
    <xf numFmtId="2" fontId="82" fillId="47" borderId="49" xfId="3313" applyNumberFormat="1" applyFont="1" applyFill="1" applyBorder="1" applyAlignment="1">
      <alignment horizontal="center" vertical="center" wrapText="1"/>
    </xf>
    <xf numFmtId="0" fontId="81" fillId="0" borderId="1" xfId="3313" applyFont="1" applyFill="1" applyBorder="1" applyAlignment="1">
      <alignment vertical="center" wrapText="1"/>
    </xf>
    <xf numFmtId="9" fontId="104" fillId="109" borderId="0" xfId="3313" applyNumberFormat="1" applyFont="1" applyFill="1"/>
    <xf numFmtId="179" fontId="110" fillId="29" borderId="1" xfId="2579" applyNumberFormat="1" applyFont="1" applyFill="1" applyBorder="1" applyAlignment="1">
      <alignment horizontal="center" vertical="center" wrapText="1"/>
    </xf>
    <xf numFmtId="179" fontId="186" fillId="31" borderId="1" xfId="2581" applyNumberFormat="1" applyFont="1" applyFill="1" applyBorder="1" applyAlignment="1">
      <alignment horizontal="center" vertical="center" wrapText="1"/>
    </xf>
    <xf numFmtId="0" fontId="104" fillId="0" borderId="0" xfId="3313" applyFont="1" applyFill="1" applyAlignment="1">
      <alignment wrapText="1"/>
    </xf>
    <xf numFmtId="173" fontId="222" fillId="0" borderId="1" xfId="144" applyNumberFormat="1" applyFont="1" applyFill="1" applyBorder="1" applyAlignment="1">
      <alignment horizontal="center" vertical="center" wrapText="1"/>
    </xf>
    <xf numFmtId="2" fontId="201" fillId="0" borderId="1" xfId="144" applyNumberFormat="1" applyFont="1" applyFill="1" applyBorder="1" applyAlignment="1">
      <alignment horizontal="center" vertical="center" wrapText="1"/>
    </xf>
    <xf numFmtId="1" fontId="110" fillId="31" borderId="1" xfId="2581" applyNumberFormat="1" applyFont="1" applyFill="1" applyBorder="1" applyAlignment="1">
      <alignment horizontal="center" vertical="center" wrapText="1"/>
    </xf>
    <xf numFmtId="0" fontId="117" fillId="0" borderId="1" xfId="0" applyFont="1" applyFill="1" applyBorder="1" applyAlignment="1">
      <alignment vertical="center" wrapText="1"/>
    </xf>
    <xf numFmtId="4" fontId="117" fillId="0" borderId="1" xfId="5" applyNumberFormat="1" applyFont="1" applyFill="1" applyBorder="1" applyAlignment="1" applyProtection="1">
      <alignment horizontal="center" vertical="center" wrapText="1"/>
    </xf>
    <xf numFmtId="2" fontId="115" fillId="0" borderId="1" xfId="0" applyNumberFormat="1" applyFont="1" applyFill="1" applyBorder="1" applyAlignment="1">
      <alignment horizontal="center" vertical="center"/>
    </xf>
    <xf numFmtId="4" fontId="115" fillId="0" borderId="8" xfId="5" applyNumberFormat="1" applyFont="1" applyFill="1" applyBorder="1" applyAlignment="1" applyProtection="1">
      <alignment horizontal="center" vertical="center" wrapText="1"/>
    </xf>
    <xf numFmtId="0" fontId="193" fillId="0" borderId="0" xfId="0" applyFont="1" applyFill="1"/>
    <xf numFmtId="0" fontId="87" fillId="0" borderId="0" xfId="0" applyFont="1" applyFill="1" applyAlignment="1">
      <alignment horizontal="right" vertical="top" wrapText="1"/>
    </xf>
    <xf numFmtId="4" fontId="115" fillId="0" borderId="7" xfId="5" applyNumberFormat="1" applyFont="1" applyFill="1" applyBorder="1" applyAlignment="1" applyProtection="1">
      <alignment horizontal="center" vertical="center" wrapText="1"/>
      <protection locked="0"/>
    </xf>
    <xf numFmtId="4" fontId="115" fillId="0" borderId="1" xfId="5" applyNumberFormat="1" applyFont="1" applyBorder="1" applyAlignment="1" applyProtection="1">
      <alignment horizontal="center" vertical="center" wrapText="1"/>
      <protection locked="0"/>
    </xf>
    <xf numFmtId="4" fontId="193" fillId="0" borderId="0" xfId="0" applyNumberFormat="1" applyFont="1" applyFill="1"/>
    <xf numFmtId="0" fontId="116" fillId="0" borderId="1" xfId="0" applyFont="1" applyFill="1" applyBorder="1" applyAlignment="1">
      <alignment vertical="center" wrapText="1"/>
    </xf>
    <xf numFmtId="49" fontId="34" fillId="0" borderId="1" xfId="5" applyNumberFormat="1" applyFont="1" applyFill="1" applyBorder="1" applyAlignment="1" applyProtection="1">
      <alignment horizontal="right" vertical="center" wrapText="1"/>
    </xf>
    <xf numFmtId="0" fontId="34" fillId="0" borderId="1" xfId="5" applyFont="1" applyFill="1" applyBorder="1" applyAlignment="1" applyProtection="1">
      <alignment vertical="center" wrapText="1"/>
    </xf>
    <xf numFmtId="0" fontId="34" fillId="0" borderId="1" xfId="5" applyFont="1" applyFill="1" applyBorder="1" applyAlignment="1" applyProtection="1">
      <alignment horizontal="center" vertical="center" wrapText="1"/>
    </xf>
    <xf numFmtId="2" fontId="224" fillId="0" borderId="1" xfId="5" applyNumberFormat="1" applyFont="1" applyFill="1" applyBorder="1" applyAlignment="1" applyProtection="1">
      <alignment horizontal="center" vertical="center" wrapText="1"/>
    </xf>
    <xf numFmtId="2" fontId="179" fillId="0" borderId="1" xfId="5" applyNumberFormat="1" applyFont="1" applyFill="1" applyBorder="1" applyAlignment="1" applyProtection="1">
      <alignment horizontal="center" vertical="center" wrapText="1"/>
    </xf>
    <xf numFmtId="0" fontId="111" fillId="0" borderId="1" xfId="5" applyFont="1" applyFill="1" applyBorder="1" applyAlignment="1" applyProtection="1">
      <alignment vertical="center" wrapText="1"/>
    </xf>
    <xf numFmtId="4" fontId="224" fillId="0" borderId="1" xfId="5" applyNumberFormat="1" applyFont="1" applyFill="1" applyBorder="1" applyAlignment="1" applyProtection="1">
      <alignment horizontal="center" vertical="center" wrapText="1"/>
    </xf>
    <xf numFmtId="181" fontId="224" fillId="0" borderId="1" xfId="226" applyNumberFormat="1" applyFont="1" applyFill="1" applyBorder="1" applyAlignment="1" applyProtection="1">
      <alignment horizontal="center" vertical="center" wrapText="1"/>
    </xf>
    <xf numFmtId="0" fontId="34" fillId="0" borderId="1" xfId="5" applyFont="1" applyBorder="1" applyAlignment="1" applyProtection="1">
      <alignment horizontal="center" vertical="center" wrapText="1"/>
    </xf>
    <xf numFmtId="49" fontId="111" fillId="0" borderId="1" xfId="5" applyNumberFormat="1" applyFont="1" applyBorder="1" applyAlignment="1" applyProtection="1">
      <alignment horizontal="right" vertical="center" wrapText="1"/>
    </xf>
    <xf numFmtId="0" fontId="111" fillId="0" borderId="1" xfId="5" applyFont="1" applyBorder="1" applyAlignment="1" applyProtection="1">
      <alignment vertical="center" wrapText="1"/>
    </xf>
    <xf numFmtId="0" fontId="117" fillId="0" borderId="1" xfId="5" applyFont="1" applyBorder="1" applyAlignment="1" applyProtection="1">
      <alignment horizontal="center" vertical="center" wrapText="1"/>
    </xf>
    <xf numFmtId="4" fontId="117" fillId="0" borderId="1" xfId="5" applyNumberFormat="1" applyFont="1" applyBorder="1" applyAlignment="1" applyProtection="1">
      <alignment horizontal="center" vertical="center" wrapText="1"/>
    </xf>
    <xf numFmtId="49" fontId="34" fillId="0" borderId="1" xfId="5" applyNumberFormat="1" applyFont="1" applyBorder="1" applyAlignment="1" applyProtection="1">
      <alignment horizontal="right" vertical="center" wrapText="1"/>
    </xf>
    <xf numFmtId="0" fontId="34" fillId="0" borderId="1" xfId="5" applyFont="1" applyBorder="1" applyAlignment="1" applyProtection="1">
      <alignment vertical="center" wrapText="1"/>
    </xf>
    <xf numFmtId="0" fontId="115" fillId="0" borderId="1" xfId="5" applyFont="1" applyBorder="1" applyAlignment="1" applyProtection="1">
      <alignment horizontal="center" vertical="center" wrapText="1"/>
    </xf>
    <xf numFmtId="4" fontId="115" fillId="0" borderId="1" xfId="5" applyNumberFormat="1" applyFont="1" applyBorder="1" applyAlignment="1" applyProtection="1">
      <alignment horizontal="center" vertical="center" wrapText="1"/>
    </xf>
    <xf numFmtId="49" fontId="111" fillId="0" borderId="8" xfId="5" applyNumberFormat="1" applyFont="1" applyBorder="1" applyAlignment="1" applyProtection="1">
      <alignment horizontal="right" vertical="center" wrapText="1"/>
    </xf>
    <xf numFmtId="0" fontId="111" fillId="0" borderId="1" xfId="0" applyFont="1" applyBorder="1" applyAlignment="1">
      <alignment vertical="center" wrapText="1"/>
    </xf>
    <xf numFmtId="49" fontId="34" fillId="0" borderId="8" xfId="5" applyNumberFormat="1" applyFont="1" applyBorder="1" applyAlignment="1" applyProtection="1">
      <alignment horizontal="right" vertical="center" wrapText="1"/>
    </xf>
    <xf numFmtId="0" fontId="34" fillId="0" borderId="1" xfId="0" applyFont="1" applyBorder="1" applyAlignment="1">
      <alignment vertical="center" wrapText="1"/>
    </xf>
    <xf numFmtId="0" fontId="34" fillId="0" borderId="0" xfId="0" applyFont="1"/>
    <xf numFmtId="178" fontId="115" fillId="0" borderId="1" xfId="5" applyNumberFormat="1" applyFont="1" applyFill="1" applyBorder="1" applyAlignment="1" applyProtection="1">
      <alignment horizontal="center" vertical="center" wrapText="1"/>
    </xf>
    <xf numFmtId="4" fontId="115" fillId="0" borderId="1" xfId="3276" applyNumberFormat="1" applyFont="1" applyFill="1" applyBorder="1" applyAlignment="1" applyProtection="1">
      <alignment horizontal="center" vertical="center" wrapText="1"/>
    </xf>
    <xf numFmtId="2" fontId="115" fillId="0" borderId="1" xfId="5" applyNumberFormat="1" applyFont="1" applyFill="1" applyBorder="1" applyAlignment="1" applyProtection="1">
      <alignment horizontal="center" vertical="center" wrapText="1"/>
    </xf>
    <xf numFmtId="2" fontId="117" fillId="0" borderId="1" xfId="5" applyNumberFormat="1" applyFont="1" applyFill="1" applyBorder="1" applyAlignment="1" applyProtection="1">
      <alignment horizontal="center" vertical="center" wrapText="1"/>
    </xf>
    <xf numFmtId="0" fontId="115" fillId="0" borderId="1" xfId="5" applyNumberFormat="1" applyFont="1" applyFill="1" applyBorder="1" applyAlignment="1" applyProtection="1">
      <alignment horizontal="center" vertical="center" wrapText="1"/>
    </xf>
    <xf numFmtId="0" fontId="115" fillId="0" borderId="1" xfId="5" applyNumberFormat="1" applyFont="1" applyFill="1" applyBorder="1" applyAlignment="1" applyProtection="1">
      <alignment horizontal="center" vertical="center" wrapText="1"/>
      <protection locked="0"/>
    </xf>
    <xf numFmtId="49" fontId="192" fillId="0" borderId="8" xfId="5" applyNumberFormat="1" applyFont="1" applyFill="1" applyBorder="1" applyAlignment="1" applyProtection="1">
      <alignment horizontal="right" vertical="center" wrapText="1"/>
    </xf>
    <xf numFmtId="0" fontId="192" fillId="0" borderId="1" xfId="0" applyFont="1" applyFill="1" applyBorder="1" applyAlignment="1">
      <alignment vertical="center" wrapText="1"/>
    </xf>
    <xf numFmtId="0" fontId="107" fillId="0" borderId="0" xfId="5" applyFont="1" applyFill="1" applyProtection="1">
      <protection locked="0"/>
    </xf>
    <xf numFmtId="49" fontId="114" fillId="0" borderId="1" xfId="5" applyNumberFormat="1" applyFont="1" applyFill="1" applyBorder="1" applyAlignment="1" applyProtection="1">
      <alignment horizontal="right" vertical="center" wrapText="1"/>
    </xf>
    <xf numFmtId="0" fontId="114" fillId="0" borderId="4" xfId="5" applyFont="1" applyFill="1" applyBorder="1" applyAlignment="1" applyProtection="1">
      <alignment vertical="center" wrapText="1"/>
    </xf>
    <xf numFmtId="0" fontId="114" fillId="0" borderId="2" xfId="0" applyFont="1" applyFill="1" applyBorder="1" applyAlignment="1">
      <alignment vertical="center" wrapText="1"/>
    </xf>
    <xf numFmtId="178" fontId="115" fillId="0" borderId="1" xfId="0" applyNumberFormat="1" applyFont="1" applyFill="1" applyBorder="1" applyAlignment="1">
      <alignment horizontal="center" vertical="center"/>
    </xf>
    <xf numFmtId="49" fontId="192" fillId="0" borderId="1" xfId="5" applyNumberFormat="1" applyFont="1" applyFill="1" applyBorder="1" applyAlignment="1" applyProtection="1">
      <alignment horizontal="right" vertical="center" wrapText="1"/>
    </xf>
    <xf numFmtId="0" fontId="192" fillId="0" borderId="3" xfId="5" applyFont="1" applyFill="1" applyBorder="1" applyAlignment="1" applyProtection="1">
      <alignment vertical="center" wrapText="1"/>
    </xf>
    <xf numFmtId="0" fontId="114" fillId="0" borderId="1" xfId="5" applyFont="1" applyFill="1" applyBorder="1" applyAlignment="1" applyProtection="1">
      <alignment vertical="center" wrapText="1"/>
    </xf>
    <xf numFmtId="0" fontId="114" fillId="0" borderId="2" xfId="5" applyFont="1" applyFill="1" applyBorder="1" applyAlignment="1" applyProtection="1">
      <alignment vertical="center" wrapText="1"/>
    </xf>
    <xf numFmtId="0" fontId="193" fillId="0" borderId="1" xfId="0" applyFont="1" applyFill="1" applyBorder="1" applyAlignment="1">
      <alignment horizontal="center" vertical="center"/>
    </xf>
    <xf numFmtId="0" fontId="114" fillId="0" borderId="0" xfId="0" applyFont="1" applyFill="1"/>
    <xf numFmtId="0" fontId="192" fillId="0" borderId="1" xfId="5" applyFont="1" applyFill="1" applyBorder="1" applyAlignment="1" applyProtection="1">
      <alignment vertical="center" wrapText="1"/>
    </xf>
    <xf numFmtId="0" fontId="117" fillId="0" borderId="1" xfId="5" applyFont="1" applyFill="1" applyBorder="1" applyAlignment="1" applyProtection="1">
      <alignment horizontal="center" vertical="center" wrapText="1"/>
    </xf>
    <xf numFmtId="0" fontId="108" fillId="0" borderId="0" xfId="5" applyFont="1" applyFill="1" applyProtection="1">
      <protection locked="0"/>
    </xf>
    <xf numFmtId="0" fontId="114" fillId="0" borderId="1" xfId="5" applyNumberFormat="1" applyFont="1" applyFill="1" applyBorder="1" applyAlignment="1" applyProtection="1">
      <alignment horizontal="right" vertical="center" wrapText="1"/>
    </xf>
    <xf numFmtId="0" fontId="114" fillId="0" borderId="6" xfId="0" applyFont="1" applyFill="1" applyBorder="1" applyAlignment="1">
      <alignment vertical="center" wrapText="1"/>
    </xf>
    <xf numFmtId="0" fontId="107" fillId="0" borderId="0" xfId="5" applyNumberFormat="1" applyFont="1" applyFill="1" applyProtection="1">
      <protection locked="0"/>
    </xf>
    <xf numFmtId="2" fontId="115" fillId="0" borderId="1" xfId="0" applyNumberFormat="1" applyFont="1" applyFill="1" applyBorder="1"/>
    <xf numFmtId="0" fontId="115" fillId="0" borderId="1" xfId="0" applyFont="1" applyFill="1" applyBorder="1"/>
    <xf numFmtId="0" fontId="114" fillId="0" borderId="3" xfId="5" applyFont="1" applyFill="1" applyBorder="1" applyAlignment="1" applyProtection="1">
      <alignment vertical="center" wrapText="1"/>
    </xf>
    <xf numFmtId="0" fontId="115" fillId="0" borderId="2" xfId="5" applyFont="1" applyFill="1" applyBorder="1" applyAlignment="1" applyProtection="1">
      <alignment vertical="center" wrapText="1"/>
    </xf>
    <xf numFmtId="4" fontId="117" fillId="0" borderId="2" xfId="5" applyNumberFormat="1" applyFont="1" applyFill="1" applyBorder="1" applyAlignment="1" applyProtection="1">
      <alignment horizontal="center" vertical="center" wrapText="1"/>
      <protection locked="0"/>
    </xf>
    <xf numFmtId="4" fontId="115" fillId="0" borderId="2" xfId="5" applyNumberFormat="1" applyFont="1" applyFill="1" applyBorder="1" applyAlignment="1" applyProtection="1">
      <alignment horizontal="center" vertical="center" wrapText="1"/>
    </xf>
    <xf numFmtId="0" fontId="115" fillId="0" borderId="1" xfId="0" applyFont="1" applyFill="1" applyBorder="1" applyAlignment="1">
      <alignment horizontal="center" vertical="center" wrapText="1"/>
    </xf>
    <xf numFmtId="4" fontId="115" fillId="0" borderId="7" xfId="5" applyNumberFormat="1" applyFont="1" applyFill="1" applyBorder="1" applyAlignment="1" applyProtection="1">
      <alignment horizontal="center" vertical="center" wrapText="1"/>
    </xf>
    <xf numFmtId="0" fontId="115" fillId="0" borderId="1" xfId="5" applyFont="1" applyFill="1" applyBorder="1" applyAlignment="1" applyProtection="1">
      <alignment vertical="center" wrapText="1"/>
    </xf>
    <xf numFmtId="4" fontId="117" fillId="0" borderId="3" xfId="5" applyNumberFormat="1" applyFont="1" applyFill="1" applyBorder="1" applyAlignment="1" applyProtection="1">
      <alignment horizontal="center" vertical="center" wrapText="1"/>
    </xf>
    <xf numFmtId="2" fontId="115" fillId="0" borderId="1" xfId="227" applyNumberFormat="1" applyFont="1" applyFill="1" applyBorder="1" applyAlignment="1">
      <alignment horizontal="center" vertical="center" wrapText="1"/>
    </xf>
    <xf numFmtId="49" fontId="117" fillId="0" borderId="1" xfId="5" applyNumberFormat="1" applyFont="1" applyFill="1" applyBorder="1" applyAlignment="1" applyProtection="1">
      <alignment horizontal="right" vertical="center" wrapText="1"/>
    </xf>
    <xf numFmtId="49" fontId="115" fillId="0" borderId="8" xfId="5" applyNumberFormat="1" applyFont="1" applyFill="1" applyBorder="1" applyAlignment="1" applyProtection="1">
      <alignment horizontal="right" vertical="center" wrapText="1"/>
    </xf>
    <xf numFmtId="2" fontId="115" fillId="0" borderId="3" xfId="0" applyNumberFormat="1" applyFont="1" applyFill="1" applyBorder="1" applyAlignment="1">
      <alignment horizontal="center" vertical="center" wrapText="1"/>
    </xf>
    <xf numFmtId="0" fontId="223" fillId="0" borderId="0" xfId="5" applyFont="1" applyFill="1"/>
    <xf numFmtId="178" fontId="224" fillId="0" borderId="1" xfId="5" applyNumberFormat="1" applyFont="1" applyFill="1" applyBorder="1" applyAlignment="1" applyProtection="1">
      <alignment horizontal="center" vertical="center" wrapText="1"/>
    </xf>
    <xf numFmtId="0" fontId="115" fillId="0" borderId="1" xfId="5" applyFont="1" applyFill="1" applyBorder="1" applyAlignment="1" applyProtection="1">
      <alignment horizontal="center" vertical="center" wrapText="1"/>
    </xf>
    <xf numFmtId="0" fontId="115" fillId="0" borderId="1" xfId="0" applyFont="1" applyFill="1" applyBorder="1" applyAlignment="1">
      <alignment vertical="center" wrapText="1"/>
    </xf>
    <xf numFmtId="49" fontId="115" fillId="0" borderId="1" xfId="5" applyNumberFormat="1" applyFont="1" applyFill="1" applyBorder="1" applyAlignment="1" applyProtection="1">
      <alignment horizontal="right" vertical="center" wrapText="1"/>
    </xf>
    <xf numFmtId="0" fontId="115" fillId="0" borderId="3" xfId="5" applyFont="1" applyFill="1" applyBorder="1" applyAlignment="1" applyProtection="1">
      <alignment vertical="center" wrapText="1"/>
    </xf>
    <xf numFmtId="0" fontId="115" fillId="0" borderId="2" xfId="0" applyFont="1" applyFill="1" applyBorder="1" applyAlignment="1">
      <alignment vertical="center" wrapText="1"/>
    </xf>
    <xf numFmtId="0" fontId="117" fillId="0" borderId="1" xfId="5" applyFont="1" applyFill="1" applyBorder="1" applyAlignment="1" applyProtection="1">
      <alignment vertical="center" wrapText="1"/>
    </xf>
    <xf numFmtId="0" fontId="117" fillId="0" borderId="0" xfId="0" applyFont="1" applyFill="1"/>
    <xf numFmtId="49" fontId="117" fillId="0" borderId="8" xfId="5" applyNumberFormat="1" applyFont="1" applyFill="1" applyBorder="1" applyAlignment="1" applyProtection="1">
      <alignment horizontal="right" vertical="center" wrapText="1"/>
    </xf>
    <xf numFmtId="49" fontId="115" fillId="0" borderId="1" xfId="5" applyNumberFormat="1" applyFont="1" applyFill="1" applyBorder="1" applyAlignment="1" applyProtection="1">
      <alignment vertical="center" wrapText="1"/>
    </xf>
    <xf numFmtId="0" fontId="110" fillId="0" borderId="2" xfId="5" applyFont="1" applyFill="1" applyBorder="1" applyAlignment="1" applyProtection="1">
      <alignment horizontal="center" vertical="center" wrapText="1"/>
    </xf>
    <xf numFmtId="0" fontId="107" fillId="0" borderId="0" xfId="5" applyFont="1" applyFill="1"/>
    <xf numFmtId="0" fontId="225" fillId="0" borderId="0" xfId="5" applyFont="1" applyFill="1"/>
    <xf numFmtId="0" fontId="115" fillId="0" borderId="8" xfId="5" applyFont="1" applyFill="1" applyBorder="1" applyAlignment="1" applyProtection="1">
      <alignment horizontal="center" vertical="center" wrapText="1"/>
    </xf>
    <xf numFmtId="0" fontId="117" fillId="0" borderId="2" xfId="5" applyFont="1" applyFill="1" applyBorder="1" applyAlignment="1" applyProtection="1">
      <alignment vertical="center" wrapText="1"/>
    </xf>
    <xf numFmtId="0" fontId="117" fillId="0" borderId="3" xfId="5" applyFont="1" applyFill="1" applyBorder="1" applyAlignment="1" applyProtection="1">
      <alignment vertical="center" wrapText="1"/>
    </xf>
    <xf numFmtId="0" fontId="117" fillId="0" borderId="7" xfId="5" applyFont="1" applyFill="1" applyBorder="1" applyAlignment="1" applyProtection="1">
      <alignment horizontal="center" vertical="center" wrapText="1"/>
    </xf>
    <xf numFmtId="49" fontId="83" fillId="0" borderId="0" xfId="5" applyNumberFormat="1" applyFont="1" applyFill="1" applyProtection="1"/>
    <xf numFmtId="0" fontId="83" fillId="0" borderId="0" xfId="5" applyFont="1" applyFill="1" applyAlignment="1" applyProtection="1">
      <alignment horizontal="center" vertical="center" wrapText="1"/>
    </xf>
    <xf numFmtId="0" fontId="83" fillId="0" borderId="0" xfId="5" applyFont="1" applyFill="1" applyProtection="1"/>
    <xf numFmtId="10" fontId="83" fillId="0" borderId="0" xfId="226" applyNumberFormat="1" applyFont="1" applyFill="1" applyProtection="1"/>
    <xf numFmtId="0" fontId="83" fillId="0" borderId="0" xfId="5" applyFont="1" applyFill="1" applyAlignment="1" applyProtection="1">
      <alignment wrapText="1"/>
    </xf>
    <xf numFmtId="0" fontId="83" fillId="0" borderId="0" xfId="5" applyFont="1" applyFill="1"/>
    <xf numFmtId="0" fontId="87" fillId="0" borderId="0" xfId="0" applyFont="1" applyFill="1" applyAlignment="1">
      <alignment horizontal="right" vertical="top"/>
    </xf>
    <xf numFmtId="0" fontId="87" fillId="0" borderId="0" xfId="5" applyFont="1" applyFill="1" applyAlignment="1" applyProtection="1">
      <alignment horizontal="centerContinuous"/>
    </xf>
    <xf numFmtId="174" fontId="83" fillId="0" borderId="0" xfId="5" applyNumberFormat="1" applyFont="1" applyFill="1" applyAlignment="1" applyProtection="1">
      <alignment horizontal="centerContinuous"/>
    </xf>
    <xf numFmtId="0" fontId="83" fillId="0" borderId="0" xfId="5" applyFont="1" applyFill="1" applyAlignment="1">
      <alignment horizontal="centerContinuous"/>
    </xf>
    <xf numFmtId="0" fontId="83" fillId="0" borderId="0" xfId="5" applyFont="1" applyFill="1" applyAlignment="1" applyProtection="1">
      <alignment horizontal="centerContinuous"/>
    </xf>
    <xf numFmtId="49" fontId="83" fillId="0" borderId="0" xfId="5" applyNumberFormat="1" applyFont="1" applyFill="1" applyAlignment="1" applyProtection="1">
      <alignment horizontal="right"/>
    </xf>
    <xf numFmtId="0" fontId="83" fillId="0" borderId="0" xfId="5" applyFont="1" applyFill="1" applyAlignment="1" applyProtection="1">
      <alignment horizontal="right"/>
    </xf>
    <xf numFmtId="0" fontId="83" fillId="0" borderId="0" xfId="5" applyFont="1" applyFill="1" applyAlignment="1">
      <alignment horizontal="right"/>
    </xf>
    <xf numFmtId="0" fontId="87" fillId="0" borderId="0" xfId="5" applyFont="1" applyFill="1" applyAlignment="1" applyProtection="1"/>
    <xf numFmtId="0" fontId="87" fillId="0" borderId="0" xfId="5" applyFont="1" applyFill="1" applyAlignment="1" applyProtection="1">
      <alignment horizontal="right"/>
    </xf>
    <xf numFmtId="0" fontId="115" fillId="0" borderId="1" xfId="5" applyFont="1" applyFill="1" applyBorder="1" applyAlignment="1" applyProtection="1">
      <alignment horizontal="center" vertical="center" textRotation="90" wrapText="1"/>
    </xf>
    <xf numFmtId="49" fontId="117" fillId="0" borderId="0" xfId="5" applyNumberFormat="1" applyFont="1" applyFill="1" applyBorder="1" applyAlignment="1" applyProtection="1">
      <alignment horizontal="right" vertical="center" wrapText="1"/>
    </xf>
    <xf numFmtId="0" fontId="117" fillId="0" borderId="9" xfId="0" applyFont="1" applyFill="1" applyBorder="1" applyAlignment="1">
      <alignment vertical="center" wrapText="1"/>
    </xf>
    <xf numFmtId="0" fontId="117" fillId="0" borderId="14" xfId="5" applyFont="1" applyFill="1" applyBorder="1" applyAlignment="1" applyProtection="1">
      <alignment horizontal="center" vertical="center" wrapText="1"/>
    </xf>
    <xf numFmtId="4" fontId="179" fillId="0" borderId="14" xfId="5" applyNumberFormat="1" applyFont="1" applyFill="1" applyBorder="1" applyAlignment="1" applyProtection="1">
      <alignment horizontal="center" vertical="center" wrapText="1"/>
      <protection locked="0"/>
    </xf>
    <xf numFmtId="4" fontId="179" fillId="0" borderId="0" xfId="5" applyNumberFormat="1" applyFont="1" applyFill="1" applyBorder="1" applyAlignment="1" applyProtection="1">
      <alignment horizontal="center" vertical="center" wrapText="1"/>
    </xf>
    <xf numFmtId="4" fontId="179" fillId="0" borderId="0" xfId="5" applyNumberFormat="1" applyFont="1" applyFill="1" applyBorder="1" applyAlignment="1" applyProtection="1">
      <alignment horizontal="center" vertical="center" wrapText="1"/>
      <protection locked="0"/>
    </xf>
    <xf numFmtId="0" fontId="108" fillId="0" borderId="0" xfId="5" applyFont="1" applyFill="1"/>
    <xf numFmtId="49" fontId="115" fillId="0" borderId="0" xfId="5" applyNumberFormat="1" applyFont="1" applyFill="1" applyBorder="1" applyAlignment="1" applyProtection="1">
      <alignment horizontal="right" vertical="center" wrapText="1"/>
    </xf>
    <xf numFmtId="49" fontId="107" fillId="0" borderId="0" xfId="5" applyNumberFormat="1" applyFont="1" applyFill="1" applyProtection="1"/>
    <xf numFmtId="0" fontId="190" fillId="0" borderId="0" xfId="5" applyFont="1" applyFill="1" applyAlignment="1" applyProtection="1">
      <alignment horizontal="center" vertical="center"/>
      <protection locked="0"/>
    </xf>
    <xf numFmtId="0" fontId="115" fillId="0" borderId="0" xfId="5" applyFont="1" applyFill="1" applyBorder="1" applyAlignment="1" applyProtection="1">
      <alignment horizontal="left" vertical="top" wrapText="1"/>
    </xf>
    <xf numFmtId="0" fontId="107" fillId="0" borderId="0" xfId="5" applyFont="1" applyFill="1" applyProtection="1"/>
    <xf numFmtId="0" fontId="34" fillId="0" borderId="0" xfId="5" applyFont="1" applyFill="1" applyAlignment="1" applyProtection="1">
      <alignment horizontal="center"/>
    </xf>
    <xf numFmtId="0" fontId="34" fillId="0" borderId="0" xfId="5" applyFont="1" applyFill="1" applyAlignment="1" applyProtection="1"/>
    <xf numFmtId="49" fontId="107" fillId="0" borderId="0" xfId="5" applyNumberFormat="1" applyFont="1" applyFill="1"/>
    <xf numFmtId="0" fontId="83" fillId="0" borderId="0" xfId="5" applyFont="1" applyFill="1" applyAlignment="1" applyProtection="1">
      <alignment vertical="top" wrapText="1"/>
    </xf>
    <xf numFmtId="0" fontId="87" fillId="0" borderId="0" xfId="5" applyFont="1" applyFill="1" applyBorder="1" applyAlignment="1" applyProtection="1">
      <alignment horizontal="centerContinuous"/>
    </xf>
    <xf numFmtId="0" fontId="107" fillId="0" borderId="0" xfId="5" applyFont="1" applyFill="1" applyAlignment="1" applyProtection="1">
      <alignment horizontal="centerContinuous"/>
      <protection locked="0"/>
    </xf>
    <xf numFmtId="0" fontId="228" fillId="0" borderId="0" xfId="0" applyFont="1" applyFill="1"/>
    <xf numFmtId="49" fontId="115" fillId="0" borderId="3" xfId="5" applyNumberFormat="1" applyFont="1" applyFill="1" applyBorder="1" applyAlignment="1" applyProtection="1">
      <alignment horizontal="center" vertical="center" wrapText="1"/>
    </xf>
    <xf numFmtId="0" fontId="83" fillId="0" borderId="4" xfId="5" applyFont="1" applyFill="1" applyBorder="1" applyAlignment="1" applyProtection="1">
      <alignment horizontal="center" vertical="center" wrapText="1"/>
    </xf>
    <xf numFmtId="0" fontId="115" fillId="0" borderId="3" xfId="5" applyFont="1" applyFill="1" applyBorder="1" applyAlignment="1" applyProtection="1">
      <alignment horizontal="center" vertical="center" wrapText="1"/>
    </xf>
    <xf numFmtId="49" fontId="114" fillId="0" borderId="9" xfId="5" applyNumberFormat="1" applyFont="1" applyFill="1" applyBorder="1" applyAlignment="1" applyProtection="1">
      <alignment horizontal="right" vertical="center" wrapText="1"/>
    </xf>
    <xf numFmtId="0" fontId="114" fillId="0" borderId="9" xfId="5" applyFont="1" applyFill="1" applyBorder="1" applyAlignment="1" applyProtection="1">
      <alignment vertical="center" wrapText="1"/>
    </xf>
    <xf numFmtId="0" fontId="115" fillId="0" borderId="0" xfId="5" applyFont="1" applyFill="1" applyBorder="1" applyAlignment="1" applyProtection="1">
      <alignment horizontal="center" vertical="center" wrapText="1"/>
    </xf>
    <xf numFmtId="2" fontId="115" fillId="0" borderId="0" xfId="5" applyNumberFormat="1" applyFont="1" applyFill="1" applyBorder="1" applyAlignment="1" applyProtection="1">
      <alignment horizontal="center" vertical="center" wrapText="1"/>
    </xf>
    <xf numFmtId="0" fontId="114" fillId="0" borderId="0" xfId="5" applyFont="1" applyFill="1" applyAlignment="1" applyProtection="1">
      <alignment vertical="center"/>
    </xf>
    <xf numFmtId="0" fontId="194" fillId="0" borderId="0" xfId="5" applyFont="1" applyFill="1" applyProtection="1"/>
    <xf numFmtId="49" fontId="107" fillId="0" borderId="0" xfId="5" applyNumberFormat="1" applyFont="1" applyFill="1" applyProtection="1">
      <protection locked="0"/>
    </xf>
    <xf numFmtId="0" fontId="34" fillId="0" borderId="0" xfId="5" applyFont="1" applyFill="1" applyAlignment="1" applyProtection="1">
      <alignment horizontal="center" wrapText="1"/>
      <protection locked="0"/>
    </xf>
    <xf numFmtId="0" fontId="190" fillId="0" borderId="0" xfId="5" applyFont="1" applyFill="1" applyAlignment="1" applyProtection="1">
      <alignment horizontal="left"/>
      <protection locked="0"/>
    </xf>
    <xf numFmtId="0" fontId="34" fillId="0" borderId="0" xfId="5" applyFont="1" applyFill="1" applyAlignment="1" applyProtection="1">
      <protection locked="0"/>
    </xf>
    <xf numFmtId="0" fontId="34" fillId="0" borderId="0" xfId="5" applyFont="1" applyFill="1" applyAlignment="1" applyProtection="1">
      <alignment horizontal="center" vertical="top" wrapText="1"/>
      <protection locked="0"/>
    </xf>
    <xf numFmtId="0" fontId="87" fillId="0" borderId="0" xfId="5" applyNumberFormat="1" applyFont="1" applyFill="1" applyAlignment="1" applyProtection="1">
      <alignment horizontal="centerContinuous" wrapText="1"/>
    </xf>
    <xf numFmtId="2" fontId="107" fillId="0" borderId="0" xfId="5" applyNumberFormat="1" applyFont="1" applyFill="1" applyProtection="1"/>
    <xf numFmtId="0" fontId="180" fillId="0" borderId="0" xfId="5" applyFont="1" applyFill="1" applyProtection="1"/>
    <xf numFmtId="174" fontId="107" fillId="0" borderId="0" xfId="5" applyNumberFormat="1" applyFont="1" applyFill="1" applyProtection="1"/>
    <xf numFmtId="2" fontId="224" fillId="0" borderId="28" xfId="5" applyNumberFormat="1" applyFont="1" applyFill="1" applyBorder="1" applyAlignment="1" applyProtection="1">
      <alignment horizontal="center" vertical="center" wrapText="1"/>
    </xf>
    <xf numFmtId="2" fontId="107" fillId="0" borderId="0" xfId="5" applyNumberFormat="1" applyFont="1" applyFill="1" applyBorder="1" applyProtection="1"/>
    <xf numFmtId="4" fontId="108" fillId="0" borderId="0" xfId="5" applyNumberFormat="1" applyFont="1" applyFill="1" applyProtection="1"/>
    <xf numFmtId="4" fontId="107" fillId="0" borderId="0" xfId="5" applyNumberFormat="1" applyFont="1" applyFill="1" applyProtection="1"/>
    <xf numFmtId="216" fontId="107" fillId="0" borderId="0" xfId="5" applyNumberFormat="1" applyFont="1" applyFill="1" applyProtection="1"/>
    <xf numFmtId="4" fontId="229" fillId="0" borderId="0" xfId="5" applyNumberFormat="1" applyFont="1" applyFill="1" applyProtection="1"/>
    <xf numFmtId="223" fontId="107" fillId="0" borderId="0" xfId="5" applyNumberFormat="1" applyFont="1" applyFill="1" applyProtection="1"/>
    <xf numFmtId="0" fontId="114" fillId="0" borderId="0" xfId="5" applyFont="1" applyFill="1" applyAlignment="1" applyProtection="1">
      <alignment vertical="top"/>
    </xf>
    <xf numFmtId="0" fontId="114" fillId="0" borderId="0" xfId="5" applyFont="1" applyFill="1" applyProtection="1"/>
    <xf numFmtId="0" fontId="107" fillId="0" borderId="0" xfId="5" applyFont="1" applyFill="1" applyAlignment="1" applyProtection="1">
      <alignment horizontal="centerContinuous"/>
    </xf>
    <xf numFmtId="0" fontId="190" fillId="0" borderId="0" xfId="5" applyFont="1" applyFill="1" applyAlignment="1" applyProtection="1">
      <alignment horizontal="left"/>
    </xf>
    <xf numFmtId="0" fontId="190" fillId="0" borderId="0" xfId="5" applyFont="1" applyFill="1" applyAlignment="1" applyProtection="1">
      <alignment horizontal="centerContinuous" wrapText="1"/>
    </xf>
    <xf numFmtId="0" fontId="34" fillId="0" borderId="0" xfId="5" applyFont="1" applyFill="1" applyAlignment="1">
      <alignment horizontal="center" vertical="top" wrapText="1"/>
    </xf>
    <xf numFmtId="0" fontId="107" fillId="0" borderId="0" xfId="5" applyFont="1" applyFill="1" applyAlignment="1" applyProtection="1">
      <alignment horizontal="center" vertical="center"/>
    </xf>
    <xf numFmtId="0" fontId="34" fillId="0" borderId="0" xfId="5" applyFont="1" applyFill="1" applyAlignment="1" applyProtection="1">
      <alignment horizontal="center"/>
    </xf>
    <xf numFmtId="0" fontId="107" fillId="0" borderId="0" xfId="5" applyFont="1" applyFill="1" applyAlignment="1" applyProtection="1"/>
    <xf numFmtId="0" fontId="193" fillId="0" borderId="0" xfId="0" applyFont="1" applyFill="1" applyAlignment="1"/>
    <xf numFmtId="49" fontId="115" fillId="0" borderId="1" xfId="5" applyNumberFormat="1" applyFont="1" applyFill="1" applyBorder="1" applyAlignment="1" applyProtection="1">
      <alignment vertical="center" wrapText="1"/>
    </xf>
    <xf numFmtId="0" fontId="110" fillId="0" borderId="1" xfId="5" applyFont="1" applyFill="1" applyBorder="1" applyAlignment="1" applyProtection="1">
      <alignment horizontal="center" vertical="center" wrapText="1"/>
    </xf>
    <xf numFmtId="0" fontId="34" fillId="0" borderId="1" xfId="5" applyFont="1" applyFill="1" applyBorder="1" applyAlignment="1" applyProtection="1">
      <alignment horizontal="center" vertical="center" wrapText="1"/>
    </xf>
    <xf numFmtId="0" fontId="34" fillId="0" borderId="13" xfId="5" applyFont="1" applyFill="1" applyBorder="1" applyAlignment="1" applyProtection="1">
      <alignment horizontal="center" vertical="center" wrapText="1"/>
    </xf>
    <xf numFmtId="0" fontId="34" fillId="0" borderId="14" xfId="5" applyFont="1" applyFill="1" applyBorder="1" applyAlignment="1" applyProtection="1">
      <alignment horizontal="center" vertical="center" wrapText="1"/>
    </xf>
    <xf numFmtId="0" fontId="34" fillId="0" borderId="10" xfId="5" applyFont="1" applyFill="1" applyBorder="1" applyAlignment="1" applyProtection="1">
      <alignment horizontal="center" vertical="center" wrapText="1"/>
    </xf>
    <xf numFmtId="0" fontId="34" fillId="0" borderId="11" xfId="5" applyFont="1" applyFill="1" applyBorder="1" applyAlignment="1" applyProtection="1">
      <alignment horizontal="center" vertical="center" wrapText="1"/>
    </xf>
    <xf numFmtId="0" fontId="34" fillId="0" borderId="5" xfId="5" applyFont="1" applyFill="1" applyBorder="1" applyAlignment="1" applyProtection="1">
      <alignment horizontal="center" vertical="center" wrapText="1"/>
    </xf>
    <xf numFmtId="0" fontId="34" fillId="0" borderId="12" xfId="5" applyFont="1" applyFill="1" applyBorder="1" applyAlignment="1" applyProtection="1">
      <alignment horizontal="center" vertical="center" wrapText="1"/>
    </xf>
    <xf numFmtId="0" fontId="115" fillId="0" borderId="0" xfId="5" applyFont="1" applyFill="1" applyBorder="1" applyAlignment="1" applyProtection="1">
      <alignment horizontal="left" vertical="top" wrapText="1"/>
    </xf>
    <xf numFmtId="0" fontId="115" fillId="0" borderId="0" xfId="5" applyFont="1" applyFill="1" applyBorder="1" applyAlignment="1" applyProtection="1">
      <alignment horizontal="left" vertical="top"/>
    </xf>
    <xf numFmtId="0" fontId="115" fillId="0" borderId="1" xfId="5" applyFont="1" applyFill="1" applyBorder="1" applyAlignment="1" applyProtection="1">
      <alignment horizontal="center" vertical="center" wrapText="1"/>
    </xf>
    <xf numFmtId="0" fontId="34" fillId="0" borderId="0" xfId="5" applyFont="1" applyFill="1" applyAlignment="1" applyProtection="1">
      <alignment horizontal="center" vertical="top" wrapText="1"/>
      <protection locked="0"/>
    </xf>
    <xf numFmtId="0" fontId="193" fillId="0" borderId="0" xfId="0" applyFont="1" applyFill="1" applyAlignment="1">
      <alignment horizontal="center" vertical="top" wrapText="1"/>
    </xf>
    <xf numFmtId="49" fontId="115" fillId="0" borderId="2" xfId="5" applyNumberFormat="1" applyFont="1" applyFill="1" applyBorder="1" applyAlignment="1" applyProtection="1">
      <alignment horizontal="center" vertical="center" wrapText="1"/>
    </xf>
    <xf numFmtId="49" fontId="115" fillId="0" borderId="4" xfId="5" applyNumberFormat="1" applyFont="1" applyFill="1" applyBorder="1" applyAlignment="1" applyProtection="1">
      <alignment horizontal="center" vertical="center" wrapText="1"/>
    </xf>
    <xf numFmtId="49" fontId="115" fillId="0" borderId="3" xfId="5" applyNumberFormat="1" applyFont="1" applyFill="1" applyBorder="1" applyAlignment="1" applyProtection="1">
      <alignment horizontal="center" vertical="center" wrapText="1"/>
    </xf>
    <xf numFmtId="0" fontId="83" fillId="0" borderId="2" xfId="5" applyFont="1" applyFill="1" applyBorder="1" applyAlignment="1" applyProtection="1">
      <alignment horizontal="center" vertical="center" wrapText="1"/>
    </xf>
    <xf numFmtId="0" fontId="83" fillId="0" borderId="4" xfId="5" applyFont="1" applyFill="1" applyBorder="1" applyAlignment="1" applyProtection="1">
      <alignment horizontal="center" vertical="center" wrapText="1"/>
    </xf>
    <xf numFmtId="0" fontId="83" fillId="0" borderId="3" xfId="5" applyFont="1" applyFill="1" applyBorder="1" applyAlignment="1" applyProtection="1">
      <alignment horizontal="center" vertical="center" wrapText="1"/>
    </xf>
    <xf numFmtId="0" fontId="115" fillId="0" borderId="2" xfId="5" applyFont="1" applyFill="1" applyBorder="1" applyAlignment="1" applyProtection="1">
      <alignment horizontal="center" vertical="center" wrapText="1"/>
    </xf>
    <xf numFmtId="0" fontId="115" fillId="0" borderId="4" xfId="5" applyFont="1" applyFill="1" applyBorder="1" applyAlignment="1" applyProtection="1">
      <alignment horizontal="center" vertical="center" wrapText="1"/>
    </xf>
    <xf numFmtId="0" fontId="115" fillId="0" borderId="3" xfId="5" applyFont="1" applyFill="1" applyBorder="1" applyAlignment="1" applyProtection="1">
      <alignment horizontal="center" vertical="center" wrapText="1"/>
    </xf>
    <xf numFmtId="0" fontId="87" fillId="0" borderId="0" xfId="0" applyFont="1" applyFill="1" applyAlignment="1">
      <alignment horizontal="center" vertical="top" wrapText="1"/>
    </xf>
    <xf numFmtId="0" fontId="87" fillId="0" borderId="0" xfId="5" applyFont="1" applyFill="1" applyAlignment="1" applyProtection="1">
      <alignment horizontal="center"/>
    </xf>
    <xf numFmtId="0" fontId="87" fillId="0" borderId="0" xfId="5" applyFont="1" applyFill="1" applyBorder="1" applyAlignment="1" applyProtection="1">
      <alignment horizontal="center"/>
    </xf>
    <xf numFmtId="0" fontId="87" fillId="0" borderId="0" xfId="5" applyFont="1" applyFill="1" applyAlignment="1" applyProtection="1">
      <alignment horizontal="right"/>
    </xf>
    <xf numFmtId="0" fontId="34" fillId="0" borderId="0" xfId="5" applyFont="1" applyFill="1" applyAlignment="1" applyProtection="1">
      <alignment horizontal="center"/>
      <protection locked="0"/>
    </xf>
    <xf numFmtId="0" fontId="193" fillId="0" borderId="0" xfId="0" applyFont="1" applyFill="1" applyAlignment="1">
      <alignment horizontal="center"/>
    </xf>
    <xf numFmtId="0" fontId="29" fillId="0" borderId="0" xfId="5" applyFont="1" applyAlignment="1">
      <alignment horizontal="center" vertical="top" wrapText="1"/>
    </xf>
    <xf numFmtId="0" fontId="29" fillId="0" borderId="0" xfId="5" applyFont="1" applyAlignment="1" applyProtection="1">
      <alignment horizontal="center" wrapText="1"/>
      <protection locked="0"/>
    </xf>
    <xf numFmtId="0" fontId="35" fillId="0" borderId="0" xfId="5" applyFont="1" applyAlignment="1" applyProtection="1">
      <alignment horizontal="center"/>
    </xf>
    <xf numFmtId="0" fontId="35" fillId="0" borderId="0" xfId="5" applyFont="1" applyFill="1" applyAlignment="1" applyProtection="1">
      <alignment horizontal="center"/>
    </xf>
    <xf numFmtId="49" fontId="28" fillId="0" borderId="1" xfId="5" applyNumberFormat="1" applyFont="1" applyBorder="1" applyAlignment="1" applyProtection="1">
      <alignment horizontal="center" vertical="center" wrapText="1"/>
    </xf>
    <xf numFmtId="0" fontId="30" fillId="0" borderId="1" xfId="5" applyFont="1" applyBorder="1" applyAlignment="1" applyProtection="1">
      <alignment horizontal="center" vertical="center" wrapText="1"/>
    </xf>
    <xf numFmtId="0" fontId="28" fillId="0" borderId="1" xfId="5"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35" fillId="0" borderId="5" xfId="5" applyFont="1" applyBorder="1" applyAlignment="1" applyProtection="1">
      <alignment horizontal="right"/>
    </xf>
    <xf numFmtId="0" fontId="35" fillId="0" borderId="5" xfId="0" applyFont="1" applyBorder="1" applyAlignment="1"/>
    <xf numFmtId="0" fontId="34" fillId="0" borderId="0" xfId="5" applyFont="1" applyFill="1" applyAlignment="1" applyProtection="1">
      <alignment horizontal="center" wrapText="1"/>
    </xf>
    <xf numFmtId="0" fontId="34" fillId="0" borderId="0" xfId="5" applyFont="1" applyFill="1" applyAlignment="1" applyProtection="1">
      <alignment horizontal="center" vertical="top" wrapText="1"/>
    </xf>
    <xf numFmtId="0" fontId="115" fillId="0" borderId="0" xfId="5" applyFont="1" applyFill="1" applyBorder="1" applyAlignment="1" applyProtection="1">
      <alignment horizontal="center" vertical="top"/>
    </xf>
    <xf numFmtId="0" fontId="83" fillId="0" borderId="5" xfId="5" applyFont="1" applyFill="1" applyBorder="1" applyAlignment="1" applyProtection="1">
      <alignment horizontal="right"/>
    </xf>
    <xf numFmtId="0" fontId="83" fillId="0" borderId="5" xfId="0" applyFont="1" applyFill="1" applyBorder="1" applyAlignment="1"/>
    <xf numFmtId="0" fontId="83" fillId="0" borderId="1" xfId="5" applyFont="1" applyFill="1" applyBorder="1" applyAlignment="1" applyProtection="1">
      <alignment horizontal="center" vertical="center" wrapText="1"/>
    </xf>
    <xf numFmtId="0" fontId="30" fillId="0" borderId="0" xfId="0" applyFont="1" applyAlignment="1">
      <alignment horizontal="center"/>
    </xf>
    <xf numFmtId="0" fontId="0" fillId="0" borderId="0" xfId="0" applyAlignment="1">
      <alignment vertical="top" wrapText="1"/>
    </xf>
    <xf numFmtId="49" fontId="35"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0" xfId="0" applyFont="1" applyAlignment="1">
      <alignment horizontal="right" vertical="top" wrapText="1"/>
    </xf>
    <xf numFmtId="0" fontId="35" fillId="0" borderId="0" xfId="0" applyFont="1" applyAlignment="1">
      <alignment horizontal="right" vertical="top"/>
    </xf>
    <xf numFmtId="49" fontId="35" fillId="0" borderId="0" xfId="0" applyNumberFormat="1" applyFont="1" applyAlignment="1">
      <alignment horizontal="center"/>
    </xf>
    <xf numFmtId="0" fontId="35" fillId="0" borderId="0" xfId="0" applyFont="1" applyAlignment="1">
      <alignment horizontal="center"/>
    </xf>
    <xf numFmtId="49" fontId="30" fillId="0" borderId="0" xfId="0" applyNumberFormat="1" applyFont="1" applyAlignment="1"/>
    <xf numFmtId="0" fontId="30" fillId="0" borderId="0" xfId="0" applyFont="1" applyAlignment="1"/>
    <xf numFmtId="49" fontId="30" fillId="0" borderId="0" xfId="0" applyNumberFormat="1" applyFont="1" applyBorder="1" applyAlignment="1">
      <alignment horizontal="center" vertical="top"/>
    </xf>
    <xf numFmtId="0" fontId="30" fillId="0" borderId="0" xfId="0" applyFont="1" applyBorder="1" applyAlignment="1">
      <alignment horizontal="center" vertical="top"/>
    </xf>
    <xf numFmtId="0" fontId="0" fillId="0" borderId="0" xfId="0" applyAlignment="1">
      <alignment horizontal="center"/>
    </xf>
    <xf numFmtId="0" fontId="30" fillId="0" borderId="0" xfId="0" applyFont="1" applyAlignment="1">
      <alignment wrapText="1"/>
    </xf>
    <xf numFmtId="49" fontId="30" fillId="0" borderId="0" xfId="0" applyNumberFormat="1" applyFont="1" applyAlignment="1">
      <alignment horizontal="center"/>
    </xf>
    <xf numFmtId="0" fontId="18" fillId="0" borderId="1" xfId="0" applyFont="1" applyBorder="1" applyAlignment="1">
      <alignment vertical="top" wrapText="1"/>
    </xf>
    <xf numFmtId="0" fontId="79" fillId="0" borderId="28" xfId="0" applyFont="1" applyFill="1" applyBorder="1" applyAlignment="1">
      <alignment vertical="center" wrapText="1"/>
    </xf>
    <xf numFmtId="0" fontId="0" fillId="0" borderId="0" xfId="0" applyAlignment="1">
      <alignment wrapText="1"/>
    </xf>
    <xf numFmtId="49" fontId="79" fillId="0" borderId="1" xfId="0" applyNumberFormat="1" applyFont="1" applyBorder="1" applyAlignment="1">
      <alignment horizontal="center" vertical="center" wrapText="1"/>
    </xf>
    <xf numFmtId="0" fontId="79" fillId="0" borderId="1" xfId="0" applyFont="1" applyBorder="1" applyAlignment="1">
      <alignment horizontal="center" vertical="center" wrapText="1"/>
    </xf>
    <xf numFmtId="0" fontId="30" fillId="0" borderId="0" xfId="0" applyFont="1" applyAlignment="1">
      <alignment vertical="top" wrapText="1"/>
    </xf>
    <xf numFmtId="49" fontId="35" fillId="0" borderId="0" xfId="0" applyNumberFormat="1" applyFont="1" applyAlignment="1">
      <alignment horizontal="center" wrapText="1"/>
    </xf>
    <xf numFmtId="0" fontId="74" fillId="0" borderId="0" xfId="0" applyFont="1" applyAlignment="1">
      <alignment horizontal="center" wrapText="1"/>
    </xf>
    <xf numFmtId="0" fontId="30" fillId="0" borderId="0" xfId="0" applyFont="1" applyAlignment="1">
      <alignment vertical="top"/>
    </xf>
    <xf numFmtId="0" fontId="0" fillId="0" borderId="0" xfId="0" applyAlignment="1">
      <alignment vertical="top"/>
    </xf>
    <xf numFmtId="0" fontId="35" fillId="0" borderId="0" xfId="0" applyFont="1" applyAlignment="1">
      <alignment horizontal="center" vertical="top"/>
    </xf>
    <xf numFmtId="0" fontId="74" fillId="0" borderId="0" xfId="0" applyFont="1" applyAlignment="1">
      <alignment horizontal="center" vertical="top"/>
    </xf>
    <xf numFmtId="0" fontId="30" fillId="0" borderId="0" xfId="0" applyFont="1" applyAlignment="1">
      <alignment horizontal="left" wrapText="1"/>
    </xf>
    <xf numFmtId="0" fontId="0" fillId="0" borderId="0" xfId="0" applyAlignment="1">
      <alignment horizontal="left" wrapText="1"/>
    </xf>
    <xf numFmtId="0" fontId="30"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4" fillId="0" borderId="0" xfId="2581" applyFont="1" applyAlignment="1">
      <alignment horizontal="center" vertical="center"/>
    </xf>
    <xf numFmtId="0" fontId="34" fillId="0" borderId="14" xfId="2581" applyFont="1" applyBorder="1" applyAlignment="1">
      <alignment horizontal="center" vertical="center"/>
    </xf>
    <xf numFmtId="0" fontId="34" fillId="0" borderId="0" xfId="2581" applyFont="1" applyFill="1" applyAlignment="1">
      <alignment horizontal="left" vertical="center"/>
    </xf>
    <xf numFmtId="0" fontId="109" fillId="0" borderId="0" xfId="2581" applyFont="1" applyAlignment="1">
      <alignment vertical="center"/>
    </xf>
    <xf numFmtId="0" fontId="110" fillId="0" borderId="1" xfId="2581" applyFont="1" applyBorder="1" applyAlignment="1">
      <alignment horizontal="center" vertical="center" wrapText="1"/>
    </xf>
    <xf numFmtId="0" fontId="110" fillId="31" borderId="1" xfId="2581" applyFont="1" applyFill="1" applyBorder="1" applyAlignment="1">
      <alignment horizontal="center" vertical="center" wrapText="1"/>
    </xf>
    <xf numFmtId="49" fontId="109" fillId="0" borderId="0" xfId="2581" applyNumberFormat="1" applyFont="1" applyBorder="1" applyAlignment="1">
      <alignment horizontal="center" vertical="center"/>
    </xf>
    <xf numFmtId="0" fontId="31" fillId="0" borderId="0" xfId="2581" applyFont="1" applyBorder="1" applyAlignment="1">
      <alignment vertical="center" wrapText="1"/>
    </xf>
    <xf numFmtId="0" fontId="109" fillId="0" borderId="0" xfId="2581" applyFont="1" applyAlignment="1">
      <alignment horizontal="left" vertical="center"/>
    </xf>
    <xf numFmtId="0" fontId="182" fillId="0" borderId="0" xfId="2581" applyFont="1" applyAlignment="1">
      <alignment horizontal="center" vertical="center"/>
    </xf>
    <xf numFmtId="0" fontId="182" fillId="0" borderId="0" xfId="2581" applyFont="1" applyAlignment="1">
      <alignment horizontal="center" vertical="center" wrapText="1"/>
    </xf>
    <xf numFmtId="49" fontId="109" fillId="0" borderId="1" xfId="2581" applyNumberFormat="1" applyFont="1" applyBorder="1" applyAlignment="1">
      <alignment horizontal="center" vertical="center" wrapText="1"/>
    </xf>
    <xf numFmtId="0" fontId="109" fillId="0" borderId="1" xfId="2581" applyFont="1" applyBorder="1" applyAlignment="1">
      <alignment horizontal="center" vertical="center" wrapText="1"/>
    </xf>
    <xf numFmtId="0" fontId="109" fillId="0" borderId="1" xfId="2581" applyFont="1" applyFill="1" applyBorder="1" applyAlignment="1">
      <alignment horizontal="center" vertical="center" wrapText="1"/>
    </xf>
    <xf numFmtId="0" fontId="110" fillId="0" borderId="0" xfId="3313" applyFont="1" applyAlignment="1">
      <alignment horizontal="center" vertical="center" wrapText="1"/>
    </xf>
    <xf numFmtId="0" fontId="107" fillId="0" borderId="0" xfId="3313" applyFont="1" applyAlignment="1">
      <alignment vertical="top" wrapText="1"/>
    </xf>
    <xf numFmtId="0" fontId="107" fillId="0" borderId="0" xfId="3313" applyFont="1" applyAlignment="1">
      <alignment wrapText="1"/>
    </xf>
    <xf numFmtId="0" fontId="110" fillId="0" borderId="0" xfId="3313" applyFont="1" applyAlignment="1">
      <alignment vertical="center" wrapText="1"/>
    </xf>
    <xf numFmtId="49" fontId="34" fillId="0" borderId="0" xfId="3313" applyNumberFormat="1" applyFont="1" applyAlignment="1">
      <alignment horizontal="left" vertical="center"/>
    </xf>
    <xf numFmtId="0" fontId="190" fillId="0" borderId="0" xfId="3313" applyFont="1" applyFill="1" applyAlignment="1">
      <alignment horizontal="center" vertical="center" wrapText="1"/>
    </xf>
    <xf numFmtId="0" fontId="109" fillId="0" borderId="0" xfId="3313" applyFont="1" applyFill="1" applyAlignment="1">
      <alignment horizontal="center" vertical="center" wrapText="1"/>
    </xf>
    <xf numFmtId="49" fontId="30" fillId="0" borderId="38" xfId="3313" applyNumberFormat="1" applyFont="1" applyFill="1" applyBorder="1" applyAlignment="1">
      <alignment horizontal="center" vertical="center"/>
    </xf>
    <xf numFmtId="0" fontId="109" fillId="31" borderId="43" xfId="3313" applyFont="1" applyFill="1" applyBorder="1" applyAlignment="1">
      <alignment horizontal="center" vertical="center" wrapText="1"/>
    </xf>
    <xf numFmtId="0" fontId="109" fillId="31" borderId="45" xfId="3313" applyFont="1" applyFill="1" applyBorder="1" applyAlignment="1">
      <alignment horizontal="center" vertical="center" wrapText="1"/>
    </xf>
    <xf numFmtId="0" fontId="109" fillId="31" borderId="46" xfId="3313" applyFont="1" applyFill="1" applyBorder="1" applyAlignment="1">
      <alignment horizontal="center" vertical="center" wrapText="1"/>
    </xf>
    <xf numFmtId="0" fontId="109" fillId="2" borderId="78" xfId="3313" applyFont="1" applyFill="1" applyBorder="1" applyAlignment="1">
      <alignment horizontal="center" vertical="center" wrapText="1"/>
    </xf>
    <xf numFmtId="0" fontId="109" fillId="2" borderId="45" xfId="3313" applyFont="1" applyFill="1" applyBorder="1" applyAlignment="1">
      <alignment horizontal="center" vertical="center" wrapText="1"/>
    </xf>
    <xf numFmtId="0" fontId="109" fillId="2" borderId="46" xfId="3313" applyFont="1" applyFill="1" applyBorder="1" applyAlignment="1">
      <alignment horizontal="center" vertical="center" wrapText="1"/>
    </xf>
    <xf numFmtId="49" fontId="75" fillId="0" borderId="64" xfId="3313" applyNumberFormat="1" applyFont="1" applyBorder="1" applyAlignment="1">
      <alignment horizontal="center" vertical="center" wrapText="1"/>
    </xf>
    <xf numFmtId="49" fontId="75" fillId="0" borderId="65" xfId="3313" applyNumberFormat="1" applyFont="1" applyBorder="1" applyAlignment="1">
      <alignment horizontal="center" vertical="center" wrapText="1"/>
    </xf>
    <xf numFmtId="0" fontId="109" fillId="0" borderId="52" xfId="3313" applyFont="1" applyBorder="1" applyAlignment="1">
      <alignment horizontal="center" vertical="center" wrapText="1"/>
    </xf>
    <xf numFmtId="0" fontId="109" fillId="0" borderId="38" xfId="3313" applyFont="1" applyBorder="1" applyAlignment="1">
      <alignment horizontal="center" vertical="center" wrapText="1"/>
    </xf>
    <xf numFmtId="0" fontId="109" fillId="0" borderId="33" xfId="3313" applyFont="1" applyBorder="1" applyAlignment="1">
      <alignment horizontal="center" vertical="center" wrapText="1"/>
    </xf>
    <xf numFmtId="0" fontId="109" fillId="0" borderId="39" xfId="3313" applyFont="1" applyBorder="1" applyAlignment="1">
      <alignment horizontal="center" vertical="center" wrapText="1"/>
    </xf>
    <xf numFmtId="0" fontId="109" fillId="0" borderId="31" xfId="3313" applyFont="1" applyBorder="1" applyAlignment="1">
      <alignment horizontal="center" vertical="center" wrapText="1"/>
    </xf>
    <xf numFmtId="0" fontId="109" fillId="0" borderId="1" xfId="3313" applyFont="1" applyBorder="1" applyAlignment="1">
      <alignment horizontal="center" vertical="center" wrapText="1"/>
    </xf>
    <xf numFmtId="0" fontId="109" fillId="0" borderId="50" xfId="3313" applyFont="1" applyBorder="1" applyAlignment="1">
      <alignment horizontal="center" vertical="center" wrapText="1"/>
    </xf>
    <xf numFmtId="0" fontId="109" fillId="0" borderId="51" xfId="3313" applyFont="1" applyBorder="1" applyAlignment="1">
      <alignment horizontal="center" vertical="center" wrapText="1"/>
    </xf>
    <xf numFmtId="0" fontId="109" fillId="0" borderId="54" xfId="3313" applyFont="1" applyBorder="1" applyAlignment="1">
      <alignment horizontal="center" vertical="center" wrapText="1"/>
    </xf>
    <xf numFmtId="2" fontId="110" fillId="0" borderId="38" xfId="3313" applyNumberFormat="1" applyFont="1" applyBorder="1" applyAlignment="1">
      <alignment horizontal="center" vertical="center" wrapText="1"/>
    </xf>
    <xf numFmtId="0" fontId="110" fillId="0" borderId="39" xfId="3313" applyFont="1" applyBorder="1" applyAlignment="1">
      <alignment horizontal="center" vertical="center" wrapText="1"/>
    </xf>
    <xf numFmtId="0" fontId="110" fillId="0" borderId="1" xfId="3313" applyFont="1" applyBorder="1" applyAlignment="1">
      <alignment horizontal="center" vertical="center" wrapText="1"/>
    </xf>
    <xf numFmtId="0" fontId="109" fillId="31" borderId="44" xfId="3313" applyFont="1" applyFill="1" applyBorder="1" applyAlignment="1">
      <alignment horizontal="center" vertical="center" wrapText="1"/>
    </xf>
    <xf numFmtId="0" fontId="207" fillId="47" borderId="51" xfId="3313" applyFont="1" applyFill="1" applyBorder="1" applyAlignment="1">
      <alignment horizontal="center" vertical="center" wrapText="1"/>
    </xf>
    <xf numFmtId="0" fontId="207" fillId="47" borderId="54" xfId="3313" applyFont="1" applyFill="1" applyBorder="1" applyAlignment="1">
      <alignment horizontal="center" vertical="center" wrapText="1"/>
    </xf>
    <xf numFmtId="0" fontId="109" fillId="0" borderId="4" xfId="3313" applyFont="1" applyFill="1" applyBorder="1" applyAlignment="1">
      <alignment horizontal="center" vertical="center" wrapText="1"/>
    </xf>
    <xf numFmtId="0" fontId="109" fillId="0" borderId="3" xfId="3313" applyFont="1" applyFill="1" applyBorder="1" applyAlignment="1">
      <alignment horizontal="center" vertical="center" wrapText="1"/>
    </xf>
    <xf numFmtId="0" fontId="34" fillId="0" borderId="0" xfId="3313" applyFont="1" applyAlignment="1">
      <alignment horizontal="left" vertical="center" wrapText="1"/>
    </xf>
    <xf numFmtId="0" fontId="110" fillId="0" borderId="38" xfId="3313" applyFont="1" applyBorder="1" applyAlignment="1">
      <alignment horizontal="center" vertical="center" wrapText="1"/>
    </xf>
    <xf numFmtId="49" fontId="109" fillId="0" borderId="52" xfId="2579" applyNumberFormat="1" applyFont="1" applyBorder="1" applyAlignment="1">
      <alignment horizontal="center" vertical="center" wrapText="1"/>
    </xf>
    <xf numFmtId="49" fontId="109" fillId="0" borderId="38" xfId="2579" applyNumberFormat="1" applyFont="1" applyBorder="1" applyAlignment="1">
      <alignment horizontal="center" vertical="center" wrapText="1"/>
    </xf>
    <xf numFmtId="0" fontId="109" fillId="0" borderId="31" xfId="2579" applyFont="1" applyBorder="1" applyAlignment="1">
      <alignment horizontal="center" vertical="center" wrapText="1"/>
    </xf>
    <xf numFmtId="0" fontId="109" fillId="0" borderId="1" xfId="2579" applyFont="1" applyBorder="1" applyAlignment="1">
      <alignment horizontal="center" vertical="center" wrapText="1"/>
    </xf>
    <xf numFmtId="0" fontId="109" fillId="0" borderId="31" xfId="2579" applyFont="1" applyFill="1" applyBorder="1" applyAlignment="1">
      <alignment horizontal="center" vertical="center" wrapText="1"/>
    </xf>
    <xf numFmtId="0" fontId="109" fillId="0" borderId="1" xfId="2579" applyFont="1" applyFill="1" applyBorder="1" applyAlignment="1">
      <alignment horizontal="center" vertical="center" wrapText="1"/>
    </xf>
    <xf numFmtId="0" fontId="84" fillId="45" borderId="0" xfId="2580" applyFont="1" applyFill="1" applyAlignment="1" applyProtection="1">
      <alignment horizontal="left" vertical="top" wrapText="1"/>
    </xf>
    <xf numFmtId="0" fontId="110" fillId="0" borderId="0" xfId="2579" applyFont="1" applyAlignment="1">
      <alignment vertical="top" wrapText="1"/>
    </xf>
    <xf numFmtId="0" fontId="110" fillId="0" borderId="0" xfId="2579" applyFont="1" applyAlignment="1">
      <alignment horizontal="left" vertical="center" wrapText="1"/>
    </xf>
    <xf numFmtId="0" fontId="182" fillId="45" borderId="0" xfId="2579" applyFont="1" applyFill="1" applyAlignment="1">
      <alignment horizontal="center" vertical="center"/>
    </xf>
    <xf numFmtId="0" fontId="182" fillId="45" borderId="0" xfId="2579" applyFont="1" applyFill="1" applyAlignment="1">
      <alignment horizontal="center" vertical="center" wrapText="1"/>
    </xf>
    <xf numFmtId="0" fontId="109" fillId="0" borderId="33" xfId="2579" applyFont="1" applyFill="1" applyBorder="1" applyAlignment="1">
      <alignment horizontal="center" vertical="center" wrapText="1"/>
    </xf>
    <xf numFmtId="0" fontId="110" fillId="0" borderId="1" xfId="2579" applyFont="1" applyBorder="1" applyAlignment="1">
      <alignment horizontal="center" vertical="center" wrapText="1"/>
    </xf>
    <xf numFmtId="0" fontId="110" fillId="0" borderId="39" xfId="2579" applyFont="1" applyBorder="1" applyAlignment="1">
      <alignment horizontal="center" vertical="center" wrapText="1"/>
    </xf>
    <xf numFmtId="0" fontId="110" fillId="31" borderId="8" xfId="2579" applyFont="1" applyFill="1" applyBorder="1" applyAlignment="1">
      <alignment horizontal="center" vertical="center" wrapText="1"/>
    </xf>
    <xf numFmtId="0" fontId="110" fillId="31" borderId="9" xfId="2579" applyFont="1" applyFill="1" applyBorder="1" applyAlignment="1">
      <alignment horizontal="center" vertical="center" wrapText="1"/>
    </xf>
    <xf numFmtId="0" fontId="110" fillId="31" borderId="63" xfId="2579" applyFont="1" applyFill="1" applyBorder="1" applyAlignment="1">
      <alignment horizontal="center" vertical="center" wrapText="1"/>
    </xf>
    <xf numFmtId="0" fontId="110" fillId="0" borderId="2" xfId="2579" applyFont="1" applyBorder="1" applyAlignment="1">
      <alignment horizontal="center" vertical="center" wrapText="1"/>
    </xf>
    <xf numFmtId="0" fontId="110" fillId="0" borderId="4" xfId="2579" applyFont="1" applyBorder="1" applyAlignment="1">
      <alignment horizontal="center" vertical="center" wrapText="1"/>
    </xf>
    <xf numFmtId="0" fontId="110" fillId="0" borderId="3" xfId="2579" applyFont="1" applyBorder="1" applyAlignment="1">
      <alignment horizontal="center" vertical="center" wrapText="1"/>
    </xf>
    <xf numFmtId="0" fontId="31" fillId="0" borderId="0" xfId="2579" applyFont="1" applyBorder="1" applyAlignment="1">
      <alignment vertical="center" wrapText="1"/>
    </xf>
    <xf numFmtId="0" fontId="190" fillId="0" borderId="0" xfId="2579" applyFont="1" applyFill="1" applyAlignment="1">
      <alignment horizontal="center" vertical="center"/>
    </xf>
    <xf numFmtId="0" fontId="34" fillId="0" borderId="0" xfId="2579" applyFont="1" applyAlignment="1">
      <alignment horizontal="center" vertical="center"/>
    </xf>
    <xf numFmtId="0" fontId="34" fillId="0" borderId="0" xfId="2579" applyFont="1" applyFill="1" applyAlignment="1">
      <alignment horizontal="left" vertical="center"/>
    </xf>
    <xf numFmtId="0" fontId="109" fillId="0" borderId="0" xfId="2579" applyFont="1" applyAlignment="1">
      <alignment vertical="center"/>
    </xf>
  </cellXfs>
  <cellStyles count="3373">
    <cellStyle name="_090730_ХТГ_2010_поточка" xfId="269"/>
    <cellStyle name="_15 рух коштiв за червень" xfId="270"/>
    <cellStyle name="_15 рух коштiв за червень_ЗапасыЛена2" xfId="271"/>
    <cellStyle name="_15 рух коштiв за червень_ТЕПЛО_ЗАГАЛЬНА_з_01_01_14" xfId="272"/>
    <cellStyle name="_15 рух коштiв за червень_ТЕЦ 2013" xfId="273"/>
    <cellStyle name="_15 рух коштiв за червень_УГПБ_new" xfId="274"/>
    <cellStyle name="_15 рух коштiв за червень_Форма для B-BB" xfId="275"/>
    <cellStyle name="_2008 інвестиції" xfId="276"/>
    <cellStyle name="_2008 інвестиції_ЗапасыЛена2" xfId="277"/>
    <cellStyle name="_2008 інвестиції_УГПБ_new" xfId="278"/>
    <cellStyle name="_2008 інвестиції_Форма для B-BB" xfId="279"/>
    <cellStyle name="_275 наказ_нак" xfId="280"/>
    <cellStyle name="_275 наказ_нак_ТЕПЛО_ЗАГАЛЬНА_з_01_01_14" xfId="281"/>
    <cellStyle name="_275 наказ_нак_ТЕЦ 2013" xfId="282"/>
    <cellStyle name="_6_ДовЁдка для КР К╡ 2010 Дод_3" xfId="283"/>
    <cellStyle name="_6_ДовЁдка для КР К╡ 2010 Дод_3_ЗапасыЛена2" xfId="284"/>
    <cellStyle name="_6_ДовЁдка для КР К╡ 2010 Дод_3_УГПБ_new" xfId="285"/>
    <cellStyle name="_6_ДовЁдка для КР К╡ 2010 Дод_3_Форма для B-BB" xfId="286"/>
    <cellStyle name="_Fakt_2" xfId="287"/>
    <cellStyle name="_Ieai 08_.eai._ai. eai._iaano.(ia __e)-1 c iaeaaiaiiyi - copy" xfId="288"/>
    <cellStyle name="_Ieai 08_.eai._ai. eai._iaano.(ia __e)-1 c iaeaaiaiiyi - copy_ЗапасыЛена2" xfId="289"/>
    <cellStyle name="_Ieai 08_.eai._ai. eai._iaano.(ia __e)-1 c iaeaaiaiiyi - copy_УГПБ_new" xfId="290"/>
    <cellStyle name="_Ieai 08_.eai._ai. eai._iaano.(ia __e)-1 c iaeaaiaiiyi - copy_Форма для B-BB" xfId="291"/>
    <cellStyle name="_Plan_09_1_forma" xfId="292"/>
    <cellStyle name="_Plan_09_1_forma_ЗапасыЛена2" xfId="293"/>
    <cellStyle name="_Plan_09_1_forma_ЗапасыЛена2_бюджет новая форма2" xfId="294"/>
    <cellStyle name="_Plan_09_1_forma_УГПБ_new" xfId="295"/>
    <cellStyle name="_Plan_09_1_forma_УГПБ_new_бюджет новая форма2" xfId="296"/>
    <cellStyle name="_Plan_09_1_forma_Форма для B-BB" xfId="297"/>
    <cellStyle name="_Plan_09_1_forma_Форма для B-BB_бюджет новая форма2" xfId="298"/>
    <cellStyle name="_UTG 11 plan ckorr" xfId="299"/>
    <cellStyle name="_Бланк на нараду (1)" xfId="300"/>
    <cellStyle name="_Бланк на нараду (1)_ЗапасыЛена2" xfId="301"/>
    <cellStyle name="_Бланк на нараду (1)_ЗапасыЛена2_бюджет новая форма2" xfId="302"/>
    <cellStyle name="_Бланк на нараду (1)_УГПБ_new" xfId="303"/>
    <cellStyle name="_Бланк на нараду (1)_УГПБ_new_бюджет новая форма2" xfId="304"/>
    <cellStyle name="_Бланк на нараду (1)_Форма для B-BB" xfId="305"/>
    <cellStyle name="_Бланк на нараду (1)_Форма для B-BB_бюджет новая форма2" xfId="306"/>
    <cellStyle name="_БМФ " xfId="307"/>
    <cellStyle name="_БМФ _ЗапасыЛена2" xfId="308"/>
    <cellStyle name="_БМФ _ЗапасыЛена2_бюджет новая форма2" xfId="309"/>
    <cellStyle name="_БМФ _УГПБ_new" xfId="310"/>
    <cellStyle name="_БМФ _УГПБ_new_бюджет новая форма2" xfId="311"/>
    <cellStyle name="_БМФ _Форма для B-BB" xfId="312"/>
    <cellStyle name="_БМФ _Форма для B-BB_бюджет новая форма2" xfId="313"/>
    <cellStyle name="_ВГЕ Кап буд план 09" xfId="314"/>
    <cellStyle name="_ВГЕ Кап буд план 09_ЗапасыЛена2" xfId="315"/>
    <cellStyle name="_ВГЕ Кап буд план 09_УГПБ_new" xfId="316"/>
    <cellStyle name="_ВГЕ Кап буд план 09_Форма для B-BB" xfId="317"/>
    <cellStyle name="_ВРТП К_ 2009" xfId="318"/>
    <cellStyle name="_ВРТП К_ 2009_ЗапасыЛена2" xfId="319"/>
    <cellStyle name="_ВРТП К_ 2009_ЗапасыЛена2_бюджет новая форма2" xfId="320"/>
    <cellStyle name="_ВРТП К_ 2009_УГПБ_new" xfId="321"/>
    <cellStyle name="_ВРТП К_ 2009_УГПБ_new_бюджет новая форма2" xfId="322"/>
    <cellStyle name="_ВРТП К_ 2009_Форма для B-BB" xfId="323"/>
    <cellStyle name="_ВРТП К_ 2009_Форма для B-BB_бюджет новая форма2" xfId="324"/>
    <cellStyle name="_Для Юли рем Кинвест хвост" xfId="325"/>
    <cellStyle name="_Для Юли рем Кинвест хвост_ЗапасыЛена2" xfId="326"/>
    <cellStyle name="_Для Юли рем Кинвест хвост_УГПБ_new" xfId="327"/>
    <cellStyle name="_Для Юли рем Кинвест хвост_Форма для B-BB" xfId="328"/>
    <cellStyle name="_Дов. Процак кориг.плану на 01.04.07-2" xfId="329"/>
    <cellStyle name="_Дов. Процак кориг.плану на 01.04.07-2_ЗапасыЛена2" xfId="330"/>
    <cellStyle name="_Дов. Процак кориг.плану на 01.04.07-2_УГПБ_new" xfId="331"/>
    <cellStyle name="_Дов. Процак кориг.плану на 01.04.07-2_Форма для B-BB" xfId="332"/>
    <cellStyle name="_Довдка тендер на 12 07 10" xfId="333"/>
    <cellStyle name="_Довдка тендер на 12 07 10_ЗапасыЛена2" xfId="334"/>
    <cellStyle name="_Довдка тендер на 12 07 10_УГПБ_new" xfId="335"/>
    <cellStyle name="_Довдка тендер на 12 07 10_Форма для B-BB" xfId="336"/>
    <cellStyle name="_Довідка капбудівн" xfId="337"/>
    <cellStyle name="_Довідка капбудівн_ЗапасыЛена2" xfId="338"/>
    <cellStyle name="_Довідка капбудівн_ЗапасыЛена2_бюджет новая форма2" xfId="339"/>
    <cellStyle name="_Довідка капбудівн_УГПБ_new" xfId="340"/>
    <cellStyle name="_Довідка капбудівн_УГПБ_new_бюджет новая форма2" xfId="341"/>
    <cellStyle name="_Довідка капбудівн_Форма для B-BB" xfId="342"/>
    <cellStyle name="_Довідка капбудівн_Форма для B-BB_бюджет новая форма2" xfId="343"/>
    <cellStyle name="_довідка остання" xfId="344"/>
    <cellStyle name="_довідка остання_ЗапасыЛена2" xfId="345"/>
    <cellStyle name="_довідка остання_УГПБ_new" xfId="346"/>
    <cellStyle name="_довідка остання_Форма для B-BB" xfId="347"/>
    <cellStyle name="_Довідка про хід будівництва ДК 2кв 2008" xfId="348"/>
    <cellStyle name="_Довідка про хід будівництва ДК 2кв 2008_ЗапасыЛена2" xfId="349"/>
    <cellStyle name="_Довідка про хід будівництва ДК 2кв 2008_УГПБ_new" xfId="350"/>
    <cellStyle name="_Довідка про хід будівництва ДК 2кв 2008_Форма для B-BB" xfId="351"/>
    <cellStyle name="_Додатки до финплану 27-08" xfId="352"/>
    <cellStyle name="_Додатки до финплану 27-08_бюджет новая форма2" xfId="353"/>
    <cellStyle name="_ДодатокМТР" xfId="354"/>
    <cellStyle name="_ДодатокМТР_2011 - 2009(ОЧИК2010)" xfId="355"/>
    <cellStyle name="_ДодатокМТР_Директор 2011-Шаблон" xfId="356"/>
    <cellStyle name="_ДодатокМТР_ЗапасыЛена2" xfId="357"/>
    <cellStyle name="_ДодатокМТР_ив022Книга1" xfId="358"/>
    <cellStyle name="_ДодатокМТР_Книга1" xfId="359"/>
    <cellStyle name="_ДодатокМТР_План 11.11.2011" xfId="360"/>
    <cellStyle name="_ДодатокМТР_План 2011 НАК (04)нак" xfId="361"/>
    <cellStyle name="_ДодатокМТР_План 2011 НАК (2004)нак" xfId="362"/>
    <cellStyle name="_ДодатокМТР_План 2011 НАК (23.12)бс" xfId="363"/>
    <cellStyle name="_ДодатокМТР_План 2011 НАК 17 08" xfId="364"/>
    <cellStyle name="_ДодатокМТР_УГПБ_new" xfId="365"/>
    <cellStyle name="_ДодатокМТР_Форма для B-BB" xfId="366"/>
    <cellStyle name="_ДТГ новій" xfId="367"/>
    <cellStyle name="_ДТГ новій_ЗапасыЛена2" xfId="368"/>
    <cellStyle name="_ДТГ новій_ЗапасыЛена2_бюджет новая форма2" xfId="369"/>
    <cellStyle name="_ДТГ новій_УГПБ_new" xfId="370"/>
    <cellStyle name="_ДТГ новій_УГПБ_new_бюджет новая форма2" xfId="371"/>
    <cellStyle name="_ДТГ новій_Форма для B-BB" xfId="372"/>
    <cellStyle name="_ДТГ новій_Форма для B-BB_бюджет новая форма2" xfId="373"/>
    <cellStyle name="_ДТГ оборудование ИНМА 2010 план" xfId="374"/>
    <cellStyle name="_ДТГ оборудование ИНМА 2010 план_ЗапасыЛена2" xfId="375"/>
    <cellStyle name="_ДТГ оборудование ИНМА 2010 план_УГПБ_new" xfId="376"/>
    <cellStyle name="_ДТГ оборудование ИНМА 2010 план_Форма для B-BB" xfId="377"/>
    <cellStyle name="_Жовтень на 8 число" xfId="378"/>
    <cellStyle name="_Жовтень на 8 число_ЗапасыЛена2" xfId="379"/>
    <cellStyle name="_Жовтень на 8 число_ЗапасыЛена2_бюджет новая форма2" xfId="380"/>
    <cellStyle name="_Жовтень на 8 число_УГПБ_new" xfId="381"/>
    <cellStyle name="_Жовтень на 8 число_УГПБ_new_бюджет новая форма2" xfId="382"/>
    <cellStyle name="_Жовтень на 8 число_Форма для B-BB" xfId="383"/>
    <cellStyle name="_Жовтень на 8 число_Форма для B-BB_бюджет новая форма2" xfId="384"/>
    <cellStyle name="_Зв_тКР-_нвестиц__ по ДК" xfId="385"/>
    <cellStyle name="_Зв_тКР-_нвестиц__ по ДК_ЗапасыЛена2" xfId="386"/>
    <cellStyle name="_Зв_тКР-_нвестиц__ по ДК_УГПБ_new" xfId="387"/>
    <cellStyle name="_Зв_тКР-_нвестиц__ по ДК_Форма для B-BB" xfId="388"/>
    <cellStyle name="_Звит UTG 10 рух коштив+ нарахування" xfId="389"/>
    <cellStyle name="_Зворот " xfId="390"/>
    <cellStyle name="_Зворот _ЗапасыЛена2" xfId="391"/>
    <cellStyle name="_Зворот _ЗапасыЛена2_бюджет новая форма2" xfId="392"/>
    <cellStyle name="_Зворот _УГПБ_new" xfId="393"/>
    <cellStyle name="_Зворот _УГПБ_new_бюджет новая форма2" xfId="394"/>
    <cellStyle name="_Зворот _Форма для B-BB" xfId="395"/>
    <cellStyle name="_Зворот _Форма для B-BB_бюджет новая форма2" xfId="396"/>
    <cellStyle name="_ИТГ План КИ 2009 2_1" xfId="397"/>
    <cellStyle name="_ИТГ План КИ 2009 2_1_ЗапасыЛена2" xfId="398"/>
    <cellStyle name="_ИТГ План КИ 2009 2_1_УГПБ_new" xfId="399"/>
    <cellStyle name="_ИТГ План КИ 2009 2_1_Форма для B-BB" xfId="400"/>
    <cellStyle name="_Кап план2009 Техдиагаз Коригований" xfId="401"/>
    <cellStyle name="_Кап план2009 Техдиагаз Коригований_ЗапасыЛена2" xfId="402"/>
    <cellStyle name="_Кап план2009 Техдиагаз Коригований_УГПБ_new" xfId="403"/>
    <cellStyle name="_Кап план2009 Техдиагаз Коригований_Форма для B-BB" xfId="404"/>
    <cellStyle name="_КапИВЦ2010-2" xfId="405"/>
    <cellStyle name="_КапИВЦ2010-2_ЗапасыЛена2" xfId="406"/>
    <cellStyle name="_КапИВЦ2010-2_УГПБ_new" xfId="407"/>
    <cellStyle name="_КапИВЦ2010-2_Форма для B-BB" xfId="408"/>
    <cellStyle name="_Капремонт сводный  на 2010 по УМГ ХТГ" xfId="409"/>
    <cellStyle name="_Капремонт сводный  на 2010 по УМГ ХТГ_ЗапасыЛена2" xfId="410"/>
    <cellStyle name="_Капремонт сводный  на 2010 по УМГ ХТГ_УГПБ_new" xfId="411"/>
    <cellStyle name="_Капремонт сводный  на 2010 по УМГ ХТГ_Форма для B-BB" xfId="412"/>
    <cellStyle name="_Квартиры 2010" xfId="413"/>
    <cellStyle name="_Квартиры 2010_ЗапасыЛена2" xfId="414"/>
    <cellStyle name="_Квартиры 2010_УГПБ_new" xfId="415"/>
    <cellStyle name="_Квартиры 2010_Форма для B-BB" xfId="416"/>
    <cellStyle name="_КІплан" xfId="417"/>
    <cellStyle name="_КІплан (1)" xfId="418"/>
    <cellStyle name="_КІплан (1)_ЗапасыЛена2" xfId="419"/>
    <cellStyle name="_КІплан (1)_УГПБ_new" xfId="420"/>
    <cellStyle name="_КІплан (1)_Форма для B-BB" xfId="421"/>
    <cellStyle name="_КІплан_ЗапасыЛена2" xfId="422"/>
    <cellStyle name="_КІплан_УГПБ_new" xfId="423"/>
    <cellStyle name="_КІплан_Форма для B-BB" xfId="424"/>
    <cellStyle name="_Книга1" xfId="425"/>
    <cellStyle name="_Книга1_ЗапасыЛена2" xfId="426"/>
    <cellStyle name="_Книга1_ЗапасыЛена2_бюджет новая форма2" xfId="427"/>
    <cellStyle name="_Книга1_УГПБ_new" xfId="428"/>
    <cellStyle name="_Книга1_УГПБ_new_бюджет новая форма2" xfId="429"/>
    <cellStyle name="_Книга1_Форма для B-BB" xfId="430"/>
    <cellStyle name="_Книга1_Форма для B-BB_бюджет новая форма2" xfId="431"/>
    <cellStyle name="_Копия ПОТОЧКА_КТГ_ПР 2010" xfId="432"/>
    <cellStyle name="_КР по предл. филий" xfId="433"/>
    <cellStyle name="_КР по предл. филий_ЗапасыЛена2" xfId="434"/>
    <cellStyle name="_КР по предл. филий_ЗапасыЛена2_бюджет новая форма2" xfId="435"/>
    <cellStyle name="_КР по предл. филий_УГПБ_new" xfId="436"/>
    <cellStyle name="_КР по предл. филий_УГПБ_new_бюджет новая форма2" xfId="437"/>
    <cellStyle name="_КР по предл. филий_Форма для B-BB" xfId="438"/>
    <cellStyle name="_КР по предл. филий_Форма для B-BB_бюджет новая форма2" xfId="439"/>
    <cellStyle name="_КР_инвестиции" xfId="440"/>
    <cellStyle name="_КР_инвестиции_ЗапасыЛена2" xfId="441"/>
    <cellStyle name="_КР_инвестиции_ЗапасыЛена2_бюджет новая форма2" xfId="442"/>
    <cellStyle name="_КР_инвестиции_УГПБ_new" xfId="443"/>
    <cellStyle name="_КР_инвестиции_УГПБ_new_бюджет новая форма2" xfId="444"/>
    <cellStyle name="_КР_инвестиции_Форма для B-BB" xfId="445"/>
    <cellStyle name="_КР_инвестиции_Форма для B-BB_бюджет новая форма2" xfId="446"/>
    <cellStyle name="_Крит_деятельности" xfId="447"/>
    <cellStyle name="_Крит_деятельности_ЗапасыЛена2" xfId="448"/>
    <cellStyle name="_Крит_деятельности_ЗапасыЛена2_бюджет новая форма2" xfId="449"/>
    <cellStyle name="_Крит_деятельности_УГПБ_new" xfId="450"/>
    <cellStyle name="_Крит_деятельности_УГПБ_new_бюджет новая форма2" xfId="451"/>
    <cellStyle name="_Крит_деятельности_Форма для B-BB" xfId="452"/>
    <cellStyle name="_Крит_деятельности_Форма для B-BB_бюджет новая форма2" xfId="453"/>
    <cellStyle name="_НАК розпорядження 275(н)" xfId="454"/>
    <cellStyle name="_НАК розпорядження 275(н)_ЗапасыЛена2" xfId="455"/>
    <cellStyle name="_НАК розпорядження 275(н)_ТЕПЛО_ЗАГАЛЬНА_з_01_01_14" xfId="456"/>
    <cellStyle name="_НАК розпорядження 275(н)_ТЕЦ 2013" xfId="457"/>
    <cellStyle name="_НАК розпорядження 275(н)_УГПБ_new" xfId="458"/>
    <cellStyle name="_НАК розпорядження 275(н)_Форма для B-BB" xfId="459"/>
    <cellStyle name="_НТЕЦ_ФП_2008_Мин_корр 26.01" xfId="460"/>
    <cellStyle name="_Облад без кошторису" xfId="461"/>
    <cellStyle name="_Облад без кошторису_ЗапасыЛена2" xfId="462"/>
    <cellStyle name="_Облад без кошторису_УГПБ_new" xfId="463"/>
    <cellStyle name="_Облад без кошторису_Форма для B-BB" xfId="464"/>
    <cellStyle name="_ОДА-2010" xfId="465"/>
    <cellStyle name="_ОДА-2010_ЗапасыЛена2" xfId="466"/>
    <cellStyle name="_ОДА-2010_УГПБ_new" xfId="467"/>
    <cellStyle name="_ОДА-2010_Форма для B-BB" xfId="468"/>
    <cellStyle name="_ОДУ" xfId="469"/>
    <cellStyle name="_ОДУ_ЗапасыЛена2" xfId="470"/>
    <cellStyle name="_ОДУ_ЗапасыЛена2_бюджет новая форма2" xfId="471"/>
    <cellStyle name="_ОДУ_УГПБ_new" xfId="472"/>
    <cellStyle name="_ОДУ_УГПБ_new_бюджет новая форма2" xfId="473"/>
    <cellStyle name="_ОДУ_Форма для B-BB" xfId="474"/>
    <cellStyle name="_ОДУ_Форма для B-BB_бюджет новая форма2" xfId="475"/>
    <cellStyle name="_Отчет по КР КИ травень" xfId="476"/>
    <cellStyle name="_Отчет по КР КИ травень_ЗапасыЛена2" xfId="477"/>
    <cellStyle name="_Отчет по КР КИ травень_УГПБ_new" xfId="478"/>
    <cellStyle name="_Отчет по КР КИ травень_Форма для B-BB" xfId="479"/>
    <cellStyle name="_ПВР 2008 УАГ з ПДВ для УТГ" xfId="480"/>
    <cellStyle name="_ПВР 2008 УАГ з ПДВ для УТГ_ЗапасыЛена2" xfId="481"/>
    <cellStyle name="_ПВР 2008 УАГ з ПДВ для УТГ_УГПБ_new" xfId="482"/>
    <cellStyle name="_ПВР 2008 УАГ з ПДВ для УТГ_Форма для B-BB" xfId="483"/>
    <cellStyle name="_ПереликКР" xfId="484"/>
    <cellStyle name="_ПереликКР_ЗапасыЛена2" xfId="485"/>
    <cellStyle name="_ПереликКР_УГПБ_new" xfId="486"/>
    <cellStyle name="_ПереликКР_Форма для B-BB" xfId="487"/>
    <cellStyle name="_План  кап.рем. кап.інвест на 2008 нова форма" xfId="488"/>
    <cellStyle name="_План  кап.рем. кап.інвест на 2008 нова форма_ЗапасыЛена2" xfId="489"/>
    <cellStyle name="_План  кап.рем. кап.інвест на 2008 нова форма_УГПБ_new" xfId="490"/>
    <cellStyle name="_План  кап.рем. кап.інвест на 2008 нова форма_Форма для B-BB" xfId="491"/>
    <cellStyle name="_План  кап.рем. кварт" xfId="492"/>
    <cellStyle name="_План  кап.рем. кварт_ЗапасыЛена2" xfId="493"/>
    <cellStyle name="_План  кап.рем. кварт_УГПБ_new" xfId="494"/>
    <cellStyle name="_План  кап.рем. кварт_Форма для B-BB" xfId="495"/>
    <cellStyle name="_План 08р.кап.рем. кап.інвест.(на рік) (1)" xfId="496"/>
    <cellStyle name="_План 08р.кап.рем. кап.інвест.(на рік) (1)_ЗапасыЛена2" xfId="497"/>
    <cellStyle name="_План 08р.кап.рем. кап.інвест.(на рік) (1)_УГПБ_new" xfId="498"/>
    <cellStyle name="_План 08р.кап.рем. кап.інвест.(на рік) (1)_Форма для B-BB" xfId="499"/>
    <cellStyle name="_План 08р.кап.рем. кап.інвест.(на рік)-1" xfId="500"/>
    <cellStyle name="_План 08р.кап.рем. кап.інвест.(на рік)-1_ЗапасыЛена2" xfId="501"/>
    <cellStyle name="_План 08р.кап.рем. кап.інвест.(на рік)-1_УГПБ_new" xfId="502"/>
    <cellStyle name="_План 08р.кап.рем. кап.інвест.(на рік)-1_Форма для B-BB" xfId="503"/>
    <cellStyle name="_план 2010" xfId="504"/>
    <cellStyle name="_план 2010_ЗапасыЛена2" xfId="505"/>
    <cellStyle name="_план 2010_УГПБ_new" xfId="506"/>
    <cellStyle name="_план 2010_Форма для B-BB" xfId="507"/>
    <cellStyle name="_План КР (уточн.)" xfId="508"/>
    <cellStyle name="_План КР (уточн.)_ЗапасыЛена2" xfId="509"/>
    <cellStyle name="_План КР (уточн.)_ЗапасыЛена2_бюджет новая форма2" xfId="510"/>
    <cellStyle name="_План КР (уточн.)_УГПБ_new" xfId="511"/>
    <cellStyle name="_План КР (уточн.)_УГПБ_new_бюджет новая форма2" xfId="512"/>
    <cellStyle name="_План КР (уточн.)_Форма для B-BB" xfId="513"/>
    <cellStyle name="_План КР (уточн.)_Форма для B-BB_бюджет новая форма2" xfId="514"/>
    <cellStyle name="_План КР 2007 по ПСГ" xfId="515"/>
    <cellStyle name="_План КР 2007 по ПСГ_ЗапасыЛена2" xfId="516"/>
    <cellStyle name="_План КР 2007 по ПСГ_ЗапасыЛена2_бюджет новая форма2" xfId="517"/>
    <cellStyle name="_План КР 2007 по ПСГ_УГПБ_new" xfId="518"/>
    <cellStyle name="_План КР 2007 по ПСГ_УГПБ_new_бюджет новая форма2" xfId="519"/>
    <cellStyle name="_План КР 2007 по ПСГ_Форма для B-BB" xfId="520"/>
    <cellStyle name="_План КР 2007 по ПСГ_Форма для B-BB_бюджет новая форма2" xfId="521"/>
    <cellStyle name="_План КР 2009 ОДУ" xfId="522"/>
    <cellStyle name="_План КР 2009 ОДУ_ЗапасыЛена2" xfId="523"/>
    <cellStyle name="_План КР 2009 ОДУ_ЗапасыЛена2_бюджет новая форма2" xfId="524"/>
    <cellStyle name="_План КР 2009 ОДУ_УГПБ_new" xfId="525"/>
    <cellStyle name="_План КР 2009 ОДУ_УГПБ_new_бюджет новая форма2" xfId="526"/>
    <cellStyle name="_План КР 2009 ОДУ_Форма для B-BB" xfId="527"/>
    <cellStyle name="_План КР 2009 ОДУ_Форма для B-BB_бюджет новая форма2" xfId="528"/>
    <cellStyle name="_План_УТГ_скориг_свод_12(24.12.09)" xfId="529"/>
    <cellStyle name="_плана кап.инв.2008по ЭГ" xfId="530"/>
    <cellStyle name="_плана кап.инв.2008по ЭГ_ЗапасыЛена2" xfId="531"/>
    <cellStyle name="_плана кап.инв.2008по ЭГ_УГПБ_new" xfId="532"/>
    <cellStyle name="_плана кап.инв.2008по ЭГ_Форма для B-BB" xfId="533"/>
    <cellStyle name="_ПланКІ-2009-ДФК" xfId="534"/>
    <cellStyle name="_ПланКІ-2009-ДФК_ЗапасыЛена2" xfId="535"/>
    <cellStyle name="_ПланКІ-2009-ДФК_ЗапасыЛена2_бюджет новая форма2" xfId="536"/>
    <cellStyle name="_ПланКІ-2009-ДФК_УГПБ_new" xfId="537"/>
    <cellStyle name="_ПланКІ-2009-ДФК_УГПБ_new_бюджет новая форма2" xfId="538"/>
    <cellStyle name="_ПланКІ-2009-ДФК_Форма для B-BB" xfId="539"/>
    <cellStyle name="_ПланКІ-2009-ДФК_Форма для B-BB_бюджет новая форма2" xfId="540"/>
    <cellStyle name="_ПланКІ-2009-ЛТГ" xfId="541"/>
    <cellStyle name="_ПланКІ-2009-ЛТГ_ЗапасыЛена2" xfId="542"/>
    <cellStyle name="_ПланКІ-2009-ЛТГ_ЗапасыЛена2_бюджет новая форма2" xfId="543"/>
    <cellStyle name="_ПланКІ-2009-ЛТГ_УГПБ_new" xfId="544"/>
    <cellStyle name="_ПланКІ-2009-ЛТГ_УГПБ_new_бюджет новая форма2" xfId="545"/>
    <cellStyle name="_ПланКІ-2009-ЛТГ_Форма для B-BB" xfId="546"/>
    <cellStyle name="_ПланКІ-2009-ЛТГ_Форма для B-BB_бюджет новая форма2" xfId="547"/>
    <cellStyle name="_ПланКР-2009-уточ27-07-09" xfId="548"/>
    <cellStyle name="_ПланКР-2009-уточ27-07-09_ЗапасыЛена2" xfId="549"/>
    <cellStyle name="_ПланКР-2009-уточ27-07-09_УГПБ_new" xfId="550"/>
    <cellStyle name="_ПланКР-2009-уточ27-07-09_Форма для B-BB" xfId="551"/>
    <cellStyle name="_ПланКР-2009-уточ27-07-09фин" xfId="552"/>
    <cellStyle name="_ПланКР-2009-уточ27-07-09фин_ЗапасыЛена2" xfId="553"/>
    <cellStyle name="_ПланКР-2009-уточ27-07-09фин_УГПБ_new" xfId="554"/>
    <cellStyle name="_ПланКР-2009-уточ27-07-09фин_Форма для B-BB" xfId="555"/>
    <cellStyle name="_покварт остання" xfId="556"/>
    <cellStyle name="_покварт остання_ЗапасыЛена2" xfId="557"/>
    <cellStyle name="_покварт остання_УГПБ_new" xfId="558"/>
    <cellStyle name="_покварт остання_Форма для B-BB" xfId="559"/>
    <cellStyle name="_покварт)" xfId="560"/>
    <cellStyle name="_покварт)_ЗапасыЛена2" xfId="561"/>
    <cellStyle name="_покварт)_УГПБ_new" xfId="562"/>
    <cellStyle name="_покварт)_Форма для B-BB" xfId="563"/>
    <cellStyle name="_ПРГК сводний_" xfId="564"/>
    <cellStyle name="_Прогр. всіх видів рем. по ПСГ на 08р. ( на 08.11.07р.)." xfId="565"/>
    <cellStyle name="_Прогр. всіх видів рем. по ПСГ на 08р. ( на 08.11.07р.)._бюджет новая форма2" xfId="566"/>
    <cellStyle name="_Ремонти КТГ-2008" xfId="567"/>
    <cellStyle name="_Ремонти КТГ-2008 последние" xfId="568"/>
    <cellStyle name="_Ремонти КТГ-2008 последние_ЗапасыЛена2" xfId="569"/>
    <cellStyle name="_Ремонти КТГ-2008 последние_УГПБ_new" xfId="570"/>
    <cellStyle name="_Ремонти КТГ-2008 последние_Форма для B-BB" xfId="571"/>
    <cellStyle name="_Ремонти КТГ-2008_ЗапасыЛена2" xfId="572"/>
    <cellStyle name="_Ремонти КТГ-2008_УГПБ_new" xfId="573"/>
    <cellStyle name="_Ремонти КТГ-2008_Форма для B-BB" xfId="574"/>
    <cellStyle name="_Свод для плана 2009 ХТГ" xfId="575"/>
    <cellStyle name="_Свод для плана 2009 ХТГ_ЗапасыЛена2" xfId="576"/>
    <cellStyle name="_Свод для плана 2009 ХТГ_ЗапасыЛена2_бюджет новая форма2" xfId="577"/>
    <cellStyle name="_Свод для плана 2009 ХТГ_УГПБ_new" xfId="578"/>
    <cellStyle name="_Свод для плана 2009 ХТГ_УГПБ_new_бюджет новая форма2" xfId="579"/>
    <cellStyle name="_Свод для плана 2009 ХТГ_Форма для B-BB" xfId="580"/>
    <cellStyle name="_Свод для плана 2009 ХТГ_Форма для B-BB_бюджет новая форма2" xfId="581"/>
    <cellStyle name="_Таблиця 2" xfId="582"/>
    <cellStyle name="_Таблиця 2_ЗапасыЛена2" xfId="583"/>
    <cellStyle name="_Таблиця 2_УГПБ_new" xfId="584"/>
    <cellStyle name="_Таблиця 2_Форма для B-BB" xfId="585"/>
    <cellStyle name="_УГПБ Обладн.не вход. кошт.2009 Вестя" xfId="586"/>
    <cellStyle name="_УГПБ Обладн.не вход. кошт.2009 Вестя_ЗапасыЛена2" xfId="587"/>
    <cellStyle name="_УГПБ Обладн.не вход. кошт.2009 Вестя_УГПБ_new" xfId="588"/>
    <cellStyle name="_УГПБ Обладн.не вход. кошт.2009 Вестя_Форма для B-BB" xfId="589"/>
    <cellStyle name="_УТГ" xfId="590"/>
    <cellStyle name="_Філітовій орієнтовно 6 міс" xfId="591"/>
    <cellStyle name="_Філітовій орієнтовно 6 міс_ЗапасыЛена2" xfId="592"/>
    <cellStyle name="_Філітовій орієнтовно 6 міс_ЗапасыЛена2_бюджет новая форма2" xfId="593"/>
    <cellStyle name="_Філітовій орієнтовно 6 міс_УГПБ_new" xfId="594"/>
    <cellStyle name="_Філітовій орієнтовно 6 міс_УГПБ_new_бюджет новая форма2" xfId="595"/>
    <cellStyle name="_Філітовій орієнтовно 6 міс_Форма для B-BB" xfId="596"/>
    <cellStyle name="_Філітовій орієнтовно 6 міс_Форма для B-BB_бюджет новая форма2" xfId="597"/>
    <cellStyle name="_ХТГ довідка." xfId="598"/>
    <cellStyle name="_ХТГ довідка._ЗапасыЛена2" xfId="599"/>
    <cellStyle name="_ХТГ довідка._ЗапасыЛена2_бюджет новая форма2" xfId="600"/>
    <cellStyle name="_ХТГ довідка._УГПБ_new" xfId="601"/>
    <cellStyle name="_ХТГ довідка._УГПБ_new_бюджет новая форма2" xfId="602"/>
    <cellStyle name="_ХТГ довідка._Форма для B-BB" xfId="603"/>
    <cellStyle name="_ХТГ довідка._Форма для B-BB_бюджет новая форма2" xfId="604"/>
    <cellStyle name="_Шаблон_для_заполнения(утг-9 02)" xfId="605"/>
    <cellStyle name="_Шаблон_для_заполнения(утг-9 02)_ЗапасыЛена2" xfId="606"/>
    <cellStyle name="_Шаблон_для_заполнения(утг-9 02)_ЗапасыЛена2_бюджет новая форма2" xfId="607"/>
    <cellStyle name="_Шаблон_для_заполнения(утг-9 02)_УГПБ_new" xfId="608"/>
    <cellStyle name="_Шаблон_для_заполнения(утг-9 02)_УГПБ_new_бюджет новая форма2" xfId="609"/>
    <cellStyle name="_Шаблон_для_заполнения(утг-9 02)_Форма для B-BB" xfId="610"/>
    <cellStyle name="_Шаблон_для_заполнения(утг-9 02)_Форма для B-BB_бюджет новая форма2" xfId="611"/>
    <cellStyle name="20% - Accent1" xfId="9"/>
    <cellStyle name="20% - Accent2" xfId="10"/>
    <cellStyle name="20% - Accent3" xfId="11"/>
    <cellStyle name="20% - Accent4" xfId="12"/>
    <cellStyle name="20% - Accent5" xfId="13"/>
    <cellStyle name="20% - Accent6" xfId="14"/>
    <cellStyle name="20% - Акцент1 2" xfId="15"/>
    <cellStyle name="20% - Акцент1 2 2" xfId="613"/>
    <cellStyle name="20% - Акцент1 2 2 2" xfId="1614"/>
    <cellStyle name="20% - Акцент1 2 3" xfId="614"/>
    <cellStyle name="20% - Акцент1 2 3 2" xfId="1615"/>
    <cellStyle name="20% - Акцент1 2 4" xfId="615"/>
    <cellStyle name="20% - Акцент1 2 5" xfId="616"/>
    <cellStyle name="20% - Акцент1 2 5 2" xfId="1616"/>
    <cellStyle name="20% - Акцент1 2 6" xfId="617"/>
    <cellStyle name="20% - Акцент1 2 6 2" xfId="1617"/>
    <cellStyle name="20% - Акцент1 2 7" xfId="1613"/>
    <cellStyle name="20% - Акцент1 2 8" xfId="612"/>
    <cellStyle name="20% - Акцент1 3" xfId="618"/>
    <cellStyle name="20% - Акцент1 3 2" xfId="1618"/>
    <cellStyle name="20% - Акцент1 4" xfId="619"/>
    <cellStyle name="20% - Акцент1 4 2" xfId="1619"/>
    <cellStyle name="20% - Акцент1 5" xfId="620"/>
    <cellStyle name="20% - Акцент1 5 2" xfId="1620"/>
    <cellStyle name="20% - Акцент1 6" xfId="621"/>
    <cellStyle name="20% - Акцент1 6 2" xfId="1621"/>
    <cellStyle name="20% - Акцент2 2" xfId="16"/>
    <cellStyle name="20% - Акцент2 2 2" xfId="623"/>
    <cellStyle name="20% - Акцент2 2 2 2" xfId="1623"/>
    <cellStyle name="20% - Акцент2 2 3" xfId="624"/>
    <cellStyle name="20% - Акцент2 2 3 2" xfId="1624"/>
    <cellStyle name="20% - Акцент2 2 4" xfId="625"/>
    <cellStyle name="20% - Акцент2 2 5" xfId="626"/>
    <cellStyle name="20% - Акцент2 2 5 2" xfId="1625"/>
    <cellStyle name="20% - Акцент2 2 6" xfId="627"/>
    <cellStyle name="20% - Акцент2 2 6 2" xfId="1626"/>
    <cellStyle name="20% - Акцент2 2 7" xfId="1622"/>
    <cellStyle name="20% - Акцент2 2 8" xfId="622"/>
    <cellStyle name="20% - Акцент2 3" xfId="628"/>
    <cellStyle name="20% - Акцент2 3 2" xfId="1627"/>
    <cellStyle name="20% - Акцент2 4" xfId="629"/>
    <cellStyle name="20% - Акцент2 4 2" xfId="1628"/>
    <cellStyle name="20% - Акцент2 5" xfId="630"/>
    <cellStyle name="20% - Акцент2 5 2" xfId="1629"/>
    <cellStyle name="20% - Акцент2 6" xfId="631"/>
    <cellStyle name="20% - Акцент2 6 2" xfId="1630"/>
    <cellStyle name="20% - Акцент3 2" xfId="17"/>
    <cellStyle name="20% - Акцент3 2 2" xfId="633"/>
    <cellStyle name="20% - Акцент3 2 2 2" xfId="1632"/>
    <cellStyle name="20% - Акцент3 2 3" xfId="634"/>
    <cellStyle name="20% - Акцент3 2 3 2" xfId="1633"/>
    <cellStyle name="20% - Акцент3 2 4" xfId="635"/>
    <cellStyle name="20% - Акцент3 2 5" xfId="636"/>
    <cellStyle name="20% - Акцент3 2 5 2" xfId="1634"/>
    <cellStyle name="20% - Акцент3 2 6" xfId="637"/>
    <cellStyle name="20% - Акцент3 2 6 2" xfId="1635"/>
    <cellStyle name="20% - Акцент3 2 7" xfId="1631"/>
    <cellStyle name="20% - Акцент3 2 8" xfId="632"/>
    <cellStyle name="20% - Акцент3 3" xfId="638"/>
    <cellStyle name="20% - Акцент3 3 2" xfId="1636"/>
    <cellStyle name="20% - Акцент3 4" xfId="639"/>
    <cellStyle name="20% - Акцент3 4 2" xfId="1637"/>
    <cellStyle name="20% - Акцент3 5" xfId="640"/>
    <cellStyle name="20% - Акцент3 5 2" xfId="1638"/>
    <cellStyle name="20% - Акцент4 2" xfId="18"/>
    <cellStyle name="20% - Акцент4 2 2" xfId="642"/>
    <cellStyle name="20% - Акцент4 2 2 2" xfId="1640"/>
    <cellStyle name="20% - Акцент4 2 3" xfId="643"/>
    <cellStyle name="20% - Акцент4 2 3 2" xfId="1641"/>
    <cellStyle name="20% - Акцент4 2 4" xfId="644"/>
    <cellStyle name="20% - Акцент4 2 5" xfId="645"/>
    <cellStyle name="20% - Акцент4 2 5 2" xfId="1642"/>
    <cellStyle name="20% - Акцент4 2 6" xfId="646"/>
    <cellStyle name="20% - Акцент4 2 6 2" xfId="1643"/>
    <cellStyle name="20% - Акцент4 2 7" xfId="1639"/>
    <cellStyle name="20% - Акцент4 2 8" xfId="641"/>
    <cellStyle name="20% - Акцент4 3" xfId="647"/>
    <cellStyle name="20% - Акцент4 3 2" xfId="1644"/>
    <cellStyle name="20% - Акцент4 4" xfId="648"/>
    <cellStyle name="20% - Акцент4 4 2" xfId="1645"/>
    <cellStyle name="20% - Акцент4 5" xfId="649"/>
    <cellStyle name="20% - Акцент4 5 2" xfId="1646"/>
    <cellStyle name="20% - Акцент4 6" xfId="650"/>
    <cellStyle name="20% - Акцент4 6 2" xfId="1647"/>
    <cellStyle name="20% - Акцент5 2" xfId="19"/>
    <cellStyle name="20% - Акцент5 2 2" xfId="652"/>
    <cellStyle name="20% - Акцент5 2 2 2" xfId="1649"/>
    <cellStyle name="20% - Акцент5 2 3" xfId="653"/>
    <cellStyle name="20% - Акцент5 2 3 2" xfId="1650"/>
    <cellStyle name="20% - Акцент5 2 4" xfId="654"/>
    <cellStyle name="20% - Акцент5 2 5" xfId="655"/>
    <cellStyle name="20% - Акцент5 2 5 2" xfId="1651"/>
    <cellStyle name="20% - Акцент5 2 6" xfId="656"/>
    <cellStyle name="20% - Акцент5 2 6 2" xfId="1652"/>
    <cellStyle name="20% - Акцент5 2 7" xfId="1648"/>
    <cellStyle name="20% - Акцент5 2 8" xfId="651"/>
    <cellStyle name="20% - Акцент5 3" xfId="657"/>
    <cellStyle name="20% - Акцент5 3 2" xfId="1653"/>
    <cellStyle name="20% - Акцент5 4" xfId="658"/>
    <cellStyle name="20% - Акцент5 4 2" xfId="1654"/>
    <cellStyle name="20% - Акцент5 5" xfId="659"/>
    <cellStyle name="20% - Акцент5 5 2" xfId="1655"/>
    <cellStyle name="20% - Акцент6 2" xfId="20"/>
    <cellStyle name="20% - Акцент6 2 2" xfId="661"/>
    <cellStyle name="20% - Акцент6 2 2 2" xfId="1657"/>
    <cellStyle name="20% - Акцент6 2 3" xfId="662"/>
    <cellStyle name="20% - Акцент6 2 3 2" xfId="1658"/>
    <cellStyle name="20% - Акцент6 2 4" xfId="663"/>
    <cellStyle name="20% - Акцент6 2 5" xfId="664"/>
    <cellStyle name="20% - Акцент6 2 5 2" xfId="1659"/>
    <cellStyle name="20% - Акцент6 2 6" xfId="665"/>
    <cellStyle name="20% - Акцент6 2 6 2" xfId="1660"/>
    <cellStyle name="20% - Акцент6 2 7" xfId="1656"/>
    <cellStyle name="20% - Акцент6 2 8" xfId="660"/>
    <cellStyle name="20% - Акцент6 3" xfId="666"/>
    <cellStyle name="20% - Акцент6 3 2" xfId="1661"/>
    <cellStyle name="20% - Акцент6 4" xfId="667"/>
    <cellStyle name="20% - Акцент6 4 2" xfId="1662"/>
    <cellStyle name="20% - Акцент6 5" xfId="668"/>
    <cellStyle name="20% - Акцент6 5 2" xfId="1663"/>
    <cellStyle name="20% – Акцентування1" xfId="669"/>
    <cellStyle name="20% – Акцентування1 1" xfId="670"/>
    <cellStyle name="20% – Акцентування1 1 2" xfId="1665"/>
    <cellStyle name="20% – Акцентування1 2" xfId="671"/>
    <cellStyle name="20% – Акцентування1 2 2" xfId="1666"/>
    <cellStyle name="20% – Акцентування1 3" xfId="672"/>
    <cellStyle name="20% – Акцентування1 3 2" xfId="1667"/>
    <cellStyle name="20% – Акцентування1 4" xfId="673"/>
    <cellStyle name="20% – Акцентування1 4 2" xfId="1668"/>
    <cellStyle name="20% – Акцентування1 5" xfId="1664"/>
    <cellStyle name="20% – Акцентування1_ЗапасыЛена2" xfId="674"/>
    <cellStyle name="20% – Акцентування2" xfId="675"/>
    <cellStyle name="20% – Акцентування2 1" xfId="676"/>
    <cellStyle name="20% – Акцентування2 1 2" xfId="1670"/>
    <cellStyle name="20% – Акцентування2 2" xfId="677"/>
    <cellStyle name="20% – Акцентування2 2 2" xfId="1671"/>
    <cellStyle name="20% – Акцентування2 3" xfId="678"/>
    <cellStyle name="20% – Акцентування2 3 2" xfId="1672"/>
    <cellStyle name="20% – Акцентування2 4" xfId="679"/>
    <cellStyle name="20% – Акцентування2 4 2" xfId="1673"/>
    <cellStyle name="20% – Акцентування2 5" xfId="1669"/>
    <cellStyle name="20% – Акцентування2_ЗапасыЛена2" xfId="680"/>
    <cellStyle name="20% – Акцентування3" xfId="681"/>
    <cellStyle name="20% – Акцентування3 1" xfId="682"/>
    <cellStyle name="20% – Акцентування3 1 2" xfId="1675"/>
    <cellStyle name="20% – Акцентування3 2" xfId="683"/>
    <cellStyle name="20% – Акцентування3 2 2" xfId="1676"/>
    <cellStyle name="20% – Акцентування3 3" xfId="684"/>
    <cellStyle name="20% – Акцентування3 3 2" xfId="1677"/>
    <cellStyle name="20% – Акцентування3 4" xfId="685"/>
    <cellStyle name="20% – Акцентування3 4 2" xfId="1678"/>
    <cellStyle name="20% – Акцентування3 5" xfId="1674"/>
    <cellStyle name="20% – Акцентування3_ЗапасыЛена2" xfId="686"/>
    <cellStyle name="20% – Акцентування4" xfId="687"/>
    <cellStyle name="20% – Акцентування4 1" xfId="688"/>
    <cellStyle name="20% – Акцентування4 1 2" xfId="1680"/>
    <cellStyle name="20% – Акцентування4 2" xfId="689"/>
    <cellStyle name="20% – Акцентування4 2 2" xfId="1681"/>
    <cellStyle name="20% – Акцентування4 3" xfId="690"/>
    <cellStyle name="20% – Акцентування4 3 2" xfId="1682"/>
    <cellStyle name="20% – Акцентування4 4" xfId="691"/>
    <cellStyle name="20% – Акцентування4 4 2" xfId="1683"/>
    <cellStyle name="20% – Акцентування4 5" xfId="1679"/>
    <cellStyle name="20% – Акцентування4_ЗапасыЛена2" xfId="692"/>
    <cellStyle name="20% – Акцентування5" xfId="693"/>
    <cellStyle name="20% – Акцентування5 1" xfId="694"/>
    <cellStyle name="20% – Акцентування5 1 2" xfId="1685"/>
    <cellStyle name="20% – Акцентування5 2" xfId="695"/>
    <cellStyle name="20% – Акцентування5 2 2" xfId="1686"/>
    <cellStyle name="20% – Акцентування5 3" xfId="696"/>
    <cellStyle name="20% – Акцентування5 3 2" xfId="1687"/>
    <cellStyle name="20% – Акцентування5 4" xfId="697"/>
    <cellStyle name="20% – Акцентування5 4 2" xfId="1688"/>
    <cellStyle name="20% – Акцентування5 5" xfId="1684"/>
    <cellStyle name="20% – Акцентування5_ЗапасыЛена2" xfId="698"/>
    <cellStyle name="20% – Акцентування6" xfId="699"/>
    <cellStyle name="20% – Акцентування6 1" xfId="700"/>
    <cellStyle name="20% – Акцентування6 1 2" xfId="1690"/>
    <cellStyle name="20% – Акцентування6 2" xfId="701"/>
    <cellStyle name="20% – Акцентування6 2 2" xfId="1691"/>
    <cellStyle name="20% – Акцентування6 3" xfId="702"/>
    <cellStyle name="20% – Акцентування6 3 2" xfId="1692"/>
    <cellStyle name="20% – Акцентування6 4" xfId="703"/>
    <cellStyle name="20% – Акцентування6 4 2" xfId="1693"/>
    <cellStyle name="20% – Акцентування6 5" xfId="1689"/>
    <cellStyle name="20% – Акцентування6_ЗапасыЛена2" xfId="70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706"/>
    <cellStyle name="40% - Акцент1 2 2 2" xfId="1695"/>
    <cellStyle name="40% - Акцент1 2 3" xfId="707"/>
    <cellStyle name="40% - Акцент1 2 3 2" xfId="1696"/>
    <cellStyle name="40% - Акцент1 2 4" xfId="708"/>
    <cellStyle name="40% - Акцент1 2 5" xfId="709"/>
    <cellStyle name="40% - Акцент1 2 5 2" xfId="1697"/>
    <cellStyle name="40% - Акцент1 2 6" xfId="710"/>
    <cellStyle name="40% - Акцент1 2 6 2" xfId="1698"/>
    <cellStyle name="40% - Акцент1 2 7" xfId="1694"/>
    <cellStyle name="40% - Акцент1 2 8" xfId="705"/>
    <cellStyle name="40% - Акцент1 3" xfId="711"/>
    <cellStyle name="40% - Акцент1 3 2" xfId="1699"/>
    <cellStyle name="40% - Акцент1 4" xfId="712"/>
    <cellStyle name="40% - Акцент1 4 2" xfId="1700"/>
    <cellStyle name="40% - Акцент1 5" xfId="713"/>
    <cellStyle name="40% - Акцент1 5 2" xfId="1701"/>
    <cellStyle name="40% - Акцент1 6" xfId="714"/>
    <cellStyle name="40% - Акцент1 6 2" xfId="1702"/>
    <cellStyle name="40% - Акцент2 2" xfId="28"/>
    <cellStyle name="40% - Акцент2 2 2" xfId="716"/>
    <cellStyle name="40% - Акцент2 2 2 2" xfId="1704"/>
    <cellStyle name="40% - Акцент2 2 3" xfId="717"/>
    <cellStyle name="40% - Акцент2 2 3 2" xfId="1705"/>
    <cellStyle name="40% - Акцент2 2 4" xfId="718"/>
    <cellStyle name="40% - Акцент2 2 5" xfId="1703"/>
    <cellStyle name="40% - Акцент2 2 6" xfId="715"/>
    <cellStyle name="40% - Акцент2 3" xfId="719"/>
    <cellStyle name="40% - Акцент2 3 2" xfId="1706"/>
    <cellStyle name="40% - Акцент2 4" xfId="720"/>
    <cellStyle name="40% - Акцент2 4 2" xfId="1707"/>
    <cellStyle name="40% - Акцент3 2" xfId="29"/>
    <cellStyle name="40% - Акцент3 2 2" xfId="722"/>
    <cellStyle name="40% - Акцент3 2 2 2" xfId="1709"/>
    <cellStyle name="40% - Акцент3 2 3" xfId="723"/>
    <cellStyle name="40% - Акцент3 2 3 2" xfId="1710"/>
    <cellStyle name="40% - Акцент3 2 4" xfId="724"/>
    <cellStyle name="40% - Акцент3 2 5" xfId="725"/>
    <cellStyle name="40% - Акцент3 2 5 2" xfId="1711"/>
    <cellStyle name="40% - Акцент3 2 6" xfId="726"/>
    <cellStyle name="40% - Акцент3 2 6 2" xfId="1712"/>
    <cellStyle name="40% - Акцент3 2 7" xfId="1708"/>
    <cellStyle name="40% - Акцент3 2 8" xfId="721"/>
    <cellStyle name="40% - Акцент3 3" xfId="727"/>
    <cellStyle name="40% - Акцент3 3 2" xfId="1713"/>
    <cellStyle name="40% - Акцент3 4" xfId="728"/>
    <cellStyle name="40% - Акцент3 4 2" xfId="1714"/>
    <cellStyle name="40% - Акцент3 5" xfId="729"/>
    <cellStyle name="40% - Акцент3 5 2" xfId="1715"/>
    <cellStyle name="40% - Акцент4 2" xfId="30"/>
    <cellStyle name="40% - Акцент4 2 2" xfId="731"/>
    <cellStyle name="40% - Акцент4 2 2 2" xfId="1717"/>
    <cellStyle name="40% - Акцент4 2 3" xfId="732"/>
    <cellStyle name="40% - Акцент4 2 3 2" xfId="1718"/>
    <cellStyle name="40% - Акцент4 2 4" xfId="733"/>
    <cellStyle name="40% - Акцент4 2 5" xfId="734"/>
    <cellStyle name="40% - Акцент4 2 5 2" xfId="1719"/>
    <cellStyle name="40% - Акцент4 2 6" xfId="735"/>
    <cellStyle name="40% - Акцент4 2 6 2" xfId="1720"/>
    <cellStyle name="40% - Акцент4 2 7" xfId="1716"/>
    <cellStyle name="40% - Акцент4 2 8" xfId="730"/>
    <cellStyle name="40% - Акцент4 3" xfId="736"/>
    <cellStyle name="40% - Акцент4 3 2" xfId="1721"/>
    <cellStyle name="40% - Акцент4 4" xfId="737"/>
    <cellStyle name="40% - Акцент4 4 2" xfId="1722"/>
    <cellStyle name="40% - Акцент4 5" xfId="738"/>
    <cellStyle name="40% - Акцент4 5 2" xfId="1723"/>
    <cellStyle name="40% - Акцент4 6" xfId="739"/>
    <cellStyle name="40% - Акцент4 6 2" xfId="1724"/>
    <cellStyle name="40% - Акцент5 2" xfId="31"/>
    <cellStyle name="40% - Акцент5 2 2" xfId="741"/>
    <cellStyle name="40% - Акцент5 2 2 2" xfId="1726"/>
    <cellStyle name="40% - Акцент5 2 3" xfId="742"/>
    <cellStyle name="40% - Акцент5 2 3 2" xfId="1727"/>
    <cellStyle name="40% - Акцент5 2 4" xfId="743"/>
    <cellStyle name="40% - Акцент5 2 5" xfId="744"/>
    <cellStyle name="40% - Акцент5 2 5 2" xfId="1728"/>
    <cellStyle name="40% - Акцент5 2 6" xfId="745"/>
    <cellStyle name="40% - Акцент5 2 6 2" xfId="1729"/>
    <cellStyle name="40% - Акцент5 2 7" xfId="1725"/>
    <cellStyle name="40% - Акцент5 2 8" xfId="740"/>
    <cellStyle name="40% - Акцент5 3" xfId="746"/>
    <cellStyle name="40% - Акцент5 3 2" xfId="1730"/>
    <cellStyle name="40% - Акцент5 4" xfId="747"/>
    <cellStyle name="40% - Акцент5 4 2" xfId="1731"/>
    <cellStyle name="40% - Акцент5 5" xfId="748"/>
    <cellStyle name="40% - Акцент5 5 2" xfId="1732"/>
    <cellStyle name="40% - Акцент6 2" xfId="32"/>
    <cellStyle name="40% - Акцент6 2 2" xfId="750"/>
    <cellStyle name="40% - Акцент6 2 2 2" xfId="1734"/>
    <cellStyle name="40% - Акцент6 2 3" xfId="751"/>
    <cellStyle name="40% - Акцент6 2 3 2" xfId="1735"/>
    <cellStyle name="40% - Акцент6 2 4" xfId="752"/>
    <cellStyle name="40% - Акцент6 2 5" xfId="753"/>
    <cellStyle name="40% - Акцент6 2 5 2" xfId="1736"/>
    <cellStyle name="40% - Акцент6 2 6" xfId="754"/>
    <cellStyle name="40% - Акцент6 2 6 2" xfId="1737"/>
    <cellStyle name="40% - Акцент6 2 7" xfId="1733"/>
    <cellStyle name="40% - Акцент6 2 8" xfId="749"/>
    <cellStyle name="40% - Акцент6 3" xfId="755"/>
    <cellStyle name="40% - Акцент6 3 2" xfId="1738"/>
    <cellStyle name="40% - Акцент6 4" xfId="756"/>
    <cellStyle name="40% - Акцент6 4 2" xfId="1739"/>
    <cellStyle name="40% - Акцент6 5" xfId="757"/>
    <cellStyle name="40% - Акцент6 5 2" xfId="1740"/>
    <cellStyle name="40% - Акцент6 6" xfId="758"/>
    <cellStyle name="40% - Акцент6 6 2" xfId="1741"/>
    <cellStyle name="40% – Акцентування1" xfId="759"/>
    <cellStyle name="40% – Акцентування1 1" xfId="760"/>
    <cellStyle name="40% – Акцентування1 1 2" xfId="1743"/>
    <cellStyle name="40% – Акцентування1 2" xfId="761"/>
    <cellStyle name="40% – Акцентування1 2 2" xfId="1744"/>
    <cellStyle name="40% – Акцентування1 3" xfId="762"/>
    <cellStyle name="40% – Акцентування1 3 2" xfId="1745"/>
    <cellStyle name="40% – Акцентування1 4" xfId="763"/>
    <cellStyle name="40% – Акцентування1 4 2" xfId="1746"/>
    <cellStyle name="40% – Акцентування1 5" xfId="1742"/>
    <cellStyle name="40% – Акцентування1_ЗапасыЛена2" xfId="764"/>
    <cellStyle name="40% – Акцентування2" xfId="765"/>
    <cellStyle name="40% – Акцентування2 1" xfId="766"/>
    <cellStyle name="40% – Акцентування2 1 2" xfId="1748"/>
    <cellStyle name="40% – Акцентування2 2" xfId="767"/>
    <cellStyle name="40% – Акцентування2 2 2" xfId="1749"/>
    <cellStyle name="40% – Акцентування2 3" xfId="768"/>
    <cellStyle name="40% – Акцентування2 3 2" xfId="1750"/>
    <cellStyle name="40% – Акцентування2 4" xfId="769"/>
    <cellStyle name="40% – Акцентування2 4 2" xfId="1751"/>
    <cellStyle name="40% – Акцентування2 5" xfId="1747"/>
    <cellStyle name="40% – Акцентування2_ЗапасыЛена2" xfId="770"/>
    <cellStyle name="40% – Акцентування3" xfId="771"/>
    <cellStyle name="40% – Акцентування3 1" xfId="772"/>
    <cellStyle name="40% – Акцентування3 1 2" xfId="1753"/>
    <cellStyle name="40% – Акцентування3 2" xfId="773"/>
    <cellStyle name="40% – Акцентування3 2 2" xfId="1754"/>
    <cellStyle name="40% – Акцентування3 3" xfId="774"/>
    <cellStyle name="40% – Акцентування3 3 2" xfId="1755"/>
    <cellStyle name="40% – Акцентування3 4" xfId="775"/>
    <cellStyle name="40% – Акцентування3 4 2" xfId="1756"/>
    <cellStyle name="40% – Акцентування3 5" xfId="1752"/>
    <cellStyle name="40% – Акцентування3_ЗапасыЛена2" xfId="776"/>
    <cellStyle name="40% – Акцентування4" xfId="777"/>
    <cellStyle name="40% – Акцентування4 1" xfId="778"/>
    <cellStyle name="40% – Акцентування4 1 2" xfId="1758"/>
    <cellStyle name="40% – Акцентування4 2" xfId="779"/>
    <cellStyle name="40% – Акцентування4 2 2" xfId="1759"/>
    <cellStyle name="40% – Акцентування4 3" xfId="780"/>
    <cellStyle name="40% – Акцентування4 3 2" xfId="1760"/>
    <cellStyle name="40% – Акцентування4 4" xfId="781"/>
    <cellStyle name="40% – Акцентування4 4 2" xfId="1761"/>
    <cellStyle name="40% – Акцентування4 5" xfId="1757"/>
    <cellStyle name="40% – Акцентування4_ЗапасыЛена2" xfId="782"/>
    <cellStyle name="40% – Акцентування5" xfId="783"/>
    <cellStyle name="40% – Акцентування5 1" xfId="784"/>
    <cellStyle name="40% – Акцентування5 1 2" xfId="1763"/>
    <cellStyle name="40% – Акцентування5 2" xfId="785"/>
    <cellStyle name="40% – Акцентування5 2 2" xfId="1764"/>
    <cellStyle name="40% – Акцентування5 3" xfId="786"/>
    <cellStyle name="40% – Акцентування5 3 2" xfId="1765"/>
    <cellStyle name="40% – Акцентування5 4" xfId="787"/>
    <cellStyle name="40% – Акцентування5 4 2" xfId="1766"/>
    <cellStyle name="40% – Акцентування5 5" xfId="1762"/>
    <cellStyle name="40% – Акцентування5_ЗапасыЛена2" xfId="788"/>
    <cellStyle name="40% – Акцентування6" xfId="789"/>
    <cellStyle name="40% – Акцентування6 1" xfId="790"/>
    <cellStyle name="40% – Акцентування6 1 2" xfId="1768"/>
    <cellStyle name="40% – Акцентування6 2" xfId="791"/>
    <cellStyle name="40% – Акцентування6 2 2" xfId="1769"/>
    <cellStyle name="40% – Акцентування6 3" xfId="792"/>
    <cellStyle name="40% – Акцентування6 3 2" xfId="1770"/>
    <cellStyle name="40% – Акцентування6 4" xfId="793"/>
    <cellStyle name="40% – Акцентування6 4 2" xfId="1771"/>
    <cellStyle name="40% – Акцентування6 5" xfId="1767"/>
    <cellStyle name="40% – Акцентування6_ЗапасыЛена2" xfId="794"/>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796"/>
    <cellStyle name="60% - Акцент1 2 3" xfId="797"/>
    <cellStyle name="60% - Акцент1 2 4" xfId="798"/>
    <cellStyle name="60% - Акцент1 2 5" xfId="799"/>
    <cellStyle name="60% - Акцент1 2 6" xfId="795"/>
    <cellStyle name="60% - Акцент1 2 7" xfId="2162"/>
    <cellStyle name="60% - Акцент1 3" xfId="800"/>
    <cellStyle name="60% - Акцент1 4" xfId="801"/>
    <cellStyle name="60% - Акцент1 5" xfId="802"/>
    <cellStyle name="60% - Акцент2 2" xfId="40"/>
    <cellStyle name="60% - Акцент2 2 2" xfId="804"/>
    <cellStyle name="60% - Акцент2 2 3" xfId="805"/>
    <cellStyle name="60% - Акцент2 2 4" xfId="803"/>
    <cellStyle name="60% - Акцент2 2 5" xfId="2161"/>
    <cellStyle name="60% - Акцент2 3" xfId="806"/>
    <cellStyle name="60% - Акцент2 4" xfId="807"/>
    <cellStyle name="60% - Акцент3 2" xfId="41"/>
    <cellStyle name="60% - Акцент3 2 2" xfId="809"/>
    <cellStyle name="60% - Акцент3 2 3" xfId="810"/>
    <cellStyle name="60% - Акцент3 2 4" xfId="811"/>
    <cellStyle name="60% - Акцент3 2 5" xfId="812"/>
    <cellStyle name="60% - Акцент3 2 6" xfId="808"/>
    <cellStyle name="60% - Акцент3 2 7" xfId="2160"/>
    <cellStyle name="60% - Акцент3 3" xfId="813"/>
    <cellStyle name="60% - Акцент3 4" xfId="814"/>
    <cellStyle name="60% - Акцент3 5" xfId="815"/>
    <cellStyle name="60% - Акцент4 2" xfId="42"/>
    <cellStyle name="60% - Акцент4 2 2" xfId="817"/>
    <cellStyle name="60% - Акцент4 2 3" xfId="818"/>
    <cellStyle name="60% - Акцент4 2 4" xfId="819"/>
    <cellStyle name="60% - Акцент4 2 5" xfId="820"/>
    <cellStyle name="60% - Акцент4 2 6" xfId="816"/>
    <cellStyle name="60% - Акцент4 2 7" xfId="2159"/>
    <cellStyle name="60% - Акцент4 3" xfId="821"/>
    <cellStyle name="60% - Акцент4 4" xfId="822"/>
    <cellStyle name="60% - Акцент4 5" xfId="823"/>
    <cellStyle name="60% - Акцент4 6" xfId="824"/>
    <cellStyle name="60% - Акцент5 2" xfId="43"/>
    <cellStyle name="60% - Акцент5 2 2" xfId="826"/>
    <cellStyle name="60% - Акцент5 2 3" xfId="827"/>
    <cellStyle name="60% - Акцент5 2 4" xfId="825"/>
    <cellStyle name="60% - Акцент5 2 5" xfId="2158"/>
    <cellStyle name="60% - Акцент5 3" xfId="828"/>
    <cellStyle name="60% - Акцент5 4" xfId="829"/>
    <cellStyle name="60% - Акцент6 2" xfId="44"/>
    <cellStyle name="60% - Акцент6 2 2" xfId="831"/>
    <cellStyle name="60% - Акцент6 2 3" xfId="832"/>
    <cellStyle name="60% - Акцент6 2 4" xfId="833"/>
    <cellStyle name="60% - Акцент6 2 5" xfId="834"/>
    <cellStyle name="60% - Акцент6 2 6" xfId="830"/>
    <cellStyle name="60% - Акцент6 2 7" xfId="2157"/>
    <cellStyle name="60% - Акцент6 3" xfId="835"/>
    <cellStyle name="60% - Акцент6 4" xfId="836"/>
    <cellStyle name="60% - Акцент6 5" xfId="837"/>
    <cellStyle name="60% - Акцент6 6" xfId="838"/>
    <cellStyle name="60% – Акцентування1" xfId="839"/>
    <cellStyle name="60% – Акцентування1 1" xfId="840"/>
    <cellStyle name="60% – Акцентування1 2" xfId="841"/>
    <cellStyle name="60% – Акцентування1 3" xfId="842"/>
    <cellStyle name="60% – Акцентування1 4" xfId="843"/>
    <cellStyle name="60% – Акцентування1_ЗапасыЛена2" xfId="844"/>
    <cellStyle name="60% – Акцентування2" xfId="845"/>
    <cellStyle name="60% – Акцентування2 1" xfId="846"/>
    <cellStyle name="60% – Акцентування2 2" xfId="847"/>
    <cellStyle name="60% – Акцентування2 3" xfId="848"/>
    <cellStyle name="60% – Акцентування2 4" xfId="849"/>
    <cellStyle name="60% – Акцентування2_ЗапасыЛена2" xfId="850"/>
    <cellStyle name="60% – Акцентування3" xfId="851"/>
    <cellStyle name="60% – Акцентування3 1" xfId="852"/>
    <cellStyle name="60% – Акцентування3 2" xfId="853"/>
    <cellStyle name="60% – Акцентування3 3" xfId="854"/>
    <cellStyle name="60% – Акцентування3 4" xfId="855"/>
    <cellStyle name="60% – Акцентування3_ЗапасыЛена2" xfId="856"/>
    <cellStyle name="60% – Акцентування4" xfId="857"/>
    <cellStyle name="60% – Акцентування4 1" xfId="858"/>
    <cellStyle name="60% – Акцентування4 2" xfId="859"/>
    <cellStyle name="60% – Акцентування4 3" xfId="860"/>
    <cellStyle name="60% – Акцентування4 4" xfId="861"/>
    <cellStyle name="60% – Акцентування4_ЗапасыЛена2" xfId="862"/>
    <cellStyle name="60% – Акцентування5" xfId="863"/>
    <cellStyle name="60% – Акцентування5 1" xfId="864"/>
    <cellStyle name="60% – Акцентування5 2" xfId="865"/>
    <cellStyle name="60% – Акцентування5 3" xfId="866"/>
    <cellStyle name="60% – Акцентування5 4" xfId="867"/>
    <cellStyle name="60% – Акцентування5_ЗапасыЛена2" xfId="868"/>
    <cellStyle name="60% – Акцентування6" xfId="869"/>
    <cellStyle name="60% – Акцентування6 1" xfId="870"/>
    <cellStyle name="60% – Акцентування6 2" xfId="871"/>
    <cellStyle name="60% – Акцентування6 3" xfId="872"/>
    <cellStyle name="60% – Акцентування6 4" xfId="873"/>
    <cellStyle name="60% – Акцентування6_ЗапасыЛена2" xfId="874"/>
    <cellStyle name="Accent" xfId="228"/>
    <cellStyle name="Accent 1" xfId="229"/>
    <cellStyle name="Accent 1 2" xfId="230"/>
    <cellStyle name="Accent 1 2 2" xfId="875"/>
    <cellStyle name="Accent 2" xfId="231"/>
    <cellStyle name="Accent 2 2" xfId="232"/>
    <cellStyle name="Accent 2 2 2" xfId="876"/>
    <cellStyle name="Accent 3" xfId="233"/>
    <cellStyle name="Accent 3 2" xfId="234"/>
    <cellStyle name="Accent 3 2 2" xfId="877"/>
    <cellStyle name="Accent 4" xfId="235"/>
    <cellStyle name="Accent 4 2" xfId="878"/>
    <cellStyle name="Accent1" xfId="45"/>
    <cellStyle name="Accent2" xfId="46"/>
    <cellStyle name="Accent3" xfId="47"/>
    <cellStyle name="Accent4" xfId="48"/>
    <cellStyle name="Accent5" xfId="49"/>
    <cellStyle name="Accent6" xfId="50"/>
    <cellStyle name="Bad" xfId="51"/>
    <cellStyle name="Bad 2" xfId="237"/>
    <cellStyle name="Bad 2 2" xfId="879"/>
    <cellStyle name="Bad 3" xfId="236"/>
    <cellStyle name="Bad 4" xfId="880"/>
    <cellStyle name="Border" xfId="881"/>
    <cellStyle name="Border 2" xfId="1895"/>
    <cellStyle name="Calc Currency (0)" xfId="882"/>
    <cellStyle name="Calc Currency (2)" xfId="883"/>
    <cellStyle name="Calc Percent (0)" xfId="884"/>
    <cellStyle name="Calc Percent (1)" xfId="885"/>
    <cellStyle name="Calc Percent (2)" xfId="886"/>
    <cellStyle name="Calc Units (0)" xfId="887"/>
    <cellStyle name="Calc Units (1)" xfId="888"/>
    <cellStyle name="Calc Units (2)" xfId="889"/>
    <cellStyle name="Calculation" xfId="52"/>
    <cellStyle name="Calculation 2" xfId="216"/>
    <cellStyle name="Calculation 2 2" xfId="1897"/>
    <cellStyle name="Calculation 3" xfId="1896"/>
    <cellStyle name="Check Cell" xfId="53"/>
    <cellStyle name="Column-Header" xfId="890"/>
    <cellStyle name="Comma" xfId="891"/>
    <cellStyle name="Comma [0]_#6 Temps &amp; Contractors" xfId="892"/>
    <cellStyle name="Comma [00]" xfId="893"/>
    <cellStyle name="Comma 10" xfId="894"/>
    <cellStyle name="Comma 11" xfId="895"/>
    <cellStyle name="Comma 12" xfId="896"/>
    <cellStyle name="Comma 2" xfId="2"/>
    <cellStyle name="Comma 2 2" xfId="897"/>
    <cellStyle name="Comma 2 2 2" xfId="898"/>
    <cellStyle name="Comma 2 3" xfId="899"/>
    <cellStyle name="Comma 2 4" xfId="900"/>
    <cellStyle name="Comma 2 5" xfId="901"/>
    <cellStyle name="Comma 2 6" xfId="902"/>
    <cellStyle name="Comma 3" xfId="903"/>
    <cellStyle name="Comma 3 2" xfId="904"/>
    <cellStyle name="Comma 4" xfId="905"/>
    <cellStyle name="Comma 4 2" xfId="906"/>
    <cellStyle name="Comma 5" xfId="907"/>
    <cellStyle name="Comma 5 2" xfId="908"/>
    <cellStyle name="Comma 6" xfId="909"/>
    <cellStyle name="Comma 6 2" xfId="910"/>
    <cellStyle name="Comma 7" xfId="911"/>
    <cellStyle name="Comma 7 2" xfId="912"/>
    <cellStyle name="Comma 8" xfId="913"/>
    <cellStyle name="Comma 8 2" xfId="914"/>
    <cellStyle name="Comma 9" xfId="915"/>
    <cellStyle name="Comma_#6 Temps &amp; Contractors" xfId="916"/>
    <cellStyle name="Comma0" xfId="917"/>
    <cellStyle name="Currency [0]_#6 Temps &amp; Contractors" xfId="918"/>
    <cellStyle name="Currency [00]" xfId="919"/>
    <cellStyle name="Currency_#6 Temps &amp; Contractors" xfId="920"/>
    <cellStyle name="Currency0" xfId="921"/>
    <cellStyle name="DataCol1" xfId="3317"/>
    <cellStyle name="DataCol10" xfId="3318"/>
    <cellStyle name="DataCol11" xfId="3319"/>
    <cellStyle name="DataCol12" xfId="3320"/>
    <cellStyle name="DataCol13" xfId="3321"/>
    <cellStyle name="DataCol14" xfId="3322"/>
    <cellStyle name="DataCol15" xfId="3323"/>
    <cellStyle name="DataCol16" xfId="3324"/>
    <cellStyle name="DataCol17" xfId="3325"/>
    <cellStyle name="DataCol18" xfId="3326"/>
    <cellStyle name="DataCol19" xfId="3327"/>
    <cellStyle name="DataCol2" xfId="3328"/>
    <cellStyle name="DataCol20" xfId="3329"/>
    <cellStyle name="DataCol21" xfId="3330"/>
    <cellStyle name="DataCol22" xfId="3331"/>
    <cellStyle name="DataCol23" xfId="3332"/>
    <cellStyle name="DataCol24" xfId="3333"/>
    <cellStyle name="DataCol25" xfId="3334"/>
    <cellStyle name="DataCol3" xfId="3335"/>
    <cellStyle name="DataCol4" xfId="3336"/>
    <cellStyle name="DataCol5" xfId="3337"/>
    <cellStyle name="DataCol6" xfId="3338"/>
    <cellStyle name="DataCol7" xfId="3339"/>
    <cellStyle name="DataCol8" xfId="3340"/>
    <cellStyle name="DataCol9" xfId="3341"/>
    <cellStyle name="DataReportHeader_1_1" xfId="3342"/>
    <cellStyle name="DataTableEndSum1" xfId="3343"/>
    <cellStyle name="DataTableEndSum10" xfId="3344"/>
    <cellStyle name="DataTableEndSum11" xfId="3345"/>
    <cellStyle name="DataTableEndSum12" xfId="3346"/>
    <cellStyle name="DataTableEndSum13" xfId="3347"/>
    <cellStyle name="DataTableEndSum14" xfId="3348"/>
    <cellStyle name="DataTableEndSum15" xfId="3349"/>
    <cellStyle name="DataTableEndSum16" xfId="3350"/>
    <cellStyle name="DataTableEndSum17" xfId="3351"/>
    <cellStyle name="DataTableEndSum18" xfId="3352"/>
    <cellStyle name="DataTableEndSum19" xfId="3353"/>
    <cellStyle name="DataTableEndSum2" xfId="3354"/>
    <cellStyle name="DataTableEndSum20" xfId="3355"/>
    <cellStyle name="DataTableEndSum21" xfId="3356"/>
    <cellStyle name="DataTableEndSum22" xfId="3357"/>
    <cellStyle name="DataTableEndSum23" xfId="3358"/>
    <cellStyle name="DataTableEndSum24" xfId="3359"/>
    <cellStyle name="DataTableEndSum25" xfId="3360"/>
    <cellStyle name="DataTableEndSum3" xfId="3361"/>
    <cellStyle name="DataTableEndSum4" xfId="3362"/>
    <cellStyle name="DataTableEndSum5" xfId="3363"/>
    <cellStyle name="DataTableEndSum6" xfId="3364"/>
    <cellStyle name="DataTableEndSum7" xfId="3365"/>
    <cellStyle name="DataTableEndSum8" xfId="3366"/>
    <cellStyle name="DataTableEndSum9" xfId="3367"/>
    <cellStyle name="DataTitle" xfId="3368"/>
    <cellStyle name="Date" xfId="922"/>
    <cellStyle name="Date Short" xfId="923"/>
    <cellStyle name="Define-Column" xfId="924"/>
    <cellStyle name="Dezimal [0]_laroux" xfId="925"/>
    <cellStyle name="Dezimal_laroux" xfId="926"/>
    <cellStyle name="Enter Currency (0)" xfId="927"/>
    <cellStyle name="Enter Currency (2)" xfId="928"/>
    <cellStyle name="Enter Units (0)" xfId="929"/>
    <cellStyle name="Enter Units (1)" xfId="930"/>
    <cellStyle name="Enter Units (2)" xfId="931"/>
    <cellStyle name="Error" xfId="238"/>
    <cellStyle name="Error 2" xfId="239"/>
    <cellStyle name="Error 2 2" xfId="932"/>
    <cellStyle name="Euro" xfId="933"/>
    <cellStyle name="Excel Built-in Normal" xfId="54"/>
    <cellStyle name="Excel Built-in Normal 2" xfId="934"/>
    <cellStyle name="Excel Built-in Normal 2 2" xfId="1775"/>
    <cellStyle name="Excel Built-in Normal 3" xfId="1774"/>
    <cellStyle name="Excel Built-in Normal_тетяна 18 06 14" xfId="3369"/>
    <cellStyle name="Explanatory Text" xfId="55"/>
    <cellStyle name="Footnote" xfId="240"/>
    <cellStyle name="Footnote 2" xfId="241"/>
    <cellStyle name="Footnote 2 2" xfId="935"/>
    <cellStyle name="From" xfId="936"/>
    <cellStyle name="FS10" xfId="937"/>
    <cellStyle name="Good" xfId="56"/>
    <cellStyle name="Good 2" xfId="243"/>
    <cellStyle name="Good 2 2" xfId="938"/>
    <cellStyle name="Good 3" xfId="242"/>
    <cellStyle name="Good 4" xfId="939"/>
    <cellStyle name="Grey" xfId="940"/>
    <cellStyle name="Header1" xfId="941"/>
    <cellStyle name="Header1 2" xfId="942"/>
    <cellStyle name="Header1 2 2" xfId="943"/>
    <cellStyle name="Header1 3" xfId="944"/>
    <cellStyle name="Header1 3 2" xfId="945"/>
    <cellStyle name="Header1 4" xfId="946"/>
    <cellStyle name="Header2" xfId="947"/>
    <cellStyle name="Heading" xfId="244"/>
    <cellStyle name="Heading 1" xfId="57"/>
    <cellStyle name="Heading 1 2" xfId="246"/>
    <cellStyle name="Heading 1 2 2" xfId="948"/>
    <cellStyle name="Heading 1 3" xfId="245"/>
    <cellStyle name="Heading 1 4" xfId="949"/>
    <cellStyle name="Heading 2" xfId="58"/>
    <cellStyle name="Heading 2 2" xfId="248"/>
    <cellStyle name="Heading 2 2 2" xfId="950"/>
    <cellStyle name="Heading 2 3" xfId="247"/>
    <cellStyle name="Heading 2 4" xfId="951"/>
    <cellStyle name="Heading 3" xfId="59"/>
    <cellStyle name="Heading 3 2" xfId="249"/>
    <cellStyle name="Heading 3 3" xfId="952"/>
    <cellStyle name="Heading 4" xfId="60"/>
    <cellStyle name="highlight" xfId="953"/>
    <cellStyle name="Hyperlink 2" xfId="954"/>
    <cellStyle name="Iau?iue" xfId="955"/>
    <cellStyle name="Input" xfId="61"/>
    <cellStyle name="Input [yellow]" xfId="956"/>
    <cellStyle name="Input 2" xfId="217"/>
    <cellStyle name="Input 2 2" xfId="1899"/>
    <cellStyle name="Input 3" xfId="1898"/>
    <cellStyle name="Input 4" xfId="2156"/>
    <cellStyle name="Input 5" xfId="2170"/>
    <cellStyle name="Input 6" xfId="2168"/>
    <cellStyle name="Level0" xfId="957"/>
    <cellStyle name="Level0 2" xfId="958"/>
    <cellStyle name="Level0 3" xfId="959"/>
    <cellStyle name="Level0 4" xfId="960"/>
    <cellStyle name="Level0_Директор 2011-Шаблон" xfId="961"/>
    <cellStyle name="Level1" xfId="962"/>
    <cellStyle name="Level1-Numbers" xfId="963"/>
    <cellStyle name="Level1-Numbers-Hide" xfId="964"/>
    <cellStyle name="Level2" xfId="965"/>
    <cellStyle name="Level2-Hide" xfId="966"/>
    <cellStyle name="Level2-Numbers" xfId="967"/>
    <cellStyle name="Level2-Numbers-Hide" xfId="968"/>
    <cellStyle name="Level3" xfId="969"/>
    <cellStyle name="Level3-Hide" xfId="970"/>
    <cellStyle name="Level3-Numbers" xfId="971"/>
    <cellStyle name="Level3-Numbers-Hide" xfId="972"/>
    <cellStyle name="Level4" xfId="973"/>
    <cellStyle name="Level4-Hide" xfId="974"/>
    <cellStyle name="Level4-Numbers" xfId="975"/>
    <cellStyle name="Level4-Numbers-Hide" xfId="976"/>
    <cellStyle name="Level5" xfId="977"/>
    <cellStyle name="Level5-Hide" xfId="978"/>
    <cellStyle name="Level5-Numbers" xfId="979"/>
    <cellStyle name="Level5-Numbers-Hide" xfId="980"/>
    <cellStyle name="Level6" xfId="981"/>
    <cellStyle name="Level6-Hide" xfId="982"/>
    <cellStyle name="Level6-Numbers" xfId="983"/>
    <cellStyle name="Level7" xfId="984"/>
    <cellStyle name="Level7-Hide" xfId="985"/>
    <cellStyle name="Level7-Numbers" xfId="986"/>
    <cellStyle name="Link Currency (0)" xfId="987"/>
    <cellStyle name="Link Currency (2)" xfId="988"/>
    <cellStyle name="Link Units (0)" xfId="989"/>
    <cellStyle name="Link Units (1)" xfId="990"/>
    <cellStyle name="Link Units (2)" xfId="991"/>
    <cellStyle name="Linked Cell" xfId="62"/>
    <cellStyle name="Milliers [0]_laroux" xfId="992"/>
    <cellStyle name="Milliers_laroux" xfId="993"/>
    <cellStyle name="Neutral" xfId="63"/>
    <cellStyle name="Neutral 2" xfId="251"/>
    <cellStyle name="Neutral 2 2" xfId="994"/>
    <cellStyle name="Neutral 3" xfId="250"/>
    <cellStyle name="Neutral 4" xfId="995"/>
    <cellStyle name="normal" xfId="996"/>
    <cellStyle name="Normal - Style1" xfId="997"/>
    <cellStyle name="Normal 2" xfId="998"/>
    <cellStyle name="Normal_# 41-Market &amp;Trends" xfId="999"/>
    <cellStyle name="normalPercent" xfId="1000"/>
    <cellStyle name="nornPercent" xfId="1001"/>
    <cellStyle name="Note" xfId="64"/>
    <cellStyle name="Note 2" xfId="218"/>
    <cellStyle name="Note 2 2" xfId="253"/>
    <cellStyle name="Note 2 2 2" xfId="1902"/>
    <cellStyle name="Note 2 3" xfId="1002"/>
    <cellStyle name="Note 2 3 2" xfId="1903"/>
    <cellStyle name="Note 2 4" xfId="1901"/>
    <cellStyle name="Note 3" xfId="252"/>
    <cellStyle name="Note 3 2" xfId="1904"/>
    <cellStyle name="Note 4" xfId="1003"/>
    <cellStyle name="Note 4 2" xfId="1905"/>
    <cellStyle name="Note 5" xfId="1900"/>
    <cellStyle name="Number-Cells" xfId="1004"/>
    <cellStyle name="Number-Cells-Column2" xfId="1005"/>
    <cellStyle name="Number-Cells-Column5" xfId="1006"/>
    <cellStyle name="Output" xfId="65"/>
    <cellStyle name="Output 2" xfId="219"/>
    <cellStyle name="Output 2 2" xfId="1893"/>
    <cellStyle name="Output 3" xfId="1894"/>
    <cellStyle name="Percent [0]" xfId="1007"/>
    <cellStyle name="Percent [00]" xfId="1008"/>
    <cellStyle name="Percent [2]" xfId="1009"/>
    <cellStyle name="Percent_#6 Temps &amp; Contractors" xfId="1010"/>
    <cellStyle name="PrePop Currency (0)" xfId="1011"/>
    <cellStyle name="PrePop Currency (2)" xfId="1012"/>
    <cellStyle name="PrePop Units (0)" xfId="1013"/>
    <cellStyle name="PrePop Units (1)" xfId="1014"/>
    <cellStyle name="PrePop Units (2)" xfId="1015"/>
    <cellStyle name="Row-Header" xfId="1016"/>
    <cellStyle name="S4" xfId="1017"/>
    <cellStyle name="S4 2" xfId="1018"/>
    <cellStyle name="S4 3" xfId="1019"/>
    <cellStyle name="S7" xfId="1020"/>
    <cellStyle name="S7 2" xfId="1021"/>
    <cellStyle name="S7 3" xfId="1022"/>
    <cellStyle name="Status" xfId="254"/>
    <cellStyle name="Status 2" xfId="255"/>
    <cellStyle name="Status_Лора  Річний план_ шаблон_30.10.17" xfId="1023"/>
    <cellStyle name="TableStyleLight1" xfId="263"/>
    <cellStyle name="TableStyleLight1 2" xfId="1024"/>
    <cellStyle name="TableStyleLight1 3" xfId="1025"/>
    <cellStyle name="Text" xfId="256"/>
    <cellStyle name="Text 2" xfId="257"/>
    <cellStyle name="Text 3" xfId="1027"/>
    <cellStyle name="Text 4" xfId="1028"/>
    <cellStyle name="Text 5" xfId="1026"/>
    <cellStyle name="Text Indent A" xfId="1029"/>
    <cellStyle name="Text Indent B" xfId="1030"/>
    <cellStyle name="Text Indent C" xfId="1031"/>
    <cellStyle name="Text_Лора  Річний план_ шаблон_30.10.17" xfId="1032"/>
    <cellStyle name="Title" xfId="66"/>
    <cellStyle name="Total" xfId="67"/>
    <cellStyle name="Total 2" xfId="220"/>
    <cellStyle name="Total 2 2" xfId="1891"/>
    <cellStyle name="Total 3" xfId="1892"/>
    <cellStyle name="Tytuі" xfId="1033"/>
    <cellStyle name="Tytuі 2" xfId="1034"/>
    <cellStyle name="Tytuі 3" xfId="1035"/>
    <cellStyle name="vb-rynok" xfId="1036"/>
    <cellStyle name="Währung [0]_RESULTS" xfId="1037"/>
    <cellStyle name="Währung_RESULTS" xfId="1038"/>
    <cellStyle name="Warning" xfId="258"/>
    <cellStyle name="Warning 2" xfId="259"/>
    <cellStyle name="Warning 2 2" xfId="1039"/>
    <cellStyle name="Warning Text" xfId="68"/>
    <cellStyle name="Акцент1 2" xfId="69"/>
    <cellStyle name="Акцент1 2 2" xfId="1040"/>
    <cellStyle name="Акцент1 2 3" xfId="1041"/>
    <cellStyle name="Акцент1 2 4" xfId="1042"/>
    <cellStyle name="Акцент1 2 5" xfId="1043"/>
    <cellStyle name="Акцент1 3" xfId="1044"/>
    <cellStyle name="Акцент1 4" xfId="1045"/>
    <cellStyle name="Акцент1 5" xfId="1046"/>
    <cellStyle name="Акцент1 6" xfId="1047"/>
    <cellStyle name="Акцент2 2" xfId="70"/>
    <cellStyle name="Акцент2 2 2" xfId="1048"/>
    <cellStyle name="Акцент2 2 3" xfId="1049"/>
    <cellStyle name="Акцент2 2 4" xfId="1050"/>
    <cellStyle name="Акцент2 2 5" xfId="1051"/>
    <cellStyle name="Акцент2 3" xfId="1052"/>
    <cellStyle name="Акцент2 4" xfId="1053"/>
    <cellStyle name="Акцент2 5" xfId="1054"/>
    <cellStyle name="Акцент2 6" xfId="1055"/>
    <cellStyle name="Акцент3 2" xfId="71"/>
    <cellStyle name="Акцент3 2 2" xfId="1056"/>
    <cellStyle name="Акцент3 2 3" xfId="1057"/>
    <cellStyle name="Акцент3 2 4" xfId="1058"/>
    <cellStyle name="Акцент3 3" xfId="1059"/>
    <cellStyle name="Акцент3 4" xfId="1060"/>
    <cellStyle name="Акцент3 5" xfId="1061"/>
    <cellStyle name="Акцент4 2" xfId="72"/>
    <cellStyle name="Акцент4 2 2" xfId="1062"/>
    <cellStyle name="Акцент4 2 3" xfId="1063"/>
    <cellStyle name="Акцент4 2 4" xfId="1064"/>
    <cellStyle name="Акцент4 2 5" xfId="1065"/>
    <cellStyle name="Акцент4 3" xfId="1066"/>
    <cellStyle name="Акцент4 4" xfId="1067"/>
    <cellStyle name="Акцент4 5" xfId="1068"/>
    <cellStyle name="Акцент4 6" xfId="1069"/>
    <cellStyle name="Акцент5 2" xfId="73"/>
    <cellStyle name="Акцент5 2 2" xfId="1070"/>
    <cellStyle name="Акцент5 2 3" xfId="1071"/>
    <cellStyle name="Акцент5 2 4" xfId="1072"/>
    <cellStyle name="Акцент5 3" xfId="1073"/>
    <cellStyle name="Акцент5 4" xfId="1074"/>
    <cellStyle name="Акцент5 5" xfId="1075"/>
    <cellStyle name="Акцент6 2" xfId="74"/>
    <cellStyle name="Акцент6 2 2" xfId="1076"/>
    <cellStyle name="Акцент6 2 3" xfId="1077"/>
    <cellStyle name="Акцент6 2 4" xfId="1078"/>
    <cellStyle name="Акцент6 3" xfId="1079"/>
    <cellStyle name="Акцент6 4" xfId="1080"/>
    <cellStyle name="Акцент6 5" xfId="1081"/>
    <cellStyle name="Акцентування1" xfId="1082"/>
    <cellStyle name="Акцентування1 1" xfId="1083"/>
    <cellStyle name="Акцентування1 2" xfId="1084"/>
    <cellStyle name="Акцентування1 3" xfId="1085"/>
    <cellStyle name="Акцентування1 4" xfId="1086"/>
    <cellStyle name="Акцентування1_ЗапасыЛена2" xfId="1087"/>
    <cellStyle name="Акцентування2" xfId="1088"/>
    <cellStyle name="Акцентування2 1" xfId="1089"/>
    <cellStyle name="Акцентування2 2" xfId="1090"/>
    <cellStyle name="Акцентування2 3" xfId="1091"/>
    <cellStyle name="Акцентування2 4" xfId="1092"/>
    <cellStyle name="Акцентування2_ЗапасыЛена2" xfId="1093"/>
    <cellStyle name="Акцентування3" xfId="1094"/>
    <cellStyle name="Акцентування3 1" xfId="1095"/>
    <cellStyle name="Акцентування3 2" xfId="1096"/>
    <cellStyle name="Акцентування3 3" xfId="1097"/>
    <cellStyle name="Акцентування3 4" xfId="1098"/>
    <cellStyle name="Акцентування3_ЗапасыЛена2" xfId="1099"/>
    <cellStyle name="Акцентування4" xfId="1100"/>
    <cellStyle name="Акцентування4 1" xfId="1101"/>
    <cellStyle name="Акцентування4 2" xfId="1102"/>
    <cellStyle name="Акцентування4 3" xfId="1103"/>
    <cellStyle name="Акцентування4 4" xfId="1104"/>
    <cellStyle name="Акцентування4_ЗапасыЛена2" xfId="1105"/>
    <cellStyle name="Акцентування5" xfId="1106"/>
    <cellStyle name="Акцентування5 1" xfId="1107"/>
    <cellStyle name="Акцентування5 2" xfId="1108"/>
    <cellStyle name="Акцентування5 3" xfId="1109"/>
    <cellStyle name="Акцентування5 4" xfId="1110"/>
    <cellStyle name="Акцентування5_ЗапасыЛена2" xfId="1111"/>
    <cellStyle name="Акцентування6" xfId="1112"/>
    <cellStyle name="Акцентування6 1" xfId="1113"/>
    <cellStyle name="Акцентування6 2" xfId="1114"/>
    <cellStyle name="Акцентування6 3" xfId="1115"/>
    <cellStyle name="Акцентування6 4" xfId="1116"/>
    <cellStyle name="Акцентування6_ЗапасыЛена2" xfId="1117"/>
    <cellStyle name="Ввід" xfId="1118"/>
    <cellStyle name="Ввід 1" xfId="1119"/>
    <cellStyle name="Ввід 1 2" xfId="1907"/>
    <cellStyle name="Ввід 2" xfId="1120"/>
    <cellStyle name="Ввід 2 2" xfId="1908"/>
    <cellStyle name="Ввід 3" xfId="1121"/>
    <cellStyle name="Ввід 3 2" xfId="1909"/>
    <cellStyle name="Ввід 4" xfId="1122"/>
    <cellStyle name="Ввід 4 2" xfId="1910"/>
    <cellStyle name="Ввід 5" xfId="1906"/>
    <cellStyle name="Ввід_ЗапасыЛена2" xfId="1123"/>
    <cellStyle name="Ввод  2" xfId="75"/>
    <cellStyle name="Ввод  2 2" xfId="1124"/>
    <cellStyle name="Ввод  2 2 2" xfId="1912"/>
    <cellStyle name="Ввод  2 3" xfId="1125"/>
    <cellStyle name="Ввод  2 3 2" xfId="1913"/>
    <cellStyle name="Ввод  2 4" xfId="1126"/>
    <cellStyle name="Ввод  2 4 2" xfId="1914"/>
    <cellStyle name="Ввод  2 5" xfId="1911"/>
    <cellStyle name="Ввод  3" xfId="1127"/>
    <cellStyle name="Ввод  3 2" xfId="1915"/>
    <cellStyle name="Ввод  4" xfId="1128"/>
    <cellStyle name="Ввод  4 2" xfId="1916"/>
    <cellStyle name="Відсотковий 2" xfId="76"/>
    <cellStyle name="Відсотковий 2 2" xfId="1129"/>
    <cellStyle name="Відсотковий 2 3" xfId="2155"/>
    <cellStyle name="Відсотковий 3" xfId="1130"/>
    <cellStyle name="Відсотковий 3 2" xfId="1131"/>
    <cellStyle name="Відсотковий 3 3" xfId="1132"/>
    <cellStyle name="Внебиржевой" xfId="1133"/>
    <cellStyle name="Вывод 2" xfId="77"/>
    <cellStyle name="Вывод 2 2" xfId="1134"/>
    <cellStyle name="Вывод 2 2 2" xfId="1889"/>
    <cellStyle name="Вывод 2 3" xfId="1135"/>
    <cellStyle name="Вывод 2 3 2" xfId="1888"/>
    <cellStyle name="Вывод 2 4" xfId="1136"/>
    <cellStyle name="Вывод 2 4 2" xfId="1887"/>
    <cellStyle name="Вывод 2 5" xfId="1137"/>
    <cellStyle name="Вывод 2 5 2" xfId="1886"/>
    <cellStyle name="Вывод 2 6" xfId="1890"/>
    <cellStyle name="Вывод 3" xfId="1138"/>
    <cellStyle name="Вывод 3 2" xfId="1885"/>
    <cellStyle name="Вывод 4" xfId="1139"/>
    <cellStyle name="Вывод 4 2" xfId="1884"/>
    <cellStyle name="Вывод 5" xfId="1140"/>
    <cellStyle name="Вывод 5 2" xfId="1883"/>
    <cellStyle name="Вывод 6" xfId="1141"/>
    <cellStyle name="Вывод 6 2" xfId="1882"/>
    <cellStyle name="Вычисление 2" xfId="78"/>
    <cellStyle name="Вычисление 2 2" xfId="1142"/>
    <cellStyle name="Вычисление 2 2 2" xfId="1918"/>
    <cellStyle name="Вычисление 2 3" xfId="1143"/>
    <cellStyle name="Вычисление 2 3 2" xfId="1919"/>
    <cellStyle name="Вычисление 2 4" xfId="1144"/>
    <cellStyle name="Вычисление 2 4 2" xfId="1920"/>
    <cellStyle name="Вычисление 2 5" xfId="1145"/>
    <cellStyle name="Вычисление 2 5 2" xfId="1921"/>
    <cellStyle name="Вычисление 2 6" xfId="1917"/>
    <cellStyle name="Вычисление 3" xfId="1146"/>
    <cellStyle name="Вычисление 3 2" xfId="1922"/>
    <cellStyle name="Вычисление 4" xfId="1147"/>
    <cellStyle name="Вычисление 4 2" xfId="1923"/>
    <cellStyle name="Вычисление 5" xfId="1148"/>
    <cellStyle name="Вычисление 5 2" xfId="1924"/>
    <cellStyle name="Вычисление 6" xfId="1149"/>
    <cellStyle name="Вычисление 6 2" xfId="1925"/>
    <cellStyle name="Гиперссылка 2" xfId="265"/>
    <cellStyle name="Гиперссылка 3" xfId="1150"/>
    <cellStyle name="Денежный 2" xfId="79"/>
    <cellStyle name="Денежный 2 2" xfId="1152"/>
    <cellStyle name="Денежный 2 3" xfId="1153"/>
    <cellStyle name="Денежный 2 4" xfId="1151"/>
    <cellStyle name="Денежный 2 5" xfId="2154"/>
    <cellStyle name="Денежный 3" xfId="80"/>
    <cellStyle name="Денежный 3 2" xfId="1155"/>
    <cellStyle name="Денежный 3 3" xfId="1154"/>
    <cellStyle name="Денежный 4" xfId="81"/>
    <cellStyle name="Добре" xfId="1156"/>
    <cellStyle name="Добре 1" xfId="1157"/>
    <cellStyle name="Добре 2" xfId="1158"/>
    <cellStyle name="Добре 3" xfId="1159"/>
    <cellStyle name="Добре 4" xfId="1160"/>
    <cellStyle name="Добре_ЗапасыЛена2" xfId="1161"/>
    <cellStyle name="Заголовок 1 1" xfId="1162"/>
    <cellStyle name="Заголовок 1 2" xfId="82"/>
    <cellStyle name="Заголовок 1 2 2" xfId="1163"/>
    <cellStyle name="Заголовок 1 3" xfId="83"/>
    <cellStyle name="Заголовок 1 3 2" xfId="1164"/>
    <cellStyle name="Заголовок 1 3 3" xfId="2153"/>
    <cellStyle name="Заголовок 1 4" xfId="1165"/>
    <cellStyle name="Заголовок 1 5" xfId="1166"/>
    <cellStyle name="Заголовок 1 6" xfId="1167"/>
    <cellStyle name="Заголовок 2 1" xfId="1168"/>
    <cellStyle name="Заголовок 2 2" xfId="84"/>
    <cellStyle name="Заголовок 2 2 2" xfId="1169"/>
    <cellStyle name="Заголовок 2 3" xfId="85"/>
    <cellStyle name="Заголовок 2 3 2" xfId="1170"/>
    <cellStyle name="Заголовок 2 3 3" xfId="2152"/>
    <cellStyle name="Заголовок 2 4" xfId="1171"/>
    <cellStyle name="Заголовок 2 5" xfId="1172"/>
    <cellStyle name="Заголовок 2 6" xfId="1173"/>
    <cellStyle name="Заголовок 3 1" xfId="1174"/>
    <cellStyle name="Заголовок 3 2" xfId="86"/>
    <cellStyle name="Заголовок 3 2 2" xfId="1175"/>
    <cellStyle name="Заголовок 3 3" xfId="87"/>
    <cellStyle name="Заголовок 3 3 2" xfId="1176"/>
    <cellStyle name="Заголовок 3 3 3" xfId="2151"/>
    <cellStyle name="Заголовок 3 4" xfId="1177"/>
    <cellStyle name="Заголовок 3 5" xfId="1178"/>
    <cellStyle name="Заголовок 3 6" xfId="1179"/>
    <cellStyle name="Заголовок 4 1" xfId="1180"/>
    <cellStyle name="Заголовок 4 2" xfId="88"/>
    <cellStyle name="Заголовок 4 2 2" xfId="1181"/>
    <cellStyle name="Заголовок 4 3" xfId="89"/>
    <cellStyle name="Заголовок 4 3 2" xfId="1182"/>
    <cellStyle name="Заголовок 4 3 3" xfId="2150"/>
    <cellStyle name="Заголовок 4 4" xfId="1183"/>
    <cellStyle name="Заголовок 4 5" xfId="1184"/>
    <cellStyle name="Заголовок 4 6" xfId="1185"/>
    <cellStyle name="Звичайний 2" xfId="7"/>
    <cellStyle name="Звичайний 2 2" xfId="90"/>
    <cellStyle name="Звичайний 2 2 2" xfId="1187"/>
    <cellStyle name="Звичайний 2 2 2 2" xfId="1188"/>
    <cellStyle name="Звичайний 2 2 2 2 2" xfId="1955"/>
    <cellStyle name="Звичайний 2 2 2 2 2 2" xfId="2451"/>
    <cellStyle name="Звичайний 2 2 2 2 2 2 2" xfId="2588"/>
    <cellStyle name="Звичайний 2 2 2 2 2 3" xfId="2587"/>
    <cellStyle name="Звичайний 2 2 2 2 3" xfId="2188"/>
    <cellStyle name="Звичайний 2 2 2 2 3 2" xfId="2589"/>
    <cellStyle name="Звичайний 2 2 2 2 4" xfId="2298"/>
    <cellStyle name="Звичайний 2 2 2 2 4 2" xfId="2590"/>
    <cellStyle name="Звичайний 2 2 2 2 5" xfId="2586"/>
    <cellStyle name="Звичайний 2 2 2 3" xfId="1954"/>
    <cellStyle name="Звичайний 2 2 2 3 2" xfId="2450"/>
    <cellStyle name="Звичайний 2 2 2 3 2 2" xfId="2592"/>
    <cellStyle name="Звичайний 2 2 2 3 3" xfId="2591"/>
    <cellStyle name="Звичайний 2 2 2 4" xfId="2187"/>
    <cellStyle name="Звичайний 2 2 2 4 2" xfId="2593"/>
    <cellStyle name="Звичайний 2 2 2 5" xfId="2297"/>
    <cellStyle name="Звичайний 2 2 2 5 2" xfId="2594"/>
    <cellStyle name="Звичайний 2 2 2 6" xfId="2585"/>
    <cellStyle name="Звичайний 2 2 3" xfId="1189"/>
    <cellStyle name="Звичайний 2 2 3 2" xfId="1956"/>
    <cellStyle name="Звичайний 2 2 3 2 2" xfId="2452"/>
    <cellStyle name="Звичайний 2 2 3 2 2 2" xfId="2597"/>
    <cellStyle name="Звичайний 2 2 3 2 3" xfId="2596"/>
    <cellStyle name="Звичайний 2 2 3 3" xfId="2189"/>
    <cellStyle name="Звичайний 2 2 3 3 2" xfId="2598"/>
    <cellStyle name="Звичайний 2 2 3 4" xfId="2299"/>
    <cellStyle name="Звичайний 2 2 3 4 2" xfId="2599"/>
    <cellStyle name="Звичайний 2 2 3 5" xfId="2595"/>
    <cellStyle name="Звичайний 2 2 4" xfId="1186"/>
    <cellStyle name="Звичайний 2 2 4 2" xfId="2079"/>
    <cellStyle name="Звичайний 2 2 4 2 2" xfId="2572"/>
    <cellStyle name="Звичайний 2 2 4 2 2 2" xfId="2602"/>
    <cellStyle name="Звичайний 2 2 4 2 3" xfId="2601"/>
    <cellStyle name="Звичайний 2 2 4 3" xfId="2419"/>
    <cellStyle name="Звичайний 2 2 4 3 2" xfId="2603"/>
    <cellStyle name="Звичайний 2 2 4 4" xfId="2600"/>
    <cellStyle name="Звичайний 2 2 5" xfId="2149"/>
    <cellStyle name="Звичайний 2 2 6" xfId="1953"/>
    <cellStyle name="Звичайний 2 2 6 2" xfId="2449"/>
    <cellStyle name="Звичайний 2 2 6 2 2" xfId="2605"/>
    <cellStyle name="Звичайний 2 2 6 3" xfId="2604"/>
    <cellStyle name="Звичайний 2 2 7" xfId="2186"/>
    <cellStyle name="Звичайний 2 2 7 2" xfId="2606"/>
    <cellStyle name="Звичайний 2 2 8" xfId="2296"/>
    <cellStyle name="Звичайний 2 2 8 2" xfId="2607"/>
    <cellStyle name="Звичайний 2 3" xfId="2164"/>
    <cellStyle name="Звичайний 3" xfId="91"/>
    <cellStyle name="Звичайний 3 2" xfId="92"/>
    <cellStyle name="Звичайний 3 2 2" xfId="1612"/>
    <cellStyle name="Звичайний 3 2 3" xfId="2147"/>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7 2" xfId="2146"/>
    <cellStyle name="Звичайний 3 7 2 2" xfId="2578"/>
    <cellStyle name="Звичайний 3 7 2 2 2" xfId="2610"/>
    <cellStyle name="Звичайний 3 7 2 3" xfId="2609"/>
    <cellStyle name="Звичайний 3 7 3" xfId="2444"/>
    <cellStyle name="Звичайний 3 7 3 2" xfId="2611"/>
    <cellStyle name="Звичайний 3 7 4" xfId="2608"/>
    <cellStyle name="Звичайний 3 7 5" xfId="3278"/>
    <cellStyle name="Звичайний 3 8" xfId="99"/>
    <cellStyle name="Звичайний 3 8 2" xfId="2145"/>
    <cellStyle name="Звичайний 3 8 2 2" xfId="2577"/>
    <cellStyle name="Звичайний 3 8 2 2 2" xfId="2614"/>
    <cellStyle name="Звичайний 3 8 2 3" xfId="2613"/>
    <cellStyle name="Звичайний 3 8 3" xfId="2443"/>
    <cellStyle name="Звичайний 3 8 3 2" xfId="2615"/>
    <cellStyle name="Звичайний 3 8 4" xfId="2612"/>
    <cellStyle name="Звичайний 3 8 5" xfId="3279"/>
    <cellStyle name="Звичайний 3 9" xfId="2148"/>
    <cellStyle name="Звичайний 4" xfId="100"/>
    <cellStyle name="Звичайний 4 2" xfId="101"/>
    <cellStyle name="Звичайний 4 2 2" xfId="2143"/>
    <cellStyle name="Звичайний 4 2 2 2" xfId="2576"/>
    <cellStyle name="Звичайний 4 2 2 2 2" xfId="2619"/>
    <cellStyle name="Звичайний 4 2 2 3" xfId="2618"/>
    <cellStyle name="Звичайний 4 2 3" xfId="2441"/>
    <cellStyle name="Звичайний 4 2 3 2" xfId="2620"/>
    <cellStyle name="Звичайний 4 2 4" xfId="2617"/>
    <cellStyle name="Звичайний 4 2 5" xfId="3281"/>
    <cellStyle name="Звичайний 4 3" xfId="102"/>
    <cellStyle name="Звичайний 4 4" xfId="1190"/>
    <cellStyle name="Звичайний 4 5" xfId="2144"/>
    <cellStyle name="Звичайний 4 5 2" xfId="2442"/>
    <cellStyle name="Звичайний 4 5 2 2" xfId="2622"/>
    <cellStyle name="Звичайний 4 5 3" xfId="2621"/>
    <cellStyle name="Звичайний 4 6" xfId="2616"/>
    <cellStyle name="Звичайний 4 7" xfId="3280"/>
    <cellStyle name="Звичайний 5" xfId="103"/>
    <cellStyle name="Звичайний 5 2" xfId="215"/>
    <cellStyle name="Звичайний 6" xfId="221"/>
    <cellStyle name="Звичайний 6 2" xfId="2091"/>
    <cellStyle name="Звичайний 6 2 2" xfId="2575"/>
    <cellStyle name="Звичайний 6 2 2 2" xfId="2625"/>
    <cellStyle name="Звичайний 6 2 3" xfId="2624"/>
    <cellStyle name="Звичайний 6 3" xfId="2427"/>
    <cellStyle name="Звичайний 6 3 2" xfId="2626"/>
    <cellStyle name="Звичайний 6 4" xfId="2623"/>
    <cellStyle name="Звичайний 6 5" xfId="3306"/>
    <cellStyle name="Звичайний 7" xfId="222"/>
    <cellStyle name="Звичайний 7 2" xfId="2090"/>
    <cellStyle name="Звичайний 7 2 2" xfId="2574"/>
    <cellStyle name="Звичайний 7 2 2 2" xfId="2629"/>
    <cellStyle name="Звичайний 7 2 3" xfId="2628"/>
    <cellStyle name="Звичайний 7 3" xfId="2426"/>
    <cellStyle name="Звичайний 7 3 2" xfId="2630"/>
    <cellStyle name="Звичайний 7 4" xfId="2627"/>
    <cellStyle name="Звичайний 7 5" xfId="3307"/>
    <cellStyle name="Звичайний 8" xfId="223"/>
    <cellStyle name="Зв'язана клітинка" xfId="1191"/>
    <cellStyle name="Зв'язана клітинка 1" xfId="1192"/>
    <cellStyle name="Зв'язана клітинка 2" xfId="1193"/>
    <cellStyle name="Зв'язана клітинка 3" xfId="1194"/>
    <cellStyle name="Зв'язана клітинка 4" xfId="1195"/>
    <cellStyle name="Зв'язана клітинка_ЗапасыЛена2" xfId="1196"/>
    <cellStyle name="Итог 2" xfId="104"/>
    <cellStyle name="Итог 2 2" xfId="1197"/>
    <cellStyle name="Итог 2 2 2" xfId="1880"/>
    <cellStyle name="Итог 2 3" xfId="1198"/>
    <cellStyle name="Итог 2 3 2" xfId="1879"/>
    <cellStyle name="Итог 2 4" xfId="1881"/>
    <cellStyle name="Итог 3" xfId="1199"/>
    <cellStyle name="Итог 3 2" xfId="1878"/>
    <cellStyle name="Итог 4" xfId="1200"/>
    <cellStyle name="Итог 4 2" xfId="1877"/>
    <cellStyle name="Итог 5" xfId="1201"/>
    <cellStyle name="Итог 5 2" xfId="1876"/>
    <cellStyle name="Итог 6" xfId="1202"/>
    <cellStyle name="Итог 6 2" xfId="1875"/>
    <cellStyle name="Контрольна клітинка" xfId="1203"/>
    <cellStyle name="Контрольна клітинка 1" xfId="1204"/>
    <cellStyle name="Контрольна клітинка 2" xfId="1205"/>
    <cellStyle name="Контрольна клітинка 3" xfId="1206"/>
    <cellStyle name="Контрольна клітинка 4" xfId="1207"/>
    <cellStyle name="Контрольна клітинка_ЗапасыЛена2" xfId="1208"/>
    <cellStyle name="Контрольная ячейка 2" xfId="105"/>
    <cellStyle name="Контрольная ячейка 2 2" xfId="1209"/>
    <cellStyle name="Контрольная ячейка 2 3" xfId="1210"/>
    <cellStyle name="Контрольная ячейка 2 4" xfId="1211"/>
    <cellStyle name="Контрольная ячейка 3" xfId="1212"/>
    <cellStyle name="Контрольная ячейка 4" xfId="1213"/>
    <cellStyle name="Назва" xfId="1214"/>
    <cellStyle name="Назва 1" xfId="1215"/>
    <cellStyle name="Назва 2" xfId="1216"/>
    <cellStyle name="Назва 3" xfId="1217"/>
    <cellStyle name="Назва 4" xfId="1218"/>
    <cellStyle name="Назва_ЗапасыЛена2" xfId="1219"/>
    <cellStyle name="Название 2" xfId="106"/>
    <cellStyle name="Название 2 2" xfId="1220"/>
    <cellStyle name="Название 3" xfId="1221"/>
    <cellStyle name="Название 4" xfId="1222"/>
    <cellStyle name="Нейтральный 2" xfId="107"/>
    <cellStyle name="Нейтральный 2 2" xfId="1223"/>
    <cellStyle name="Нейтральный 2 3" xfId="1224"/>
    <cellStyle name="Нейтральный 2 4" xfId="1225"/>
    <cellStyle name="Нейтральный 3" xfId="1226"/>
    <cellStyle name="Нейтральный 4" xfId="1227"/>
    <cellStyle name="Нейтральный 5" xfId="1228"/>
    <cellStyle name="Нейтральный 6" xfId="1229"/>
    <cellStyle name="Обчислення" xfId="1230"/>
    <cellStyle name="Обчислення 1" xfId="1231"/>
    <cellStyle name="Обчислення 1 2" xfId="1927"/>
    <cellStyle name="Обчислення 2" xfId="1232"/>
    <cellStyle name="Обчислення 2 2" xfId="1928"/>
    <cellStyle name="Обчислення 3" xfId="1233"/>
    <cellStyle name="Обчислення 3 2" xfId="1929"/>
    <cellStyle name="Обчислення 4" xfId="1234"/>
    <cellStyle name="Обчислення 4 2" xfId="1930"/>
    <cellStyle name="Обчислення 5" xfId="1926"/>
    <cellStyle name="Обчислення_ЗапасыЛена2" xfId="1235"/>
    <cellStyle name="Обычный" xfId="0" builtinId="0"/>
    <cellStyle name="Обычный 10" xfId="108"/>
    <cellStyle name="Обычный 10 2" xfId="109"/>
    <cellStyle name="Обычный 10 3" xfId="110"/>
    <cellStyle name="Обычный 10 4" xfId="111"/>
    <cellStyle name="Обычный 10 5" xfId="112"/>
    <cellStyle name="Обычный 10 5 2" xfId="1237"/>
    <cellStyle name="Обычный 10 5 3" xfId="2141"/>
    <cellStyle name="Обычный 10 6" xfId="1236"/>
    <cellStyle name="Обычный 10 7" xfId="2142"/>
    <cellStyle name="Обычный 11" xfId="113"/>
    <cellStyle name="Обычный 11 2" xfId="114"/>
    <cellStyle name="Обычный 11 3" xfId="115"/>
    <cellStyle name="Обычный 11 4" xfId="1238"/>
    <cellStyle name="Обычный 12" xfId="116"/>
    <cellStyle name="Обычный 12 2" xfId="1239"/>
    <cellStyle name="Обычный 12 2 2" xfId="1240"/>
    <cellStyle name="Обычный 12 2 2 2" xfId="1241"/>
    <cellStyle name="Обычный 12 2 2 2 2" xfId="1959"/>
    <cellStyle name="Обычный 12 2 2 2 2 2" xfId="2455"/>
    <cellStyle name="Обычный 12 2 2 2 2 2 2" xfId="2635"/>
    <cellStyle name="Обычный 12 2 2 2 2 3" xfId="2634"/>
    <cellStyle name="Обычный 12 2 2 2 3" xfId="2192"/>
    <cellStyle name="Обычный 12 2 2 2 3 2" xfId="2636"/>
    <cellStyle name="Обычный 12 2 2 2 4" xfId="2302"/>
    <cellStyle name="Обычный 12 2 2 2 4 2" xfId="2637"/>
    <cellStyle name="Обычный 12 2 2 2 5" xfId="2633"/>
    <cellStyle name="Обычный 12 2 2 3" xfId="1958"/>
    <cellStyle name="Обычный 12 2 2 3 2" xfId="2454"/>
    <cellStyle name="Обычный 12 2 2 3 2 2" xfId="2639"/>
    <cellStyle name="Обычный 12 2 2 3 3" xfId="2638"/>
    <cellStyle name="Обычный 12 2 2 4" xfId="2191"/>
    <cellStyle name="Обычный 12 2 2 4 2" xfId="2640"/>
    <cellStyle name="Обычный 12 2 2 5" xfId="2301"/>
    <cellStyle name="Обычный 12 2 2 5 2" xfId="2641"/>
    <cellStyle name="Обычный 12 2 2 6" xfId="2632"/>
    <cellStyle name="Обычный 12 2 3" xfId="1242"/>
    <cellStyle name="Обычный 12 2 3 2" xfId="1960"/>
    <cellStyle name="Обычный 12 2 3 2 2" xfId="2456"/>
    <cellStyle name="Обычный 12 2 3 2 2 2" xfId="2644"/>
    <cellStyle name="Обычный 12 2 3 2 3" xfId="2643"/>
    <cellStyle name="Обычный 12 2 3 3" xfId="2193"/>
    <cellStyle name="Обычный 12 2 3 3 2" xfId="2645"/>
    <cellStyle name="Обычный 12 2 3 4" xfId="2303"/>
    <cellStyle name="Обычный 12 2 3 4 2" xfId="2646"/>
    <cellStyle name="Обычный 12 2 3 5" xfId="2642"/>
    <cellStyle name="Обычный 12 2 4" xfId="1957"/>
    <cellStyle name="Обычный 12 2 4 2" xfId="2453"/>
    <cellStyle name="Обычный 12 2 4 2 2" xfId="2648"/>
    <cellStyle name="Обычный 12 2 4 3" xfId="2647"/>
    <cellStyle name="Обычный 12 2 5" xfId="2190"/>
    <cellStyle name="Обычный 12 2 5 2" xfId="2649"/>
    <cellStyle name="Обычный 12 2 6" xfId="2300"/>
    <cellStyle name="Обычный 12 2 6 2" xfId="2650"/>
    <cellStyle name="Обычный 12 2 7" xfId="2631"/>
    <cellStyle name="Обычный 12 3" xfId="1243"/>
    <cellStyle name="Обычный 12 3 2" xfId="1244"/>
    <cellStyle name="Обычный 12 3 2 2" xfId="1245"/>
    <cellStyle name="Обычный 12 3 2 2 2" xfId="1963"/>
    <cellStyle name="Обычный 12 3 2 2 2 2" xfId="2459"/>
    <cellStyle name="Обычный 12 3 2 2 2 2 2" xfId="2655"/>
    <cellStyle name="Обычный 12 3 2 2 2 3" xfId="2654"/>
    <cellStyle name="Обычный 12 3 2 2 3" xfId="2196"/>
    <cellStyle name="Обычный 12 3 2 2 3 2" xfId="2656"/>
    <cellStyle name="Обычный 12 3 2 2 4" xfId="2306"/>
    <cellStyle name="Обычный 12 3 2 2 4 2" xfId="2657"/>
    <cellStyle name="Обычный 12 3 2 2 5" xfId="2653"/>
    <cellStyle name="Обычный 12 3 2 3" xfId="1962"/>
    <cellStyle name="Обычный 12 3 2 3 2" xfId="2458"/>
    <cellStyle name="Обычный 12 3 2 3 2 2" xfId="2659"/>
    <cellStyle name="Обычный 12 3 2 3 3" xfId="2658"/>
    <cellStyle name="Обычный 12 3 2 4" xfId="2195"/>
    <cellStyle name="Обычный 12 3 2 4 2" xfId="2660"/>
    <cellStyle name="Обычный 12 3 2 5" xfId="2305"/>
    <cellStyle name="Обычный 12 3 2 5 2" xfId="2661"/>
    <cellStyle name="Обычный 12 3 2 6" xfId="2652"/>
    <cellStyle name="Обычный 12 3 3" xfId="1246"/>
    <cellStyle name="Обычный 12 3 3 2" xfId="1964"/>
    <cellStyle name="Обычный 12 3 3 2 2" xfId="2460"/>
    <cellStyle name="Обычный 12 3 3 2 2 2" xfId="2664"/>
    <cellStyle name="Обычный 12 3 3 2 3" xfId="2663"/>
    <cellStyle name="Обычный 12 3 3 3" xfId="2197"/>
    <cellStyle name="Обычный 12 3 3 3 2" xfId="2665"/>
    <cellStyle name="Обычный 12 3 3 4" xfId="2307"/>
    <cellStyle name="Обычный 12 3 3 4 2" xfId="2666"/>
    <cellStyle name="Обычный 12 3 3 5" xfId="2662"/>
    <cellStyle name="Обычный 12 3 4" xfId="1961"/>
    <cellStyle name="Обычный 12 3 4 2" xfId="2457"/>
    <cellStyle name="Обычный 12 3 4 2 2" xfId="2668"/>
    <cellStyle name="Обычный 12 3 4 3" xfId="2667"/>
    <cellStyle name="Обычный 12 3 5" xfId="2194"/>
    <cellStyle name="Обычный 12 3 5 2" xfId="2669"/>
    <cellStyle name="Обычный 12 3 6" xfId="2304"/>
    <cellStyle name="Обычный 12 3 6 2" xfId="2670"/>
    <cellStyle name="Обычный 12 3 7" xfId="2651"/>
    <cellStyle name="Обычный 13" xfId="117"/>
    <cellStyle name="Обычный 13 2" xfId="1247"/>
    <cellStyle name="Обычный 13 3" xfId="2140"/>
    <cellStyle name="Обычный 14" xfId="118"/>
    <cellStyle name="Обычный 14 2" xfId="1248"/>
    <cellStyle name="Обычный 14 3" xfId="2139"/>
    <cellStyle name="Обычный 14 3 2" xfId="2440"/>
    <cellStyle name="Обычный 14 3 2 2" xfId="2673"/>
    <cellStyle name="Обычный 14 3 3" xfId="2672"/>
    <cellStyle name="Обычный 14 4" xfId="2671"/>
    <cellStyle name="Обычный 14 5" xfId="3282"/>
    <cellStyle name="Обычный 15" xfId="264"/>
    <cellStyle name="Обычный 15 2" xfId="1249"/>
    <cellStyle name="Обычный 15 3" xfId="2083"/>
    <cellStyle name="Обычный 15 3 2" xfId="2423"/>
    <cellStyle name="Обычный 15 3 2 2" xfId="2676"/>
    <cellStyle name="Обычный 15 3 3" xfId="2675"/>
    <cellStyle name="Обычный 15 4" xfId="2674"/>
    <cellStyle name="Обычный 16" xfId="1250"/>
    <cellStyle name="Обычный 17" xfId="1251"/>
    <cellStyle name="Обычный 18" xfId="1252"/>
    <cellStyle name="Обычный 19" xfId="1253"/>
    <cellStyle name="Обычный 19 2" xfId="1254"/>
    <cellStyle name="Обычный 19_бюджет новая форма2" xfId="1255"/>
    <cellStyle name="Обычный 2" xfId="1"/>
    <cellStyle name="Обычный 2 10" xfId="119"/>
    <cellStyle name="Обычный 2 10 2" xfId="1257"/>
    <cellStyle name="Обычный 2 10 3" xfId="2138"/>
    <cellStyle name="Обычный 2 10 3 2" xfId="2439"/>
    <cellStyle name="Обычный 2 10 3 2 2" xfId="2679"/>
    <cellStyle name="Обычный 2 10 3 3" xfId="2678"/>
    <cellStyle name="Обычный 2 10 4" xfId="2677"/>
    <cellStyle name="Обычный 2 10 5" xfId="3283"/>
    <cellStyle name="Обычный 2 11" xfId="120"/>
    <cellStyle name="Обычный 2 11 2" xfId="1258"/>
    <cellStyle name="Обычный 2 11 3" xfId="2137"/>
    <cellStyle name="Обычный 2 11 3 2" xfId="2438"/>
    <cellStyle name="Обычный 2 11 3 2 2" xfId="2682"/>
    <cellStyle name="Обычный 2 11 3 3" xfId="2681"/>
    <cellStyle name="Обычный 2 11 4" xfId="2680"/>
    <cellStyle name="Обычный 2 11 5" xfId="3284"/>
    <cellStyle name="Обычный 2 12" xfId="121"/>
    <cellStyle name="Обычный 2 12 2" xfId="1259"/>
    <cellStyle name="Обычный 2 12 3" xfId="2136"/>
    <cellStyle name="Обычный 2 12 3 2" xfId="2437"/>
    <cellStyle name="Обычный 2 12 3 2 2" xfId="2685"/>
    <cellStyle name="Обычный 2 12 3 3" xfId="2684"/>
    <cellStyle name="Обычный 2 12 4" xfId="2683"/>
    <cellStyle name="Обычный 2 12 5" xfId="3285"/>
    <cellStyle name="Обычный 2 13" xfId="122"/>
    <cellStyle name="Обычный 2 13 2" xfId="1260"/>
    <cellStyle name="Обычный 2 13 3" xfId="2135"/>
    <cellStyle name="Обычный 2 13 3 2" xfId="2436"/>
    <cellStyle name="Обычный 2 13 3 2 2" xfId="2688"/>
    <cellStyle name="Обычный 2 13 3 3" xfId="2687"/>
    <cellStyle name="Обычный 2 13 4" xfId="2686"/>
    <cellStyle name="Обычный 2 13 5" xfId="3286"/>
    <cellStyle name="Обычный 2 14" xfId="123"/>
    <cellStyle name="Обычный 2 15" xfId="124"/>
    <cellStyle name="Обычный 2 15 2" xfId="3370"/>
    <cellStyle name="Обычный 2 15_Копія  форма № 8-НКРЕКП-тепло 2014" xfId="3371"/>
    <cellStyle name="Обычный 2 16" xfId="125"/>
    <cellStyle name="Обычный 2 17" xfId="1261"/>
    <cellStyle name="Обычный 2 17 2" xfId="1262"/>
    <cellStyle name="Обычный 2 17 2 2" xfId="1263"/>
    <cellStyle name="Обычный 2 17 2 2 2" xfId="1967"/>
    <cellStyle name="Обычный 2 17 2 2 2 2" xfId="2463"/>
    <cellStyle name="Обычный 2 17 2 2 2 2 2" xfId="2693"/>
    <cellStyle name="Обычный 2 17 2 2 2 3" xfId="2692"/>
    <cellStyle name="Обычный 2 17 2 2 3" xfId="2200"/>
    <cellStyle name="Обычный 2 17 2 2 3 2" xfId="2694"/>
    <cellStyle name="Обычный 2 17 2 2 4" xfId="2310"/>
    <cellStyle name="Обычный 2 17 2 2 4 2" xfId="2695"/>
    <cellStyle name="Обычный 2 17 2 2 5" xfId="2691"/>
    <cellStyle name="Обычный 2 17 2 3" xfId="1966"/>
    <cellStyle name="Обычный 2 17 2 3 2" xfId="2462"/>
    <cellStyle name="Обычный 2 17 2 3 2 2" xfId="2697"/>
    <cellStyle name="Обычный 2 17 2 3 3" xfId="2696"/>
    <cellStyle name="Обычный 2 17 2 4" xfId="2199"/>
    <cellStyle name="Обычный 2 17 2 4 2" xfId="2698"/>
    <cellStyle name="Обычный 2 17 2 5" xfId="2309"/>
    <cellStyle name="Обычный 2 17 2 5 2" xfId="2699"/>
    <cellStyle name="Обычный 2 17 2 6" xfId="2690"/>
    <cellStyle name="Обычный 2 17 3" xfId="1264"/>
    <cellStyle name="Обычный 2 17 3 2" xfId="1968"/>
    <cellStyle name="Обычный 2 17 3 2 2" xfId="2464"/>
    <cellStyle name="Обычный 2 17 3 2 2 2" xfId="2702"/>
    <cellStyle name="Обычный 2 17 3 2 3" xfId="2701"/>
    <cellStyle name="Обычный 2 17 3 3" xfId="2201"/>
    <cellStyle name="Обычный 2 17 3 3 2" xfId="2703"/>
    <cellStyle name="Обычный 2 17 3 4" xfId="2311"/>
    <cellStyle name="Обычный 2 17 3 4 2" xfId="2704"/>
    <cellStyle name="Обычный 2 17 3 5" xfId="2700"/>
    <cellStyle name="Обычный 2 17 4" xfId="1965"/>
    <cellStyle name="Обычный 2 17 4 2" xfId="2461"/>
    <cellStyle name="Обычный 2 17 4 2 2" xfId="2706"/>
    <cellStyle name="Обычный 2 17 4 3" xfId="2705"/>
    <cellStyle name="Обычный 2 17 5" xfId="2198"/>
    <cellStyle name="Обычный 2 17 5 2" xfId="2707"/>
    <cellStyle name="Обычный 2 17 6" xfId="2308"/>
    <cellStyle name="Обычный 2 17 6 2" xfId="2708"/>
    <cellStyle name="Обычный 2 17 7" xfId="2689"/>
    <cellStyle name="Обычный 2 18" xfId="1265"/>
    <cellStyle name="Обычный 2 19" xfId="1266"/>
    <cellStyle name="Обычный 2 2" xfId="126"/>
    <cellStyle name="Обычный 2 2 10" xfId="2134"/>
    <cellStyle name="Обычный 2 2 2" xfId="127"/>
    <cellStyle name="Обычный 2 2 2 2" xfId="128"/>
    <cellStyle name="Обычный 2 2 2 2 2" xfId="1268"/>
    <cellStyle name="Обычный 2 2 2 2 2 2" xfId="1269"/>
    <cellStyle name="Обычный 2 2 2 2 2 2 2" xfId="1971"/>
    <cellStyle name="Обычный 2 2 2 2 2 2 2 2" xfId="2467"/>
    <cellStyle name="Обычный 2 2 2 2 2 2 2 2 2" xfId="2713"/>
    <cellStyle name="Обычный 2 2 2 2 2 2 2 3" xfId="2712"/>
    <cellStyle name="Обычный 2 2 2 2 2 2 3" xfId="2204"/>
    <cellStyle name="Обычный 2 2 2 2 2 2 3 2" xfId="2714"/>
    <cellStyle name="Обычный 2 2 2 2 2 2 4" xfId="2314"/>
    <cellStyle name="Обычный 2 2 2 2 2 2 4 2" xfId="2715"/>
    <cellStyle name="Обычный 2 2 2 2 2 2 5" xfId="2711"/>
    <cellStyle name="Обычный 2 2 2 2 2 3" xfId="1970"/>
    <cellStyle name="Обычный 2 2 2 2 2 3 2" xfId="2466"/>
    <cellStyle name="Обычный 2 2 2 2 2 3 2 2" xfId="2717"/>
    <cellStyle name="Обычный 2 2 2 2 2 3 3" xfId="2716"/>
    <cellStyle name="Обычный 2 2 2 2 2 4" xfId="2203"/>
    <cellStyle name="Обычный 2 2 2 2 2 4 2" xfId="2718"/>
    <cellStyle name="Обычный 2 2 2 2 2 5" xfId="2313"/>
    <cellStyle name="Обычный 2 2 2 2 2 5 2" xfId="2719"/>
    <cellStyle name="Обычный 2 2 2 2 2 6" xfId="2710"/>
    <cellStyle name="Обычный 2 2 2 2 3" xfId="1270"/>
    <cellStyle name="Обычный 2 2 2 2 3 2" xfId="1972"/>
    <cellStyle name="Обычный 2 2 2 2 3 2 2" xfId="2468"/>
    <cellStyle name="Обычный 2 2 2 2 3 2 2 2" xfId="2722"/>
    <cellStyle name="Обычный 2 2 2 2 3 2 3" xfId="2721"/>
    <cellStyle name="Обычный 2 2 2 2 3 3" xfId="2205"/>
    <cellStyle name="Обычный 2 2 2 2 3 3 2" xfId="2723"/>
    <cellStyle name="Обычный 2 2 2 2 3 4" xfId="2315"/>
    <cellStyle name="Обычный 2 2 2 2 3 4 2" xfId="2724"/>
    <cellStyle name="Обычный 2 2 2 2 3 5" xfId="2720"/>
    <cellStyle name="Обычный 2 2 2 2 4" xfId="1267"/>
    <cellStyle name="Обычный 2 2 2 2 4 2" xfId="2078"/>
    <cellStyle name="Обычный 2 2 2 2 4 2 2" xfId="2571"/>
    <cellStyle name="Обычный 2 2 2 2 4 2 2 2" xfId="2727"/>
    <cellStyle name="Обычный 2 2 2 2 4 2 3" xfId="2726"/>
    <cellStyle name="Обычный 2 2 2 2 4 3" xfId="2418"/>
    <cellStyle name="Обычный 2 2 2 2 4 3 2" xfId="2728"/>
    <cellStyle name="Обычный 2 2 2 2 4 4" xfId="2725"/>
    <cellStyle name="Обычный 2 2 2 2 5" xfId="1969"/>
    <cellStyle name="Обычный 2 2 2 2 5 2" xfId="2465"/>
    <cellStyle name="Обычный 2 2 2 2 5 2 2" xfId="2730"/>
    <cellStyle name="Обычный 2 2 2 2 5 3" xfId="2729"/>
    <cellStyle name="Обычный 2 2 2 2 6" xfId="2202"/>
    <cellStyle name="Обычный 2 2 2 2 6 2" xfId="2731"/>
    <cellStyle name="Обычный 2 2 2 2 7" xfId="2312"/>
    <cellStyle name="Обычный 2 2 2 2 7 2" xfId="2732"/>
    <cellStyle name="Обычный 2 2 2 2 8" xfId="2709"/>
    <cellStyle name="Обычный 2 2 2 2 9" xfId="3287"/>
    <cellStyle name="Обычный 2 2 2 3" xfId="129"/>
    <cellStyle name="Обычный 2 2 2 3 2" xfId="1272"/>
    <cellStyle name="Обычный 2 2 2 3 2 2" xfId="1273"/>
    <cellStyle name="Обычный 2 2 2 3 2 2 2" xfId="1975"/>
    <cellStyle name="Обычный 2 2 2 3 2 2 2 2" xfId="2471"/>
    <cellStyle name="Обычный 2 2 2 3 2 2 2 2 2" xfId="2737"/>
    <cellStyle name="Обычный 2 2 2 3 2 2 2 3" xfId="2736"/>
    <cellStyle name="Обычный 2 2 2 3 2 2 3" xfId="2208"/>
    <cellStyle name="Обычный 2 2 2 3 2 2 3 2" xfId="2738"/>
    <cellStyle name="Обычный 2 2 2 3 2 2 4" xfId="2318"/>
    <cellStyle name="Обычный 2 2 2 3 2 2 4 2" xfId="2739"/>
    <cellStyle name="Обычный 2 2 2 3 2 2 5" xfId="2735"/>
    <cellStyle name="Обычный 2 2 2 3 2 3" xfId="1974"/>
    <cellStyle name="Обычный 2 2 2 3 2 3 2" xfId="2470"/>
    <cellStyle name="Обычный 2 2 2 3 2 3 2 2" xfId="2741"/>
    <cellStyle name="Обычный 2 2 2 3 2 3 3" xfId="2740"/>
    <cellStyle name="Обычный 2 2 2 3 2 4" xfId="2207"/>
    <cellStyle name="Обычный 2 2 2 3 2 4 2" xfId="2742"/>
    <cellStyle name="Обычный 2 2 2 3 2 5" xfId="2317"/>
    <cellStyle name="Обычный 2 2 2 3 2 5 2" xfId="2743"/>
    <cellStyle name="Обычный 2 2 2 3 2 6" xfId="2734"/>
    <cellStyle name="Обычный 2 2 2 3 3" xfId="1274"/>
    <cellStyle name="Обычный 2 2 2 3 3 2" xfId="1976"/>
    <cellStyle name="Обычный 2 2 2 3 3 2 2" xfId="2472"/>
    <cellStyle name="Обычный 2 2 2 3 3 2 2 2" xfId="2746"/>
    <cellStyle name="Обычный 2 2 2 3 3 2 3" xfId="2745"/>
    <cellStyle name="Обычный 2 2 2 3 3 3" xfId="2209"/>
    <cellStyle name="Обычный 2 2 2 3 3 3 2" xfId="2747"/>
    <cellStyle name="Обычный 2 2 2 3 3 4" xfId="2319"/>
    <cellStyle name="Обычный 2 2 2 3 3 4 2" xfId="2748"/>
    <cellStyle name="Обычный 2 2 2 3 3 5" xfId="2744"/>
    <cellStyle name="Обычный 2 2 2 3 4" xfId="1271"/>
    <cellStyle name="Обычный 2 2 2 3 4 2" xfId="2077"/>
    <cellStyle name="Обычный 2 2 2 3 4 2 2" xfId="2570"/>
    <cellStyle name="Обычный 2 2 2 3 4 2 2 2" xfId="2751"/>
    <cellStyle name="Обычный 2 2 2 3 4 2 3" xfId="2750"/>
    <cellStyle name="Обычный 2 2 2 3 4 3" xfId="2417"/>
    <cellStyle name="Обычный 2 2 2 3 4 3 2" xfId="2752"/>
    <cellStyle name="Обычный 2 2 2 3 4 4" xfId="2749"/>
    <cellStyle name="Обычный 2 2 2 3 5" xfId="1973"/>
    <cellStyle name="Обычный 2 2 2 3 5 2" xfId="2469"/>
    <cellStyle name="Обычный 2 2 2 3 5 2 2" xfId="2754"/>
    <cellStyle name="Обычный 2 2 2 3 5 3" xfId="2753"/>
    <cellStyle name="Обычный 2 2 2 3 6" xfId="2206"/>
    <cellStyle name="Обычный 2 2 2 3 6 2" xfId="2755"/>
    <cellStyle name="Обычный 2 2 2 3 7" xfId="2316"/>
    <cellStyle name="Обычный 2 2 2 3 7 2" xfId="2756"/>
    <cellStyle name="Обычный 2 2 2 3 8" xfId="2733"/>
    <cellStyle name="Обычный 2 2 2 3 9" xfId="3288"/>
    <cellStyle name="Обычный 2 2 2 4" xfId="130"/>
    <cellStyle name="Обычный 2 2 2 4 2" xfId="1276"/>
    <cellStyle name="Обычный 2 2 2 4 2 2" xfId="1277"/>
    <cellStyle name="Обычный 2 2 2 4 2 2 2" xfId="1979"/>
    <cellStyle name="Обычный 2 2 2 4 2 2 2 2" xfId="2475"/>
    <cellStyle name="Обычный 2 2 2 4 2 2 2 2 2" xfId="2761"/>
    <cellStyle name="Обычный 2 2 2 4 2 2 2 3" xfId="2760"/>
    <cellStyle name="Обычный 2 2 2 4 2 2 3" xfId="2212"/>
    <cellStyle name="Обычный 2 2 2 4 2 2 3 2" xfId="2762"/>
    <cellStyle name="Обычный 2 2 2 4 2 2 4" xfId="2322"/>
    <cellStyle name="Обычный 2 2 2 4 2 2 4 2" xfId="2763"/>
    <cellStyle name="Обычный 2 2 2 4 2 2 5" xfId="2759"/>
    <cellStyle name="Обычный 2 2 2 4 2 3" xfId="1978"/>
    <cellStyle name="Обычный 2 2 2 4 2 3 2" xfId="2474"/>
    <cellStyle name="Обычный 2 2 2 4 2 3 2 2" xfId="2765"/>
    <cellStyle name="Обычный 2 2 2 4 2 3 3" xfId="2764"/>
    <cellStyle name="Обычный 2 2 2 4 2 4" xfId="2211"/>
    <cellStyle name="Обычный 2 2 2 4 2 4 2" xfId="2766"/>
    <cellStyle name="Обычный 2 2 2 4 2 5" xfId="2321"/>
    <cellStyle name="Обычный 2 2 2 4 2 5 2" xfId="2767"/>
    <cellStyle name="Обычный 2 2 2 4 2 6" xfId="2758"/>
    <cellStyle name="Обычный 2 2 2 4 3" xfId="1278"/>
    <cellStyle name="Обычный 2 2 2 4 3 2" xfId="1980"/>
    <cellStyle name="Обычный 2 2 2 4 3 2 2" xfId="2476"/>
    <cellStyle name="Обычный 2 2 2 4 3 2 2 2" xfId="2770"/>
    <cellStyle name="Обычный 2 2 2 4 3 2 3" xfId="2769"/>
    <cellStyle name="Обычный 2 2 2 4 3 3" xfId="2213"/>
    <cellStyle name="Обычный 2 2 2 4 3 3 2" xfId="2771"/>
    <cellStyle name="Обычный 2 2 2 4 3 4" xfId="2323"/>
    <cellStyle name="Обычный 2 2 2 4 3 4 2" xfId="2772"/>
    <cellStyle name="Обычный 2 2 2 4 3 5" xfId="2768"/>
    <cellStyle name="Обычный 2 2 2 4 4" xfId="1275"/>
    <cellStyle name="Обычный 2 2 2 4 4 2" xfId="2076"/>
    <cellStyle name="Обычный 2 2 2 4 4 2 2" xfId="2569"/>
    <cellStyle name="Обычный 2 2 2 4 4 2 2 2" xfId="2775"/>
    <cellStyle name="Обычный 2 2 2 4 4 2 3" xfId="2774"/>
    <cellStyle name="Обычный 2 2 2 4 4 3" xfId="2416"/>
    <cellStyle name="Обычный 2 2 2 4 4 3 2" xfId="2776"/>
    <cellStyle name="Обычный 2 2 2 4 4 4" xfId="2773"/>
    <cellStyle name="Обычный 2 2 2 4 5" xfId="1977"/>
    <cellStyle name="Обычный 2 2 2 4 5 2" xfId="2473"/>
    <cellStyle name="Обычный 2 2 2 4 5 2 2" xfId="2778"/>
    <cellStyle name="Обычный 2 2 2 4 5 3" xfId="2777"/>
    <cellStyle name="Обычный 2 2 2 4 6" xfId="2210"/>
    <cellStyle name="Обычный 2 2 2 4 6 2" xfId="2779"/>
    <cellStyle name="Обычный 2 2 2 4 7" xfId="2320"/>
    <cellStyle name="Обычный 2 2 2 4 7 2" xfId="2780"/>
    <cellStyle name="Обычный 2 2 2 4 8" xfId="2757"/>
    <cellStyle name="Обычный 2 2 2 4 9" xfId="3289"/>
    <cellStyle name="Обычный 2 2 2 5" xfId="131"/>
    <cellStyle name="Обычный 2 2 2 5 2" xfId="1280"/>
    <cellStyle name="Обычный 2 2 2 5 2 2" xfId="1281"/>
    <cellStyle name="Обычный 2 2 2 5 2 2 2" xfId="1983"/>
    <cellStyle name="Обычный 2 2 2 5 2 2 2 2" xfId="2479"/>
    <cellStyle name="Обычный 2 2 2 5 2 2 2 2 2" xfId="2785"/>
    <cellStyle name="Обычный 2 2 2 5 2 2 2 3" xfId="2784"/>
    <cellStyle name="Обычный 2 2 2 5 2 2 3" xfId="2216"/>
    <cellStyle name="Обычный 2 2 2 5 2 2 3 2" xfId="2786"/>
    <cellStyle name="Обычный 2 2 2 5 2 2 4" xfId="2326"/>
    <cellStyle name="Обычный 2 2 2 5 2 2 4 2" xfId="2787"/>
    <cellStyle name="Обычный 2 2 2 5 2 2 5" xfId="2783"/>
    <cellStyle name="Обычный 2 2 2 5 2 3" xfId="1982"/>
    <cellStyle name="Обычный 2 2 2 5 2 3 2" xfId="2478"/>
    <cellStyle name="Обычный 2 2 2 5 2 3 2 2" xfId="2789"/>
    <cellStyle name="Обычный 2 2 2 5 2 3 3" xfId="2788"/>
    <cellStyle name="Обычный 2 2 2 5 2 4" xfId="2215"/>
    <cellStyle name="Обычный 2 2 2 5 2 4 2" xfId="2790"/>
    <cellStyle name="Обычный 2 2 2 5 2 5" xfId="2325"/>
    <cellStyle name="Обычный 2 2 2 5 2 5 2" xfId="2791"/>
    <cellStyle name="Обычный 2 2 2 5 2 6" xfId="2782"/>
    <cellStyle name="Обычный 2 2 2 5 3" xfId="1282"/>
    <cellStyle name="Обычный 2 2 2 5 3 2" xfId="1984"/>
    <cellStyle name="Обычный 2 2 2 5 3 2 2" xfId="2480"/>
    <cellStyle name="Обычный 2 2 2 5 3 2 2 2" xfId="2794"/>
    <cellStyle name="Обычный 2 2 2 5 3 2 3" xfId="2793"/>
    <cellStyle name="Обычный 2 2 2 5 3 3" xfId="2217"/>
    <cellStyle name="Обычный 2 2 2 5 3 3 2" xfId="2795"/>
    <cellStyle name="Обычный 2 2 2 5 3 4" xfId="2327"/>
    <cellStyle name="Обычный 2 2 2 5 3 4 2" xfId="2796"/>
    <cellStyle name="Обычный 2 2 2 5 3 5" xfId="2792"/>
    <cellStyle name="Обычный 2 2 2 5 4" xfId="1279"/>
    <cellStyle name="Обычный 2 2 2 5 4 2" xfId="2075"/>
    <cellStyle name="Обычный 2 2 2 5 4 2 2" xfId="2568"/>
    <cellStyle name="Обычный 2 2 2 5 4 2 2 2" xfId="2799"/>
    <cellStyle name="Обычный 2 2 2 5 4 2 3" xfId="2798"/>
    <cellStyle name="Обычный 2 2 2 5 4 3" xfId="2415"/>
    <cellStyle name="Обычный 2 2 2 5 4 3 2" xfId="2800"/>
    <cellStyle name="Обычный 2 2 2 5 4 4" xfId="2797"/>
    <cellStyle name="Обычный 2 2 2 5 5" xfId="1981"/>
    <cellStyle name="Обычный 2 2 2 5 5 2" xfId="2477"/>
    <cellStyle name="Обычный 2 2 2 5 5 2 2" xfId="2802"/>
    <cellStyle name="Обычный 2 2 2 5 5 3" xfId="2801"/>
    <cellStyle name="Обычный 2 2 2 5 6" xfId="2214"/>
    <cellStyle name="Обычный 2 2 2 5 6 2" xfId="2803"/>
    <cellStyle name="Обычный 2 2 2 5 7" xfId="2324"/>
    <cellStyle name="Обычный 2 2 2 5 7 2" xfId="2804"/>
    <cellStyle name="Обычный 2 2 2 5 8" xfId="2781"/>
    <cellStyle name="Обычный 2 2 2 5 9" xfId="3290"/>
    <cellStyle name="Обычный 2 2 2 6" xfId="132"/>
    <cellStyle name="Обычный 2 2 2 6 2" xfId="1284"/>
    <cellStyle name="Обычный 2 2 2 6 2 2" xfId="1285"/>
    <cellStyle name="Обычный 2 2 2 6 2 2 2" xfId="1987"/>
    <cellStyle name="Обычный 2 2 2 6 2 2 2 2" xfId="2483"/>
    <cellStyle name="Обычный 2 2 2 6 2 2 2 2 2" xfId="2809"/>
    <cellStyle name="Обычный 2 2 2 6 2 2 2 3" xfId="2808"/>
    <cellStyle name="Обычный 2 2 2 6 2 2 3" xfId="2220"/>
    <cellStyle name="Обычный 2 2 2 6 2 2 3 2" xfId="2810"/>
    <cellStyle name="Обычный 2 2 2 6 2 2 4" xfId="2330"/>
    <cellStyle name="Обычный 2 2 2 6 2 2 4 2" xfId="2811"/>
    <cellStyle name="Обычный 2 2 2 6 2 2 5" xfId="2807"/>
    <cellStyle name="Обычный 2 2 2 6 2 3" xfId="1986"/>
    <cellStyle name="Обычный 2 2 2 6 2 3 2" xfId="2482"/>
    <cellStyle name="Обычный 2 2 2 6 2 3 2 2" xfId="2813"/>
    <cellStyle name="Обычный 2 2 2 6 2 3 3" xfId="2812"/>
    <cellStyle name="Обычный 2 2 2 6 2 4" xfId="2219"/>
    <cellStyle name="Обычный 2 2 2 6 2 4 2" xfId="2814"/>
    <cellStyle name="Обычный 2 2 2 6 2 5" xfId="2329"/>
    <cellStyle name="Обычный 2 2 2 6 2 5 2" xfId="2815"/>
    <cellStyle name="Обычный 2 2 2 6 2 6" xfId="2806"/>
    <cellStyle name="Обычный 2 2 2 6 3" xfId="1286"/>
    <cellStyle name="Обычный 2 2 2 6 3 2" xfId="1988"/>
    <cellStyle name="Обычный 2 2 2 6 3 2 2" xfId="2484"/>
    <cellStyle name="Обычный 2 2 2 6 3 2 2 2" xfId="2818"/>
    <cellStyle name="Обычный 2 2 2 6 3 2 3" xfId="2817"/>
    <cellStyle name="Обычный 2 2 2 6 3 3" xfId="2221"/>
    <cellStyle name="Обычный 2 2 2 6 3 3 2" xfId="2819"/>
    <cellStyle name="Обычный 2 2 2 6 3 4" xfId="2331"/>
    <cellStyle name="Обычный 2 2 2 6 3 4 2" xfId="2820"/>
    <cellStyle name="Обычный 2 2 2 6 3 5" xfId="2816"/>
    <cellStyle name="Обычный 2 2 2 6 4" xfId="1283"/>
    <cellStyle name="Обычный 2 2 2 6 4 2" xfId="2074"/>
    <cellStyle name="Обычный 2 2 2 6 4 2 2" xfId="2567"/>
    <cellStyle name="Обычный 2 2 2 6 4 2 2 2" xfId="2823"/>
    <cellStyle name="Обычный 2 2 2 6 4 2 3" xfId="2822"/>
    <cellStyle name="Обычный 2 2 2 6 4 3" xfId="2414"/>
    <cellStyle name="Обычный 2 2 2 6 4 3 2" xfId="2824"/>
    <cellStyle name="Обычный 2 2 2 6 4 4" xfId="2821"/>
    <cellStyle name="Обычный 2 2 2 6 5" xfId="1985"/>
    <cellStyle name="Обычный 2 2 2 6 5 2" xfId="2481"/>
    <cellStyle name="Обычный 2 2 2 6 5 2 2" xfId="2826"/>
    <cellStyle name="Обычный 2 2 2 6 5 3" xfId="2825"/>
    <cellStyle name="Обычный 2 2 2 6 6" xfId="2218"/>
    <cellStyle name="Обычный 2 2 2 6 6 2" xfId="2827"/>
    <cellStyle name="Обычный 2 2 2 6 7" xfId="2328"/>
    <cellStyle name="Обычный 2 2 2 6 7 2" xfId="2828"/>
    <cellStyle name="Обычный 2 2 2 6 8" xfId="2805"/>
    <cellStyle name="Обычный 2 2 2 6 9" xfId="3291"/>
    <cellStyle name="Обычный 2 2 2 7" xfId="133"/>
    <cellStyle name="Обычный 2 2 2 7 2" xfId="1288"/>
    <cellStyle name="Обычный 2 2 2 7 2 2" xfId="1289"/>
    <cellStyle name="Обычный 2 2 2 7 2 2 2" xfId="1991"/>
    <cellStyle name="Обычный 2 2 2 7 2 2 2 2" xfId="2487"/>
    <cellStyle name="Обычный 2 2 2 7 2 2 2 2 2" xfId="2833"/>
    <cellStyle name="Обычный 2 2 2 7 2 2 2 3" xfId="2832"/>
    <cellStyle name="Обычный 2 2 2 7 2 2 3" xfId="2224"/>
    <cellStyle name="Обычный 2 2 2 7 2 2 3 2" xfId="2834"/>
    <cellStyle name="Обычный 2 2 2 7 2 2 4" xfId="2334"/>
    <cellStyle name="Обычный 2 2 2 7 2 2 4 2" xfId="2835"/>
    <cellStyle name="Обычный 2 2 2 7 2 2 5" xfId="2831"/>
    <cellStyle name="Обычный 2 2 2 7 2 3" xfId="1990"/>
    <cellStyle name="Обычный 2 2 2 7 2 3 2" xfId="2486"/>
    <cellStyle name="Обычный 2 2 2 7 2 3 2 2" xfId="2837"/>
    <cellStyle name="Обычный 2 2 2 7 2 3 3" xfId="2836"/>
    <cellStyle name="Обычный 2 2 2 7 2 4" xfId="2223"/>
    <cellStyle name="Обычный 2 2 2 7 2 4 2" xfId="2838"/>
    <cellStyle name="Обычный 2 2 2 7 2 5" xfId="2333"/>
    <cellStyle name="Обычный 2 2 2 7 2 5 2" xfId="2839"/>
    <cellStyle name="Обычный 2 2 2 7 2 6" xfId="2830"/>
    <cellStyle name="Обычный 2 2 2 7 3" xfId="1290"/>
    <cellStyle name="Обычный 2 2 2 7 3 2" xfId="1992"/>
    <cellStyle name="Обычный 2 2 2 7 3 2 2" xfId="2488"/>
    <cellStyle name="Обычный 2 2 2 7 3 2 2 2" xfId="2842"/>
    <cellStyle name="Обычный 2 2 2 7 3 2 3" xfId="2841"/>
    <cellStyle name="Обычный 2 2 2 7 3 3" xfId="2225"/>
    <cellStyle name="Обычный 2 2 2 7 3 3 2" xfId="2843"/>
    <cellStyle name="Обычный 2 2 2 7 3 4" xfId="2335"/>
    <cellStyle name="Обычный 2 2 2 7 3 4 2" xfId="2844"/>
    <cellStyle name="Обычный 2 2 2 7 3 5" xfId="2840"/>
    <cellStyle name="Обычный 2 2 2 7 4" xfId="1287"/>
    <cellStyle name="Обычный 2 2 2 7 4 2" xfId="2073"/>
    <cellStyle name="Обычный 2 2 2 7 4 2 2" xfId="2566"/>
    <cellStyle name="Обычный 2 2 2 7 4 2 2 2" xfId="2847"/>
    <cellStyle name="Обычный 2 2 2 7 4 2 3" xfId="2846"/>
    <cellStyle name="Обычный 2 2 2 7 4 3" xfId="2413"/>
    <cellStyle name="Обычный 2 2 2 7 4 3 2" xfId="2848"/>
    <cellStyle name="Обычный 2 2 2 7 4 4" xfId="2845"/>
    <cellStyle name="Обычный 2 2 2 7 5" xfId="1989"/>
    <cellStyle name="Обычный 2 2 2 7 5 2" xfId="2485"/>
    <cellStyle name="Обычный 2 2 2 7 5 2 2" xfId="2850"/>
    <cellStyle name="Обычный 2 2 2 7 5 3" xfId="2849"/>
    <cellStyle name="Обычный 2 2 2 7 6" xfId="2222"/>
    <cellStyle name="Обычный 2 2 2 7 6 2" xfId="2851"/>
    <cellStyle name="Обычный 2 2 2 7 7" xfId="2332"/>
    <cellStyle name="Обычный 2 2 2 7 7 2" xfId="2852"/>
    <cellStyle name="Обычный 2 2 2 7 8" xfId="2829"/>
    <cellStyle name="Обычный 2 2 2 7 9" xfId="3292"/>
    <cellStyle name="Обычный 2 2 2 8" xfId="134"/>
    <cellStyle name="Обычный 2 2 2 9" xfId="2133"/>
    <cellStyle name="Обычный 2 2 3" xfId="135"/>
    <cellStyle name="Обычный 2 2 3 2" xfId="136"/>
    <cellStyle name="Обычный 2 2 3 3" xfId="2132"/>
    <cellStyle name="Обычный 2 2 4" xfId="137"/>
    <cellStyle name="Обычный 2 2 5" xfId="138"/>
    <cellStyle name="Обычный 2 2 6" xfId="139"/>
    <cellStyle name="Обычный 2 2 7" xfId="140"/>
    <cellStyle name="Обычный 2 2 8" xfId="141"/>
    <cellStyle name="Обычный 2 2 8 2" xfId="1291"/>
    <cellStyle name="Обычный 2 2 8 3" xfId="2131"/>
    <cellStyle name="Обычный 2 2 8 3 2" xfId="2435"/>
    <cellStyle name="Обычный 2 2 8 3 2 2" xfId="2855"/>
    <cellStyle name="Обычный 2 2 8 3 3" xfId="2854"/>
    <cellStyle name="Обычный 2 2 8 4" xfId="2853"/>
    <cellStyle name="Обычный 2 2 8 5" xfId="3293"/>
    <cellStyle name="Обычный 2 2 9" xfId="1292"/>
    <cellStyle name="Обычный 2 2_Расшифровка плановых затрат по ПЕ на 2012г" xfId="142"/>
    <cellStyle name="Обычный 2 20" xfId="1256"/>
    <cellStyle name="Обычный 2 3" xfId="143"/>
    <cellStyle name="Обычный 2 3 2" xfId="144"/>
    <cellStyle name="Обычный 2 3 2 2" xfId="1294"/>
    <cellStyle name="Обычный 2 3 2 3" xfId="2129"/>
    <cellStyle name="Обычный 2 3 3" xfId="145"/>
    <cellStyle name="Обычный 2 3 3 2" xfId="1776"/>
    <cellStyle name="Обычный 2 3 3 3" xfId="1295"/>
    <cellStyle name="Обычный 2 3 3 4" xfId="2128"/>
    <cellStyle name="Обычный 2 3 3 4 2" xfId="2434"/>
    <cellStyle name="Обычный 2 3 3 4 2 2" xfId="2858"/>
    <cellStyle name="Обычный 2 3 3 4 3" xfId="2857"/>
    <cellStyle name="Обычный 2 3 3 5" xfId="2856"/>
    <cellStyle name="Обычный 2 3 3 6" xfId="3294"/>
    <cellStyle name="Обычный 2 3 4" xfId="146"/>
    <cellStyle name="Обычный 2 3 4 2" xfId="1296"/>
    <cellStyle name="Обычный 2 3 4 3" xfId="2127"/>
    <cellStyle name="Обычный 2 3 5" xfId="1293"/>
    <cellStyle name="Обычный 2 3 6" xfId="2130"/>
    <cellStyle name="Обычный 2 4" xfId="147"/>
    <cellStyle name="Обычный 2 4 2" xfId="148"/>
    <cellStyle name="Обычный 2 4 2 2" xfId="1297"/>
    <cellStyle name="Обычный 2 4 2 3" xfId="2126"/>
    <cellStyle name="Обычный 2 4 3" xfId="1298"/>
    <cellStyle name="Обычный 2 5" xfId="149"/>
    <cellStyle name="Обычный 2 5 2" xfId="150"/>
    <cellStyle name="Обычный 2 5 2 2" xfId="1301"/>
    <cellStyle name="Обычный 2 5 2 2 2" xfId="1302"/>
    <cellStyle name="Обычный 2 5 2 2 2 2" xfId="1995"/>
    <cellStyle name="Обычный 2 5 2 2 2 2 2" xfId="2491"/>
    <cellStyle name="Обычный 2 5 2 2 2 2 2 2" xfId="2862"/>
    <cellStyle name="Обычный 2 5 2 2 2 2 3" xfId="2861"/>
    <cellStyle name="Обычный 2 5 2 2 2 3" xfId="2228"/>
    <cellStyle name="Обычный 2 5 2 2 2 3 2" xfId="2863"/>
    <cellStyle name="Обычный 2 5 2 2 2 4" xfId="2338"/>
    <cellStyle name="Обычный 2 5 2 2 2 4 2" xfId="2864"/>
    <cellStyle name="Обычный 2 5 2 2 2 5" xfId="2860"/>
    <cellStyle name="Обычный 2 5 2 2 3" xfId="1994"/>
    <cellStyle name="Обычный 2 5 2 2 3 2" xfId="2490"/>
    <cellStyle name="Обычный 2 5 2 2 3 2 2" xfId="2866"/>
    <cellStyle name="Обычный 2 5 2 2 3 3" xfId="2865"/>
    <cellStyle name="Обычный 2 5 2 2 4" xfId="2227"/>
    <cellStyle name="Обычный 2 5 2 2 4 2" xfId="2867"/>
    <cellStyle name="Обычный 2 5 2 2 5" xfId="2337"/>
    <cellStyle name="Обычный 2 5 2 2 5 2" xfId="2868"/>
    <cellStyle name="Обычный 2 5 2 2 6" xfId="2859"/>
    <cellStyle name="Обычный 2 5 2 3" xfId="1303"/>
    <cellStyle name="Обычный 2 5 2 3 2" xfId="1996"/>
    <cellStyle name="Обычный 2 5 2 3 2 2" xfId="2492"/>
    <cellStyle name="Обычный 2 5 2 3 2 2 2" xfId="2871"/>
    <cellStyle name="Обычный 2 5 2 3 2 3" xfId="2870"/>
    <cellStyle name="Обычный 2 5 2 3 3" xfId="2229"/>
    <cellStyle name="Обычный 2 5 2 3 3 2" xfId="2872"/>
    <cellStyle name="Обычный 2 5 2 3 4" xfId="2339"/>
    <cellStyle name="Обычный 2 5 2 3 4 2" xfId="2873"/>
    <cellStyle name="Обычный 2 5 2 3 5" xfId="2869"/>
    <cellStyle name="Обычный 2 5 2 4" xfId="1300"/>
    <cellStyle name="Обычный 2 5 2 4 2" xfId="2072"/>
    <cellStyle name="Обычный 2 5 2 4 2 2" xfId="2565"/>
    <cellStyle name="Обычный 2 5 2 4 2 2 2" xfId="2876"/>
    <cellStyle name="Обычный 2 5 2 4 2 3" xfId="2875"/>
    <cellStyle name="Обычный 2 5 2 4 3" xfId="2412"/>
    <cellStyle name="Обычный 2 5 2 4 3 2" xfId="2877"/>
    <cellStyle name="Обычный 2 5 2 4 4" xfId="2874"/>
    <cellStyle name="Обычный 2 5 2 5" xfId="2124"/>
    <cellStyle name="Обычный 2 5 2 6" xfId="1993"/>
    <cellStyle name="Обычный 2 5 2 6 2" xfId="2489"/>
    <cellStyle name="Обычный 2 5 2 6 2 2" xfId="2879"/>
    <cellStyle name="Обычный 2 5 2 6 3" xfId="2878"/>
    <cellStyle name="Обычный 2 5 2 7" xfId="2226"/>
    <cellStyle name="Обычный 2 5 2 7 2" xfId="2880"/>
    <cellStyle name="Обычный 2 5 2 8" xfId="2336"/>
    <cellStyle name="Обычный 2 5 2 8 2" xfId="2881"/>
    <cellStyle name="Обычный 2 5 3" xfId="1299"/>
    <cellStyle name="Обычный 2 5 4" xfId="2125"/>
    <cellStyle name="Обычный 2 6" xfId="151"/>
    <cellStyle name="Обычный 2 6 2" xfId="1304"/>
    <cellStyle name="Обычный 2 6 3" xfId="2123"/>
    <cellStyle name="Обычный 2 6 3 2" xfId="2433"/>
    <cellStyle name="Обычный 2 6 3 2 2" xfId="2884"/>
    <cellStyle name="Обычный 2 6 3 3" xfId="2883"/>
    <cellStyle name="Обычный 2 6 4" xfId="2882"/>
    <cellStyle name="Обычный 2 6 5" xfId="3295"/>
    <cellStyle name="Обычный 2 7" xfId="152"/>
    <cellStyle name="Обычный 2 7 2" xfId="1305"/>
    <cellStyle name="Обычный 2 7 3" xfId="2122"/>
    <cellStyle name="Обычный 2 7 3 2" xfId="2432"/>
    <cellStyle name="Обычный 2 7 3 2 2" xfId="2887"/>
    <cellStyle name="Обычный 2 7 3 3" xfId="2886"/>
    <cellStyle name="Обычный 2 7 4" xfId="2885"/>
    <cellStyle name="Обычный 2 7 5" xfId="3296"/>
    <cellStyle name="Обычный 2 8" xfId="153"/>
    <cellStyle name="Обычный 2 8 2" xfId="1306"/>
    <cellStyle name="Обычный 2 8 3" xfId="2121"/>
    <cellStyle name="Обычный 2 8 3 2" xfId="2431"/>
    <cellStyle name="Обычный 2 8 3 2 2" xfId="2890"/>
    <cellStyle name="Обычный 2 8 3 3" xfId="2889"/>
    <cellStyle name="Обычный 2 8 4" xfId="2888"/>
    <cellStyle name="Обычный 2 8 5" xfId="3297"/>
    <cellStyle name="Обычный 2 9" xfId="154"/>
    <cellStyle name="Обычный 2 9 2" xfId="1307"/>
    <cellStyle name="Обычный 2 9 3" xfId="2120"/>
    <cellStyle name="Обычный 2 9 3 2" xfId="2430"/>
    <cellStyle name="Обычный 2 9 3 2 2" xfId="2893"/>
    <cellStyle name="Обычный 2 9 3 3" xfId="2892"/>
    <cellStyle name="Обычный 2 9 4" xfId="2891"/>
    <cellStyle name="Обычный 2 9 5" xfId="3298"/>
    <cellStyle name="Обычный 2_Аналіз старих тарифів на коміссію27_10_11" xfId="155"/>
    <cellStyle name="Обычный 20" xfId="1308"/>
    <cellStyle name="Обычный 21" xfId="227"/>
    <cellStyle name="Обычный 21 2" xfId="2087"/>
    <cellStyle name="Обычный 21 2 2" xfId="2425"/>
    <cellStyle name="Обычный 21 2 2 2" xfId="2896"/>
    <cellStyle name="Обычный 21 2 3" xfId="2895"/>
    <cellStyle name="Обычный 21 3" xfId="2894"/>
    <cellStyle name="Обычный 21 4" xfId="262"/>
    <cellStyle name="Обычный 21 5" xfId="3309"/>
    <cellStyle name="Обычный 22" xfId="1309"/>
    <cellStyle name="Обычный 23" xfId="1310"/>
    <cellStyle name="Обычный 24" xfId="1311"/>
    <cellStyle name="Обычный 24 2" xfId="1312"/>
    <cellStyle name="Обычный 24 2 2" xfId="1313"/>
    <cellStyle name="Обычный 24 2 2 2" xfId="1999"/>
    <cellStyle name="Обычный 24 2 2 2 2" xfId="2495"/>
    <cellStyle name="Обычный 24 2 2 2 2 2" xfId="2901"/>
    <cellStyle name="Обычный 24 2 2 2 3" xfId="2900"/>
    <cellStyle name="Обычный 24 2 2 3" xfId="2232"/>
    <cellStyle name="Обычный 24 2 2 3 2" xfId="2902"/>
    <cellStyle name="Обычный 24 2 2 4" xfId="2342"/>
    <cellStyle name="Обычный 24 2 2 4 2" xfId="2903"/>
    <cellStyle name="Обычный 24 2 2 5" xfId="2899"/>
    <cellStyle name="Обычный 24 2 3" xfId="1998"/>
    <cellStyle name="Обычный 24 2 3 2" xfId="2494"/>
    <cellStyle name="Обычный 24 2 3 2 2" xfId="2905"/>
    <cellStyle name="Обычный 24 2 3 3" xfId="2904"/>
    <cellStyle name="Обычный 24 2 4" xfId="2231"/>
    <cellStyle name="Обычный 24 2 4 2" xfId="2906"/>
    <cellStyle name="Обычный 24 2 5" xfId="2341"/>
    <cellStyle name="Обычный 24 2 5 2" xfId="2907"/>
    <cellStyle name="Обычный 24 2 6" xfId="2898"/>
    <cellStyle name="Обычный 24 3" xfId="1314"/>
    <cellStyle name="Обычный 24 3 2" xfId="2000"/>
    <cellStyle name="Обычный 24 3 2 2" xfId="2496"/>
    <cellStyle name="Обычный 24 3 2 2 2" xfId="2910"/>
    <cellStyle name="Обычный 24 3 2 3" xfId="2909"/>
    <cellStyle name="Обычный 24 3 3" xfId="2233"/>
    <cellStyle name="Обычный 24 3 3 2" xfId="2911"/>
    <cellStyle name="Обычный 24 3 4" xfId="2343"/>
    <cellStyle name="Обычный 24 3 4 2" xfId="2912"/>
    <cellStyle name="Обычный 24 3 5" xfId="2908"/>
    <cellStyle name="Обычный 24 4" xfId="1997"/>
    <cellStyle name="Обычный 24 4 2" xfId="2493"/>
    <cellStyle name="Обычный 24 4 2 2" xfId="2914"/>
    <cellStyle name="Обычный 24 4 3" xfId="2913"/>
    <cellStyle name="Обычный 24 5" xfId="2230"/>
    <cellStyle name="Обычный 24 5 2" xfId="2915"/>
    <cellStyle name="Обычный 24 6" xfId="2340"/>
    <cellStyle name="Обычный 24 6 2" xfId="2916"/>
    <cellStyle name="Обычный 24 7" xfId="2897"/>
    <cellStyle name="Обычный 25" xfId="1315"/>
    <cellStyle name="Обычный 25 2" xfId="1316"/>
    <cellStyle name="Обычный 25 2 2" xfId="1317"/>
    <cellStyle name="Обычный 25 2 2 2" xfId="2003"/>
    <cellStyle name="Обычный 25 2 2 2 2" xfId="2499"/>
    <cellStyle name="Обычный 25 2 2 2 2 2" xfId="2921"/>
    <cellStyle name="Обычный 25 2 2 2 3" xfId="2920"/>
    <cellStyle name="Обычный 25 2 2 3" xfId="2236"/>
    <cellStyle name="Обычный 25 2 2 3 2" xfId="2922"/>
    <cellStyle name="Обычный 25 2 2 4" xfId="2346"/>
    <cellStyle name="Обычный 25 2 2 4 2" xfId="2923"/>
    <cellStyle name="Обычный 25 2 2 5" xfId="2919"/>
    <cellStyle name="Обычный 25 2 3" xfId="2002"/>
    <cellStyle name="Обычный 25 2 3 2" xfId="2498"/>
    <cellStyle name="Обычный 25 2 3 2 2" xfId="2925"/>
    <cellStyle name="Обычный 25 2 3 3" xfId="2924"/>
    <cellStyle name="Обычный 25 2 4" xfId="2235"/>
    <cellStyle name="Обычный 25 2 4 2" xfId="2926"/>
    <cellStyle name="Обычный 25 2 5" xfId="2345"/>
    <cellStyle name="Обычный 25 2 5 2" xfId="2927"/>
    <cellStyle name="Обычный 25 2 6" xfId="2918"/>
    <cellStyle name="Обычный 25 3" xfId="1318"/>
    <cellStyle name="Обычный 25 3 2" xfId="2004"/>
    <cellStyle name="Обычный 25 3 2 2" xfId="2500"/>
    <cellStyle name="Обычный 25 3 2 2 2" xfId="2930"/>
    <cellStyle name="Обычный 25 3 2 3" xfId="2929"/>
    <cellStyle name="Обычный 25 3 3" xfId="2237"/>
    <cellStyle name="Обычный 25 3 3 2" xfId="2931"/>
    <cellStyle name="Обычный 25 3 4" xfId="2347"/>
    <cellStyle name="Обычный 25 3 4 2" xfId="2932"/>
    <cellStyle name="Обычный 25 3 5" xfId="2928"/>
    <cellStyle name="Обычный 25 4" xfId="2001"/>
    <cellStyle name="Обычный 25 4 2" xfId="2497"/>
    <cellStyle name="Обычный 25 4 2 2" xfId="2934"/>
    <cellStyle name="Обычный 25 4 3" xfId="2933"/>
    <cellStyle name="Обычный 25 5" xfId="2234"/>
    <cellStyle name="Обычный 25 5 2" xfId="2935"/>
    <cellStyle name="Обычный 25 6" xfId="2344"/>
    <cellStyle name="Обычный 25 6 2" xfId="2936"/>
    <cellStyle name="Обычный 25 7" xfId="2917"/>
    <cellStyle name="Обычный 26" xfId="1319"/>
    <cellStyle name="Обычный 26 2" xfId="1320"/>
    <cellStyle name="Обычный 26 2 2" xfId="1321"/>
    <cellStyle name="Обычный 26 2 2 2" xfId="2007"/>
    <cellStyle name="Обычный 26 2 2 2 2" xfId="2503"/>
    <cellStyle name="Обычный 26 2 2 2 2 2" xfId="2941"/>
    <cellStyle name="Обычный 26 2 2 2 3" xfId="2940"/>
    <cellStyle name="Обычный 26 2 2 3" xfId="2240"/>
    <cellStyle name="Обычный 26 2 2 3 2" xfId="2942"/>
    <cellStyle name="Обычный 26 2 2 4" xfId="2350"/>
    <cellStyle name="Обычный 26 2 2 4 2" xfId="2943"/>
    <cellStyle name="Обычный 26 2 2 5" xfId="2939"/>
    <cellStyle name="Обычный 26 2 3" xfId="2006"/>
    <cellStyle name="Обычный 26 2 3 2" xfId="2502"/>
    <cellStyle name="Обычный 26 2 3 2 2" xfId="2945"/>
    <cellStyle name="Обычный 26 2 3 3" xfId="2944"/>
    <cellStyle name="Обычный 26 2 4" xfId="2239"/>
    <cellStyle name="Обычный 26 2 4 2" xfId="2946"/>
    <cellStyle name="Обычный 26 2 5" xfId="2349"/>
    <cellStyle name="Обычный 26 2 5 2" xfId="2947"/>
    <cellStyle name="Обычный 26 2 6" xfId="2938"/>
    <cellStyle name="Обычный 26 3" xfId="1322"/>
    <cellStyle name="Обычный 26 3 2" xfId="2008"/>
    <cellStyle name="Обычный 26 3 2 2" xfId="2504"/>
    <cellStyle name="Обычный 26 3 2 2 2" xfId="2950"/>
    <cellStyle name="Обычный 26 3 2 3" xfId="2949"/>
    <cellStyle name="Обычный 26 3 3" xfId="2241"/>
    <cellStyle name="Обычный 26 3 3 2" xfId="2951"/>
    <cellStyle name="Обычный 26 3 4" xfId="2351"/>
    <cellStyle name="Обычный 26 3 4 2" xfId="2952"/>
    <cellStyle name="Обычный 26 3 5" xfId="2948"/>
    <cellStyle name="Обычный 26 4" xfId="2005"/>
    <cellStyle name="Обычный 26 4 2" xfId="2501"/>
    <cellStyle name="Обычный 26 4 2 2" xfId="2954"/>
    <cellStyle name="Обычный 26 4 3" xfId="2953"/>
    <cellStyle name="Обычный 26 5" xfId="2238"/>
    <cellStyle name="Обычный 26 5 2" xfId="2955"/>
    <cellStyle name="Обычный 26 6" xfId="2348"/>
    <cellStyle name="Обычный 26 6 2" xfId="2956"/>
    <cellStyle name="Обычный 26 7" xfId="2937"/>
    <cellStyle name="Обычный 27" xfId="1323"/>
    <cellStyle name="Обычный 27 2" xfId="1324"/>
    <cellStyle name="Обычный 27 2 2" xfId="1325"/>
    <cellStyle name="Обычный 27 2 2 2" xfId="2011"/>
    <cellStyle name="Обычный 27 2 2 2 2" xfId="2507"/>
    <cellStyle name="Обычный 27 2 2 2 2 2" xfId="2961"/>
    <cellStyle name="Обычный 27 2 2 2 3" xfId="2960"/>
    <cellStyle name="Обычный 27 2 2 3" xfId="2244"/>
    <cellStyle name="Обычный 27 2 2 3 2" xfId="2962"/>
    <cellStyle name="Обычный 27 2 2 4" xfId="2354"/>
    <cellStyle name="Обычный 27 2 2 4 2" xfId="2963"/>
    <cellStyle name="Обычный 27 2 2 5" xfId="2959"/>
    <cellStyle name="Обычный 27 2 3" xfId="2010"/>
    <cellStyle name="Обычный 27 2 3 2" xfId="2506"/>
    <cellStyle name="Обычный 27 2 3 2 2" xfId="2965"/>
    <cellStyle name="Обычный 27 2 3 3" xfId="2964"/>
    <cellStyle name="Обычный 27 2 4" xfId="2243"/>
    <cellStyle name="Обычный 27 2 4 2" xfId="2966"/>
    <cellStyle name="Обычный 27 2 5" xfId="2353"/>
    <cellStyle name="Обычный 27 2 5 2" xfId="2967"/>
    <cellStyle name="Обычный 27 2 6" xfId="2958"/>
    <cellStyle name="Обычный 27 3" xfId="1326"/>
    <cellStyle name="Обычный 27 3 2" xfId="2012"/>
    <cellStyle name="Обычный 27 3 2 2" xfId="2508"/>
    <cellStyle name="Обычный 27 3 2 2 2" xfId="2970"/>
    <cellStyle name="Обычный 27 3 2 3" xfId="2969"/>
    <cellStyle name="Обычный 27 3 3" xfId="2245"/>
    <cellStyle name="Обычный 27 3 3 2" xfId="2971"/>
    <cellStyle name="Обычный 27 3 4" xfId="2355"/>
    <cellStyle name="Обычный 27 3 4 2" xfId="2972"/>
    <cellStyle name="Обычный 27 3 5" xfId="2968"/>
    <cellStyle name="Обычный 27 4" xfId="2009"/>
    <cellStyle name="Обычный 27 4 2" xfId="2505"/>
    <cellStyle name="Обычный 27 4 2 2" xfId="2974"/>
    <cellStyle name="Обычный 27 4 3" xfId="2973"/>
    <cellStyle name="Обычный 27 5" xfId="2242"/>
    <cellStyle name="Обычный 27 5 2" xfId="2975"/>
    <cellStyle name="Обычный 27 6" xfId="2352"/>
    <cellStyle name="Обычный 27 6 2" xfId="2976"/>
    <cellStyle name="Обычный 27 7" xfId="2957"/>
    <cellStyle name="Обычный 28" xfId="1327"/>
    <cellStyle name="Обычный 28 2" xfId="1777"/>
    <cellStyle name="Обычный 29" xfId="1328"/>
    <cellStyle name="Обычный 3" xfId="5"/>
    <cellStyle name="Обычный 3 10" xfId="261"/>
    <cellStyle name="Обычный 3 10 2" xfId="266"/>
    <cellStyle name="Обычный 3 10 2 2" xfId="1778"/>
    <cellStyle name="Обычный 3 10 2 3" xfId="2082"/>
    <cellStyle name="Обычный 3 10 2 3 2" xfId="2422"/>
    <cellStyle name="Обычный 3 10 2 3 2 2" xfId="2978"/>
    <cellStyle name="Обычный 3 10 2 3 3" xfId="2977"/>
    <cellStyle name="Обычный 3 10 2 4" xfId="2583"/>
    <cellStyle name="Обычный 3 10 3" xfId="1330"/>
    <cellStyle name="Обычный 3 10 4" xfId="2084"/>
    <cellStyle name="Обычный 3 10 4 2" xfId="2424"/>
    <cellStyle name="Обычный 3 10 4 2 2" xfId="2980"/>
    <cellStyle name="Обычный 3 10 4 3" xfId="2979"/>
    <cellStyle name="Обычный 3 10 5" xfId="3310"/>
    <cellStyle name="Обычный 3 11" xfId="1331"/>
    <cellStyle name="Обычный 3 11 2" xfId="1779"/>
    <cellStyle name="Обычный 3 11 2 2" xfId="2580"/>
    <cellStyle name="Обычный 3 11 2 2 2" xfId="2981"/>
    <cellStyle name="Обычный 3 11 2 3" xfId="3312"/>
    <cellStyle name="Обычный 3 11 2 4" xfId="3314"/>
    <cellStyle name="Обычный 3 12" xfId="1332"/>
    <cellStyle name="Обычный 3 12 2" xfId="1780"/>
    <cellStyle name="Обычный 3 13" xfId="1333"/>
    <cellStyle name="Обычный 3 13 2" xfId="1781"/>
    <cellStyle name="Обычный 3 14" xfId="1334"/>
    <cellStyle name="Обычный 3 14 2" xfId="1782"/>
    <cellStyle name="Обычный 3 15" xfId="1335"/>
    <cellStyle name="Обычный 3 16" xfId="1336"/>
    <cellStyle name="Обычный 3 17" xfId="1337"/>
    <cellStyle name="Обычный 3 18" xfId="1329"/>
    <cellStyle name="Обычный 3 19" xfId="2165"/>
    <cellStyle name="Обычный 3 19 2" xfId="2445"/>
    <cellStyle name="Обычный 3 19 2 2" xfId="2983"/>
    <cellStyle name="Обычный 3 19 3" xfId="2982"/>
    <cellStyle name="Обычный 3 2" xfId="156"/>
    <cellStyle name="Обычный 3 2 2" xfId="157"/>
    <cellStyle name="Обычный 3 20" xfId="2013"/>
    <cellStyle name="Обычный 3 21" xfId="1951"/>
    <cellStyle name="Обычный 3 21 2" xfId="2447"/>
    <cellStyle name="Обычный 3 21 2 2" xfId="2985"/>
    <cellStyle name="Обычный 3 21 3" xfId="2984"/>
    <cellStyle name="Обычный 3 22" xfId="2294"/>
    <cellStyle name="Обычный 3 22 2" xfId="2986"/>
    <cellStyle name="Обычный 3 23" xfId="2582"/>
    <cellStyle name="Обычный 3 24" xfId="3276"/>
    <cellStyle name="Обычный 3 3" xfId="158"/>
    <cellStyle name="Обычный 3 3 2" xfId="159"/>
    <cellStyle name="Обычный 3 3 2 2" xfId="1783"/>
    <cellStyle name="Обычный 3 3 2 3" xfId="2118"/>
    <cellStyle name="Обычный 3 3 3" xfId="160"/>
    <cellStyle name="Обычный 3 3 4" xfId="2119"/>
    <cellStyle name="Обычный 3 4" xfId="161"/>
    <cellStyle name="Обычный 3 4 2" xfId="162"/>
    <cellStyle name="Обычный 3 4 3" xfId="163"/>
    <cellStyle name="Обычный 3 4 3 2" xfId="1785"/>
    <cellStyle name="Обычный 3 4 4" xfId="1784"/>
    <cellStyle name="Обычный 3 5" xfId="164"/>
    <cellStyle name="Обычный 3 5 2" xfId="165"/>
    <cellStyle name="Обычный 3 5 3" xfId="2117"/>
    <cellStyle name="Обычный 3 6" xfId="166"/>
    <cellStyle name="Обычный 3 6 2" xfId="1786"/>
    <cellStyle name="Обычный 3 7" xfId="167"/>
    <cellStyle name="Обычный 3 7 2" xfId="1787"/>
    <cellStyle name="Обычный 3 8" xfId="168"/>
    <cellStyle name="Обычный 3 8 2" xfId="1788"/>
    <cellStyle name="Обычный 3 8 3" xfId="1338"/>
    <cellStyle name="Обычный 3 8 4" xfId="2116"/>
    <cellStyle name="Обычный 3 9" xfId="169"/>
    <cellStyle name="Обычный 3 9 2" xfId="1789"/>
    <cellStyle name="Обычный 3 9 3" xfId="1339"/>
    <cellStyle name="Обычный 3 9 4" xfId="2115"/>
    <cellStyle name="Обычный 3_Дефицит_7 млрд_0608_бс" xfId="1340"/>
    <cellStyle name="Обычный 30" xfId="1341"/>
    <cellStyle name="Обычный 31" xfId="1342"/>
    <cellStyle name="Обычный 31 2" xfId="1343"/>
    <cellStyle name="Обычный 31 2 2" xfId="2015"/>
    <cellStyle name="Обычный 31 2 2 2" xfId="2510"/>
    <cellStyle name="Обычный 31 2 2 2 2" xfId="2990"/>
    <cellStyle name="Обычный 31 2 2 3" xfId="2989"/>
    <cellStyle name="Обычный 31 2 3" xfId="2247"/>
    <cellStyle name="Обычный 31 2 3 2" xfId="2991"/>
    <cellStyle name="Обычный 31 2 4" xfId="2357"/>
    <cellStyle name="Обычный 31 2 4 2" xfId="2992"/>
    <cellStyle name="Обычный 31 2 5" xfId="2988"/>
    <cellStyle name="Обычный 31 3" xfId="2014"/>
    <cellStyle name="Обычный 31 3 2" xfId="2509"/>
    <cellStyle name="Обычный 31 3 2 2" xfId="2994"/>
    <cellStyle name="Обычный 31 3 3" xfId="2993"/>
    <cellStyle name="Обычный 31 4" xfId="2246"/>
    <cellStyle name="Обычный 31 4 2" xfId="2995"/>
    <cellStyle name="Обычный 31 5" xfId="2356"/>
    <cellStyle name="Обычный 31 5 2" xfId="2996"/>
    <cellStyle name="Обычный 31 6" xfId="2987"/>
    <cellStyle name="Обычный 32" xfId="1344"/>
    <cellStyle name="Обычный 32 2" xfId="1345"/>
    <cellStyle name="Обычный 32 3" xfId="1346"/>
    <cellStyle name="Обычный 33" xfId="1347"/>
    <cellStyle name="Обычный 33 2" xfId="1348"/>
    <cellStyle name="Обычный 33 2 2" xfId="2579"/>
    <cellStyle name="Обычный 33 2 2 2" xfId="2997"/>
    <cellStyle name="Обычный 33 2 3" xfId="3311"/>
    <cellStyle name="Обычный 33 2 4" xfId="3313"/>
    <cellStyle name="Обычный 33 3" xfId="1349"/>
    <cellStyle name="Обычный 34" xfId="1350"/>
    <cellStyle name="Обычный 34 2" xfId="1351"/>
    <cellStyle name="Обычный 34 3" xfId="1352"/>
    <cellStyle name="Обычный 35" xfId="1353"/>
    <cellStyle name="Обычный 35 2" xfId="1354"/>
    <cellStyle name="Обычный 35 3" xfId="1355"/>
    <cellStyle name="Обычный 36" xfId="1356"/>
    <cellStyle name="Обычный 36 2" xfId="1357"/>
    <cellStyle name="Обычный 36 3" xfId="1358"/>
    <cellStyle name="Обычный 37" xfId="1359"/>
    <cellStyle name="Обычный 37 2" xfId="1360"/>
    <cellStyle name="Обычный 37 3" xfId="1361"/>
    <cellStyle name="Обычный 38" xfId="1362"/>
    <cellStyle name="Обычный 38 2" xfId="2016"/>
    <cellStyle name="Обычный 38 2 2" xfId="2511"/>
    <cellStyle name="Обычный 38 2 2 2" xfId="3000"/>
    <cellStyle name="Обычный 38 2 3" xfId="2999"/>
    <cellStyle name="Обычный 38 3" xfId="2248"/>
    <cellStyle name="Обычный 38 3 2" xfId="3001"/>
    <cellStyle name="Обычный 38 4" xfId="2358"/>
    <cellStyle name="Обычный 38 4 2" xfId="3002"/>
    <cellStyle name="Обычный 38 5" xfId="2998"/>
    <cellStyle name="Обычный 39" xfId="1363"/>
    <cellStyle name="Обычный 39 2" xfId="2017"/>
    <cellStyle name="Обычный 39 2 2" xfId="2512"/>
    <cellStyle name="Обычный 39 2 2 2" xfId="3005"/>
    <cellStyle name="Обычный 39 2 3" xfId="3004"/>
    <cellStyle name="Обычный 39 3" xfId="2249"/>
    <cellStyle name="Обычный 39 3 2" xfId="3006"/>
    <cellStyle name="Обычный 39 4" xfId="2359"/>
    <cellStyle name="Обычный 39 4 2" xfId="3007"/>
    <cellStyle name="Обычный 39 5" xfId="3003"/>
    <cellStyle name="Обычный 4" xfId="6"/>
    <cellStyle name="Обычный 4 10" xfId="2295"/>
    <cellStyle name="Обычный 4 10 2" xfId="3008"/>
    <cellStyle name="Обычный 4 11" xfId="3277"/>
    <cellStyle name="Обычный 4 2" xfId="170"/>
    <cellStyle name="Обычный 4 2 2" xfId="224"/>
    <cellStyle name="Обычный 4 2 2 2" xfId="1366"/>
    <cellStyle name="Обычный 4 2 2 2 2" xfId="2020"/>
    <cellStyle name="Обычный 4 2 2 2 2 2" xfId="2514"/>
    <cellStyle name="Обычный 4 2 2 2 2 2 2" xfId="3012"/>
    <cellStyle name="Обычный 4 2 2 2 2 3" xfId="3011"/>
    <cellStyle name="Обычный 4 2 2 2 3" xfId="2251"/>
    <cellStyle name="Обычный 4 2 2 2 3 2" xfId="3013"/>
    <cellStyle name="Обычный 4 2 2 2 4" xfId="2361"/>
    <cellStyle name="Обычный 4 2 2 2 4 2" xfId="3014"/>
    <cellStyle name="Обычный 4 2 2 2 5" xfId="3010"/>
    <cellStyle name="Обычный 4 2 2 3" xfId="1365"/>
    <cellStyle name="Обычный 4 2 2 3 2" xfId="2071"/>
    <cellStyle name="Обычный 4 2 2 3 2 2" xfId="2564"/>
    <cellStyle name="Обычный 4 2 2 3 2 2 2" xfId="3017"/>
    <cellStyle name="Обычный 4 2 2 3 2 3" xfId="3016"/>
    <cellStyle name="Обычный 4 2 2 3 3" xfId="2411"/>
    <cellStyle name="Обычный 4 2 2 3 3 2" xfId="3018"/>
    <cellStyle name="Обычный 4 2 2 3 4" xfId="3015"/>
    <cellStyle name="Обычный 4 2 2 4" xfId="2019"/>
    <cellStyle name="Обычный 4 2 2 4 2" xfId="2513"/>
    <cellStyle name="Обычный 4 2 2 4 2 2" xfId="3020"/>
    <cellStyle name="Обычный 4 2 2 4 3" xfId="3019"/>
    <cellStyle name="Обычный 4 2 2 5" xfId="2250"/>
    <cellStyle name="Обычный 4 2 2 5 2" xfId="3021"/>
    <cellStyle name="Обычный 4 2 2 6" xfId="2360"/>
    <cellStyle name="Обычный 4 2 2 6 2" xfId="3022"/>
    <cellStyle name="Обычный 4 2 2 7" xfId="3009"/>
    <cellStyle name="Обычный 4 2 2 8" xfId="3308"/>
    <cellStyle name="Обычный 4 2 3" xfId="225"/>
    <cellStyle name="Обычный 4 2 3 2" xfId="1368"/>
    <cellStyle name="Обычный 4 2 3 2 2" xfId="2022"/>
    <cellStyle name="Обычный 4 2 3 2 2 2" xfId="2516"/>
    <cellStyle name="Обычный 4 2 3 2 2 2 2" xfId="3025"/>
    <cellStyle name="Обычный 4 2 3 2 2 3" xfId="3024"/>
    <cellStyle name="Обычный 4 2 3 2 3" xfId="2253"/>
    <cellStyle name="Обычный 4 2 3 2 3 2" xfId="3026"/>
    <cellStyle name="Обычный 4 2 3 2 4" xfId="2363"/>
    <cellStyle name="Обычный 4 2 3 2 4 2" xfId="3027"/>
    <cellStyle name="Обычный 4 2 3 2 5" xfId="3023"/>
    <cellStyle name="Обычный 4 2 3 3" xfId="1367"/>
    <cellStyle name="Обычный 4 2 3 3 2" xfId="2070"/>
    <cellStyle name="Обычный 4 2 3 3 2 2" xfId="2563"/>
    <cellStyle name="Обычный 4 2 3 3 2 2 2" xfId="3030"/>
    <cellStyle name="Обычный 4 2 3 3 2 3" xfId="3029"/>
    <cellStyle name="Обычный 4 2 3 3 3" xfId="2410"/>
    <cellStyle name="Обычный 4 2 3 3 3 2" xfId="3031"/>
    <cellStyle name="Обычный 4 2 3 3 4" xfId="3028"/>
    <cellStyle name="Обычный 4 2 3 4" xfId="2089"/>
    <cellStyle name="Обычный 4 2 3 5" xfId="2021"/>
    <cellStyle name="Обычный 4 2 3 5 2" xfId="2515"/>
    <cellStyle name="Обычный 4 2 3 5 2 2" xfId="3033"/>
    <cellStyle name="Обычный 4 2 3 5 3" xfId="3032"/>
    <cellStyle name="Обычный 4 2 3 6" xfId="2252"/>
    <cellStyle name="Обычный 4 2 3 6 2" xfId="3034"/>
    <cellStyle name="Обычный 4 2 3 7" xfId="2362"/>
    <cellStyle name="Обычный 4 2 3 7 2" xfId="3035"/>
    <cellStyle name="Обычный 4 2 4" xfId="1369"/>
    <cellStyle name="Обычный 4 2 4 2" xfId="1791"/>
    <cellStyle name="Обычный 4 2 5" xfId="1370"/>
    <cellStyle name="Обычный 4 3" xfId="171"/>
    <cellStyle name="Обычный 4 3 2" xfId="172"/>
    <cellStyle name="Обычный 4 3 2 2" xfId="1373"/>
    <cellStyle name="Обычный 4 3 2 2 2" xfId="2025"/>
    <cellStyle name="Обычный 4 3 2 2 2 2" xfId="2519"/>
    <cellStyle name="Обычный 4 3 2 2 2 2 2" xfId="3040"/>
    <cellStyle name="Обычный 4 3 2 2 2 3" xfId="3039"/>
    <cellStyle name="Обычный 4 3 2 2 3" xfId="2256"/>
    <cellStyle name="Обычный 4 3 2 2 3 2" xfId="3041"/>
    <cellStyle name="Обычный 4 3 2 2 4" xfId="2366"/>
    <cellStyle name="Обычный 4 3 2 2 4 2" xfId="3042"/>
    <cellStyle name="Обычный 4 3 2 2 5" xfId="3038"/>
    <cellStyle name="Обычный 4 3 2 3" xfId="1372"/>
    <cellStyle name="Обычный 4 3 2 3 2" xfId="2068"/>
    <cellStyle name="Обычный 4 3 2 3 2 2" xfId="2561"/>
    <cellStyle name="Обычный 4 3 2 3 2 2 2" xfId="3045"/>
    <cellStyle name="Обычный 4 3 2 3 2 3" xfId="3044"/>
    <cellStyle name="Обычный 4 3 2 3 3" xfId="2408"/>
    <cellStyle name="Обычный 4 3 2 3 3 2" xfId="3046"/>
    <cellStyle name="Обычный 4 3 2 3 4" xfId="3043"/>
    <cellStyle name="Обычный 4 3 2 4" xfId="2024"/>
    <cellStyle name="Обычный 4 3 2 4 2" xfId="2518"/>
    <cellStyle name="Обычный 4 3 2 4 2 2" xfId="3048"/>
    <cellStyle name="Обычный 4 3 2 4 3" xfId="3047"/>
    <cellStyle name="Обычный 4 3 2 5" xfId="2255"/>
    <cellStyle name="Обычный 4 3 2 5 2" xfId="3049"/>
    <cellStyle name="Обычный 4 3 2 6" xfId="2365"/>
    <cellStyle name="Обычный 4 3 2 6 2" xfId="3050"/>
    <cellStyle name="Обычный 4 3 2 7" xfId="3037"/>
    <cellStyle name="Обычный 4 3 2 8" xfId="3300"/>
    <cellStyle name="Обычный 4 3 3" xfId="1374"/>
    <cellStyle name="Обычный 4 3 3 2" xfId="2026"/>
    <cellStyle name="Обычный 4 3 3 2 2" xfId="2520"/>
    <cellStyle name="Обычный 4 3 3 2 2 2" xfId="3053"/>
    <cellStyle name="Обычный 4 3 3 2 3" xfId="3052"/>
    <cellStyle name="Обычный 4 3 3 3" xfId="2257"/>
    <cellStyle name="Обычный 4 3 3 3 2" xfId="3054"/>
    <cellStyle name="Обычный 4 3 3 4" xfId="2367"/>
    <cellStyle name="Обычный 4 3 3 4 2" xfId="3055"/>
    <cellStyle name="Обычный 4 3 3 5" xfId="3051"/>
    <cellStyle name="Обычный 4 3 4" xfId="1371"/>
    <cellStyle name="Обычный 4 3 4 2" xfId="2069"/>
    <cellStyle name="Обычный 4 3 4 2 2" xfId="2562"/>
    <cellStyle name="Обычный 4 3 4 2 2 2" xfId="3058"/>
    <cellStyle name="Обычный 4 3 4 2 3" xfId="3057"/>
    <cellStyle name="Обычный 4 3 4 3" xfId="2409"/>
    <cellStyle name="Обычный 4 3 4 3 2" xfId="3059"/>
    <cellStyle name="Обычный 4 3 4 4" xfId="3056"/>
    <cellStyle name="Обычный 4 3 5" xfId="2023"/>
    <cellStyle name="Обычный 4 3 5 2" xfId="2517"/>
    <cellStyle name="Обычный 4 3 5 2 2" xfId="3061"/>
    <cellStyle name="Обычный 4 3 5 3" xfId="3060"/>
    <cellStyle name="Обычный 4 3 6" xfId="2254"/>
    <cellStyle name="Обычный 4 3 6 2" xfId="3062"/>
    <cellStyle name="Обычный 4 3 7" xfId="2364"/>
    <cellStyle name="Обычный 4 3 7 2" xfId="3063"/>
    <cellStyle name="Обычный 4 3 8" xfId="3036"/>
    <cellStyle name="Обычный 4 3 9" xfId="3299"/>
    <cellStyle name="Обычный 4 4" xfId="173"/>
    <cellStyle name="Обычный 4 4 2" xfId="1375"/>
    <cellStyle name="Обычный 4 4 3" xfId="2114"/>
    <cellStyle name="Обычный 4 4 3 2" xfId="2429"/>
    <cellStyle name="Обычный 4 4 3 2 2" xfId="3066"/>
    <cellStyle name="Обычный 4 4 3 3" xfId="3065"/>
    <cellStyle name="Обычный 4 4 4" xfId="3064"/>
    <cellStyle name="Обычный 4 4 5" xfId="3301"/>
    <cellStyle name="Обычный 4 5" xfId="174"/>
    <cellStyle name="Обычный 4 5 2" xfId="1790"/>
    <cellStyle name="Обычный 4 5 3" xfId="2113"/>
    <cellStyle name="Обычный 4 5 3 2" xfId="2428"/>
    <cellStyle name="Обычный 4 5 3 2 2" xfId="3069"/>
    <cellStyle name="Обычный 4 5 3 3" xfId="3068"/>
    <cellStyle name="Обычный 4 5 4" xfId="3067"/>
    <cellStyle name="Обычный 4 5 5" xfId="3302"/>
    <cellStyle name="Обычный 4 6" xfId="267"/>
    <cellStyle name="Обычный 4 6 2" xfId="1823"/>
    <cellStyle name="Обычный 4 6 3" xfId="2081"/>
    <cellStyle name="Обычный 4 6 3 2" xfId="2421"/>
    <cellStyle name="Обычный 4 6 3 2 2" xfId="3071"/>
    <cellStyle name="Обычный 4 6 3 3" xfId="3070"/>
    <cellStyle name="Обычный 4 6 4" xfId="2584"/>
    <cellStyle name="Обычный 4 7" xfId="1364"/>
    <cellStyle name="Обычный 4 8" xfId="2018"/>
    <cellStyle name="Обычный 4 9" xfId="1952"/>
    <cellStyle name="Обычный 4 9 2" xfId="2448"/>
    <cellStyle name="Обычный 4 9 2 2" xfId="3073"/>
    <cellStyle name="Обычный 4 9 3" xfId="3072"/>
    <cellStyle name="Обычный 40" xfId="1376"/>
    <cellStyle name="Обычный 41" xfId="1377"/>
    <cellStyle name="Обычный 42" xfId="1607"/>
    <cellStyle name="Обычный 42 2" xfId="2057"/>
    <cellStyle name="Обычный 42 2 2" xfId="2551"/>
    <cellStyle name="Обычный 42 2 2 2" xfId="3076"/>
    <cellStyle name="Обычный 42 2 3" xfId="3075"/>
    <cellStyle name="Обычный 42 3" xfId="2288"/>
    <cellStyle name="Обычный 42 3 2" xfId="3077"/>
    <cellStyle name="Обычный 42 4" xfId="2398"/>
    <cellStyle name="Обычный 42 4 2" xfId="3078"/>
    <cellStyle name="Обычный 42 5" xfId="3074"/>
    <cellStyle name="Обычный 43" xfId="1824"/>
    <cellStyle name="Обычный 43 2" xfId="1844"/>
    <cellStyle name="Обычный 44" xfId="1825"/>
    <cellStyle name="Обычный 44 2" xfId="1845"/>
    <cellStyle name="Обычный 45" xfId="1826"/>
    <cellStyle name="Обычный 45 2" xfId="1846"/>
    <cellStyle name="Обычный 46" xfId="1827"/>
    <cellStyle name="Обычный 46 2" xfId="1847"/>
    <cellStyle name="Обычный 47" xfId="1828"/>
    <cellStyle name="Обычный 47 2" xfId="1848"/>
    <cellStyle name="Обычный 48" xfId="1829"/>
    <cellStyle name="Обычный 48 2" xfId="1849"/>
    <cellStyle name="Обычный 49" xfId="1830"/>
    <cellStyle name="Обычный 49 2" xfId="1850"/>
    <cellStyle name="Обычный 5" xfId="175"/>
    <cellStyle name="Обычный 5 10" xfId="2112"/>
    <cellStyle name="Обычный 5 2" xfId="176"/>
    <cellStyle name="Обычный 5 2 2" xfId="1380"/>
    <cellStyle name="Обычный 5 2 2 2" xfId="1793"/>
    <cellStyle name="Обычный 5 2 3" xfId="1381"/>
    <cellStyle name="Обычный 5 2 3 2" xfId="1382"/>
    <cellStyle name="Обычный 5 2 3 2 2" xfId="2028"/>
    <cellStyle name="Обычный 5 2 3 2 2 2" xfId="2522"/>
    <cellStyle name="Обычный 5 2 3 2 2 2 2" xfId="3083"/>
    <cellStyle name="Обычный 5 2 3 2 2 3" xfId="3082"/>
    <cellStyle name="Обычный 5 2 3 2 3" xfId="2259"/>
    <cellStyle name="Обычный 5 2 3 2 3 2" xfId="3084"/>
    <cellStyle name="Обычный 5 2 3 2 4" xfId="2369"/>
    <cellStyle name="Обычный 5 2 3 2 4 2" xfId="3085"/>
    <cellStyle name="Обычный 5 2 3 2 5" xfId="3081"/>
    <cellStyle name="Обычный 5 2 3 3" xfId="2027"/>
    <cellStyle name="Обычный 5 2 3 3 2" xfId="2521"/>
    <cellStyle name="Обычный 5 2 3 3 2 2" xfId="3087"/>
    <cellStyle name="Обычный 5 2 3 3 3" xfId="3086"/>
    <cellStyle name="Обычный 5 2 3 4" xfId="2258"/>
    <cellStyle name="Обычный 5 2 3 4 2" xfId="3088"/>
    <cellStyle name="Обычный 5 2 3 5" xfId="2368"/>
    <cellStyle name="Обычный 5 2 3 5 2" xfId="3089"/>
    <cellStyle name="Обычный 5 2 3 6" xfId="3080"/>
    <cellStyle name="Обычный 5 2 4" xfId="1383"/>
    <cellStyle name="Обычный 5 2 4 2" xfId="1384"/>
    <cellStyle name="Обычный 5 2 4 2 2" xfId="2030"/>
    <cellStyle name="Обычный 5 2 4 2 2 2" xfId="2524"/>
    <cellStyle name="Обычный 5 2 4 2 2 2 2" xfId="3093"/>
    <cellStyle name="Обычный 5 2 4 2 2 3" xfId="3092"/>
    <cellStyle name="Обычный 5 2 4 2 3" xfId="2261"/>
    <cellStyle name="Обычный 5 2 4 2 3 2" xfId="3094"/>
    <cellStyle name="Обычный 5 2 4 2 4" xfId="2371"/>
    <cellStyle name="Обычный 5 2 4 2 4 2" xfId="3095"/>
    <cellStyle name="Обычный 5 2 4 2 5" xfId="3091"/>
    <cellStyle name="Обычный 5 2 4 3" xfId="2029"/>
    <cellStyle name="Обычный 5 2 4 3 2" xfId="2523"/>
    <cellStyle name="Обычный 5 2 4 3 2 2" xfId="3097"/>
    <cellStyle name="Обычный 5 2 4 3 3" xfId="3096"/>
    <cellStyle name="Обычный 5 2 4 4" xfId="2260"/>
    <cellStyle name="Обычный 5 2 4 4 2" xfId="3098"/>
    <cellStyle name="Обычный 5 2 4 5" xfId="2370"/>
    <cellStyle name="Обычный 5 2 4 5 2" xfId="3099"/>
    <cellStyle name="Обычный 5 2 4 6" xfId="3090"/>
    <cellStyle name="Обычный 5 2 5" xfId="1379"/>
    <cellStyle name="Обычный 5 2 6" xfId="3079"/>
    <cellStyle name="Обычный 5 2 7" xfId="3303"/>
    <cellStyle name="Обычный 5 3" xfId="177"/>
    <cellStyle name="Обычный 5 3 2" xfId="1386"/>
    <cellStyle name="Обычный 5 3 2 2" xfId="1387"/>
    <cellStyle name="Обычный 5 3 2 2 2" xfId="2033"/>
    <cellStyle name="Обычный 5 3 2 2 2 2" xfId="2527"/>
    <cellStyle name="Обычный 5 3 2 2 2 2 2" xfId="3104"/>
    <cellStyle name="Обычный 5 3 2 2 2 3" xfId="3103"/>
    <cellStyle name="Обычный 5 3 2 2 3" xfId="2264"/>
    <cellStyle name="Обычный 5 3 2 2 3 2" xfId="3105"/>
    <cellStyle name="Обычный 5 3 2 2 4" xfId="2374"/>
    <cellStyle name="Обычный 5 3 2 2 4 2" xfId="3106"/>
    <cellStyle name="Обычный 5 3 2 2 5" xfId="3102"/>
    <cellStyle name="Обычный 5 3 2 3" xfId="2032"/>
    <cellStyle name="Обычный 5 3 2 3 2" xfId="2526"/>
    <cellStyle name="Обычный 5 3 2 3 2 2" xfId="3108"/>
    <cellStyle name="Обычный 5 3 2 3 3" xfId="3107"/>
    <cellStyle name="Обычный 5 3 2 4" xfId="2263"/>
    <cellStyle name="Обычный 5 3 2 4 2" xfId="3109"/>
    <cellStyle name="Обычный 5 3 2 5" xfId="2373"/>
    <cellStyle name="Обычный 5 3 2 5 2" xfId="3110"/>
    <cellStyle name="Обычный 5 3 2 6" xfId="3101"/>
    <cellStyle name="Обычный 5 3 3" xfId="1388"/>
    <cellStyle name="Обычный 5 3 3 2" xfId="2034"/>
    <cellStyle name="Обычный 5 3 3 2 2" xfId="2528"/>
    <cellStyle name="Обычный 5 3 3 2 2 2" xfId="3113"/>
    <cellStyle name="Обычный 5 3 3 2 3" xfId="3112"/>
    <cellStyle name="Обычный 5 3 3 3" xfId="2265"/>
    <cellStyle name="Обычный 5 3 3 3 2" xfId="3114"/>
    <cellStyle name="Обычный 5 3 3 4" xfId="2375"/>
    <cellStyle name="Обычный 5 3 3 4 2" xfId="3115"/>
    <cellStyle name="Обычный 5 3 3 5" xfId="3111"/>
    <cellStyle name="Обычный 5 3 4" xfId="1385"/>
    <cellStyle name="Обычный 5 3 4 2" xfId="2067"/>
    <cellStyle name="Обычный 5 3 4 2 2" xfId="2560"/>
    <cellStyle name="Обычный 5 3 4 2 2 2" xfId="3118"/>
    <cellStyle name="Обычный 5 3 4 2 3" xfId="3117"/>
    <cellStyle name="Обычный 5 3 4 3" xfId="2407"/>
    <cellStyle name="Обычный 5 3 4 3 2" xfId="3119"/>
    <cellStyle name="Обычный 5 3 4 4" xfId="3116"/>
    <cellStyle name="Обычный 5 3 5" xfId="2031"/>
    <cellStyle name="Обычный 5 3 5 2" xfId="2525"/>
    <cellStyle name="Обычный 5 3 5 2 2" xfId="3121"/>
    <cellStyle name="Обычный 5 3 5 3" xfId="3120"/>
    <cellStyle name="Обычный 5 3 6" xfId="2262"/>
    <cellStyle name="Обычный 5 3 6 2" xfId="3122"/>
    <cellStyle name="Обычный 5 3 7" xfId="2372"/>
    <cellStyle name="Обычный 5 3 7 2" xfId="3123"/>
    <cellStyle name="Обычный 5 3 8" xfId="3100"/>
    <cellStyle name="Обычный 5 3 9" xfId="3304"/>
    <cellStyle name="Обычный 5 4" xfId="1389"/>
    <cellStyle name="Обычный 5 4 2" xfId="1390"/>
    <cellStyle name="Обычный 5 4 2 2" xfId="1391"/>
    <cellStyle name="Обычный 5 4 2 2 2" xfId="2037"/>
    <cellStyle name="Обычный 5 4 2 2 2 2" xfId="2531"/>
    <cellStyle name="Обычный 5 4 2 2 2 2 2" xfId="3128"/>
    <cellStyle name="Обычный 5 4 2 2 2 3" xfId="3127"/>
    <cellStyle name="Обычный 5 4 2 2 3" xfId="2268"/>
    <cellStyle name="Обычный 5 4 2 2 3 2" xfId="3129"/>
    <cellStyle name="Обычный 5 4 2 2 4" xfId="2378"/>
    <cellStyle name="Обычный 5 4 2 2 4 2" xfId="3130"/>
    <cellStyle name="Обычный 5 4 2 2 5" xfId="3126"/>
    <cellStyle name="Обычный 5 4 2 3" xfId="2036"/>
    <cellStyle name="Обычный 5 4 2 3 2" xfId="2530"/>
    <cellStyle name="Обычный 5 4 2 3 2 2" xfId="3132"/>
    <cellStyle name="Обычный 5 4 2 3 3" xfId="3131"/>
    <cellStyle name="Обычный 5 4 2 4" xfId="2267"/>
    <cellStyle name="Обычный 5 4 2 4 2" xfId="3133"/>
    <cellStyle name="Обычный 5 4 2 5" xfId="2377"/>
    <cellStyle name="Обычный 5 4 2 5 2" xfId="3134"/>
    <cellStyle name="Обычный 5 4 2 6" xfId="3125"/>
    <cellStyle name="Обычный 5 4 3" xfId="1392"/>
    <cellStyle name="Обычный 5 4 3 2" xfId="2038"/>
    <cellStyle name="Обычный 5 4 3 2 2" xfId="2532"/>
    <cellStyle name="Обычный 5 4 3 2 2 2" xfId="3137"/>
    <cellStyle name="Обычный 5 4 3 2 3" xfId="3136"/>
    <cellStyle name="Обычный 5 4 3 3" xfId="2269"/>
    <cellStyle name="Обычный 5 4 3 3 2" xfId="3138"/>
    <cellStyle name="Обычный 5 4 3 4" xfId="2379"/>
    <cellStyle name="Обычный 5 4 3 4 2" xfId="3139"/>
    <cellStyle name="Обычный 5 4 3 5" xfId="3135"/>
    <cellStyle name="Обычный 5 4 4" xfId="2035"/>
    <cellStyle name="Обычный 5 4 4 2" xfId="2529"/>
    <cellStyle name="Обычный 5 4 4 2 2" xfId="3141"/>
    <cellStyle name="Обычный 5 4 4 3" xfId="3140"/>
    <cellStyle name="Обычный 5 4 5" xfId="2266"/>
    <cellStyle name="Обычный 5 4 5 2" xfId="3142"/>
    <cellStyle name="Обычный 5 4 6" xfId="2376"/>
    <cellStyle name="Обычный 5 4 6 2" xfId="3143"/>
    <cellStyle name="Обычный 5 4 7" xfId="3124"/>
    <cellStyle name="Обычный 5 5" xfId="1393"/>
    <cellStyle name="Обычный 5 5 2" xfId="1394"/>
    <cellStyle name="Обычный 5 5 2 2" xfId="1395"/>
    <cellStyle name="Обычный 5 5 2 2 2" xfId="2041"/>
    <cellStyle name="Обычный 5 5 2 2 2 2" xfId="2535"/>
    <cellStyle name="Обычный 5 5 2 2 2 2 2" xfId="3148"/>
    <cellStyle name="Обычный 5 5 2 2 2 3" xfId="3147"/>
    <cellStyle name="Обычный 5 5 2 2 3" xfId="2272"/>
    <cellStyle name="Обычный 5 5 2 2 3 2" xfId="3149"/>
    <cellStyle name="Обычный 5 5 2 2 4" xfId="2382"/>
    <cellStyle name="Обычный 5 5 2 2 4 2" xfId="3150"/>
    <cellStyle name="Обычный 5 5 2 2 5" xfId="3146"/>
    <cellStyle name="Обычный 5 5 2 3" xfId="2040"/>
    <cellStyle name="Обычный 5 5 2 3 2" xfId="2534"/>
    <cellStyle name="Обычный 5 5 2 3 2 2" xfId="3152"/>
    <cellStyle name="Обычный 5 5 2 3 3" xfId="3151"/>
    <cellStyle name="Обычный 5 5 2 4" xfId="2271"/>
    <cellStyle name="Обычный 5 5 2 4 2" xfId="3153"/>
    <cellStyle name="Обычный 5 5 2 5" xfId="2381"/>
    <cellStyle name="Обычный 5 5 2 5 2" xfId="3154"/>
    <cellStyle name="Обычный 5 5 2 6" xfId="3145"/>
    <cellStyle name="Обычный 5 5 3" xfId="1396"/>
    <cellStyle name="Обычный 5 5 3 2" xfId="2042"/>
    <cellStyle name="Обычный 5 5 3 2 2" xfId="2536"/>
    <cellStyle name="Обычный 5 5 3 2 2 2" xfId="3157"/>
    <cellStyle name="Обычный 5 5 3 2 3" xfId="3156"/>
    <cellStyle name="Обычный 5 5 3 3" xfId="2273"/>
    <cellStyle name="Обычный 5 5 3 3 2" xfId="3158"/>
    <cellStyle name="Обычный 5 5 3 4" xfId="2383"/>
    <cellStyle name="Обычный 5 5 3 4 2" xfId="3159"/>
    <cellStyle name="Обычный 5 5 3 5" xfId="3155"/>
    <cellStyle name="Обычный 5 5 4" xfId="2039"/>
    <cellStyle name="Обычный 5 5 4 2" xfId="2533"/>
    <cellStyle name="Обычный 5 5 4 2 2" xfId="3161"/>
    <cellStyle name="Обычный 5 5 4 3" xfId="3160"/>
    <cellStyle name="Обычный 5 5 5" xfId="2270"/>
    <cellStyle name="Обычный 5 5 5 2" xfId="3162"/>
    <cellStyle name="Обычный 5 5 6" xfId="2380"/>
    <cellStyle name="Обычный 5 5 6 2" xfId="3163"/>
    <cellStyle name="Обычный 5 5 7" xfId="3144"/>
    <cellStyle name="Обычный 5 6" xfId="1397"/>
    <cellStyle name="Обычный 5 6 2" xfId="1398"/>
    <cellStyle name="Обычный 5 6 2 2" xfId="2044"/>
    <cellStyle name="Обычный 5 6 2 2 2" xfId="2538"/>
    <cellStyle name="Обычный 5 6 2 2 2 2" xfId="3167"/>
    <cellStyle name="Обычный 5 6 2 2 3" xfId="3166"/>
    <cellStyle name="Обычный 5 6 2 3" xfId="2275"/>
    <cellStyle name="Обычный 5 6 2 3 2" xfId="3168"/>
    <cellStyle name="Обычный 5 6 2 4" xfId="2385"/>
    <cellStyle name="Обычный 5 6 2 4 2" xfId="3169"/>
    <cellStyle name="Обычный 5 6 2 5" xfId="3165"/>
    <cellStyle name="Обычный 5 6 3" xfId="2043"/>
    <cellStyle name="Обычный 5 6 3 2" xfId="2537"/>
    <cellStyle name="Обычный 5 6 3 2 2" xfId="3171"/>
    <cellStyle name="Обычный 5 6 3 3" xfId="3170"/>
    <cellStyle name="Обычный 5 6 4" xfId="2274"/>
    <cellStyle name="Обычный 5 6 4 2" xfId="3172"/>
    <cellStyle name="Обычный 5 6 5" xfId="2384"/>
    <cellStyle name="Обычный 5 6 5 2" xfId="3173"/>
    <cellStyle name="Обычный 5 6 6" xfId="3164"/>
    <cellStyle name="Обычный 5 7" xfId="1399"/>
    <cellStyle name="Обычный 5 7 2" xfId="1400"/>
    <cellStyle name="Обычный 5 7 2 2" xfId="2046"/>
    <cellStyle name="Обычный 5 7 2 2 2" xfId="2540"/>
    <cellStyle name="Обычный 5 7 2 2 2 2" xfId="3177"/>
    <cellStyle name="Обычный 5 7 2 2 3" xfId="3176"/>
    <cellStyle name="Обычный 5 7 2 3" xfId="2277"/>
    <cellStyle name="Обычный 5 7 2 3 2" xfId="3178"/>
    <cellStyle name="Обычный 5 7 2 4" xfId="2387"/>
    <cellStyle name="Обычный 5 7 2 4 2" xfId="3179"/>
    <cellStyle name="Обычный 5 7 2 5" xfId="3175"/>
    <cellStyle name="Обычный 5 7 3" xfId="2045"/>
    <cellStyle name="Обычный 5 7 3 2" xfId="2539"/>
    <cellStyle name="Обычный 5 7 3 2 2" xfId="3181"/>
    <cellStyle name="Обычный 5 7 3 3" xfId="3180"/>
    <cellStyle name="Обычный 5 7 4" xfId="2276"/>
    <cellStyle name="Обычный 5 7 4 2" xfId="3182"/>
    <cellStyle name="Обычный 5 7 5" xfId="2386"/>
    <cellStyle name="Обычный 5 7 5 2" xfId="3183"/>
    <cellStyle name="Обычный 5 7 6" xfId="3174"/>
    <cellStyle name="Обычный 5 8" xfId="1792"/>
    <cellStyle name="Обычный 5 9" xfId="1378"/>
    <cellStyle name="Обычный 5_Киев" xfId="3372"/>
    <cellStyle name="Обычный 50" xfId="1831"/>
    <cellStyle name="Обычный 50 2" xfId="1851"/>
    <cellStyle name="Обычный 51" xfId="1832"/>
    <cellStyle name="Обычный 51 2" xfId="1852"/>
    <cellStyle name="Обычный 52" xfId="1833"/>
    <cellStyle name="Обычный 52 2" xfId="1853"/>
    <cellStyle name="Обычный 53" xfId="1834"/>
    <cellStyle name="Обычный 53 2" xfId="1854"/>
    <cellStyle name="Обычный 54" xfId="1835"/>
    <cellStyle name="Обычный 54 2" xfId="1855"/>
    <cellStyle name="Обычный 55" xfId="1836"/>
    <cellStyle name="Обычный 55 2" xfId="1856"/>
    <cellStyle name="Обычный 56" xfId="1837"/>
    <cellStyle name="Обычный 56 2" xfId="1857"/>
    <cellStyle name="Обычный 57" xfId="1838"/>
    <cellStyle name="Обычный 57 2" xfId="1858"/>
    <cellStyle name="Обычный 58" xfId="1839"/>
    <cellStyle name="Обычный 58 2" xfId="1859"/>
    <cellStyle name="Обычный 59" xfId="1840"/>
    <cellStyle name="Обычный 59 2" xfId="1860"/>
    <cellStyle name="Обычный 6" xfId="178"/>
    <cellStyle name="Обычный 6 10" xfId="2111"/>
    <cellStyle name="Обычный 6 11" xfId="2047"/>
    <cellStyle name="Обычный 6 11 2" xfId="2541"/>
    <cellStyle name="Обычный 6 11 2 2" xfId="3185"/>
    <cellStyle name="Обычный 6 11 3" xfId="3184"/>
    <cellStyle name="Обычный 6 12" xfId="2278"/>
    <cellStyle name="Обычный 6 12 2" xfId="3186"/>
    <cellStyle name="Обычный 6 13" xfId="2388"/>
    <cellStyle name="Обычный 6 13 2" xfId="3187"/>
    <cellStyle name="Обычный 6 2" xfId="179"/>
    <cellStyle name="Обычный 6 2 10" xfId="3305"/>
    <cellStyle name="Обычный 6 2 2" xfId="1403"/>
    <cellStyle name="Обычный 6 2 3" xfId="1404"/>
    <cellStyle name="Обычный 6 2 3 2" xfId="2049"/>
    <cellStyle name="Обычный 6 2 3 2 2" xfId="2543"/>
    <cellStyle name="Обычный 6 2 3 2 2 2" xfId="3191"/>
    <cellStyle name="Обычный 6 2 3 2 3" xfId="3190"/>
    <cellStyle name="Обычный 6 2 3 3" xfId="2280"/>
    <cellStyle name="Обычный 6 2 3 3 2" xfId="3192"/>
    <cellStyle name="Обычный 6 2 3 4" xfId="2390"/>
    <cellStyle name="Обычный 6 2 3 4 2" xfId="3193"/>
    <cellStyle name="Обычный 6 2 3 5" xfId="3189"/>
    <cellStyle name="Обычный 6 2 4" xfId="1608"/>
    <cellStyle name="Обычный 6 2 4 2" xfId="2058"/>
    <cellStyle name="Обычный 6 2 4 2 2" xfId="2552"/>
    <cellStyle name="Обычный 6 2 4 2 2 2" xfId="3196"/>
    <cellStyle name="Обычный 6 2 4 2 3" xfId="3195"/>
    <cellStyle name="Обычный 6 2 4 3" xfId="2289"/>
    <cellStyle name="Обычный 6 2 4 3 2" xfId="3197"/>
    <cellStyle name="Обычный 6 2 4 4" xfId="2399"/>
    <cellStyle name="Обычный 6 2 4 4 2" xfId="3198"/>
    <cellStyle name="Обычный 6 2 4 5" xfId="3194"/>
    <cellStyle name="Обычный 6 2 5" xfId="1402"/>
    <cellStyle name="Обычный 6 2 5 2" xfId="2065"/>
    <cellStyle name="Обычный 6 2 5 2 2" xfId="2558"/>
    <cellStyle name="Обычный 6 2 5 2 2 2" xfId="3201"/>
    <cellStyle name="Обычный 6 2 5 2 3" xfId="3200"/>
    <cellStyle name="Обычный 6 2 5 3" xfId="2405"/>
    <cellStyle name="Обычный 6 2 5 3 2" xfId="3202"/>
    <cellStyle name="Обычный 6 2 5 4" xfId="3199"/>
    <cellStyle name="Обычный 6 2 6" xfId="2048"/>
    <cellStyle name="Обычный 6 2 6 2" xfId="2542"/>
    <cellStyle name="Обычный 6 2 6 2 2" xfId="3204"/>
    <cellStyle name="Обычный 6 2 6 3" xfId="3203"/>
    <cellStyle name="Обычный 6 2 7" xfId="2279"/>
    <cellStyle name="Обычный 6 2 7 2" xfId="3205"/>
    <cellStyle name="Обычный 6 2 8" xfId="2389"/>
    <cellStyle name="Обычный 6 2 8 2" xfId="3206"/>
    <cellStyle name="Обычный 6 2 9" xfId="3188"/>
    <cellStyle name="Обычный 6 3" xfId="180"/>
    <cellStyle name="Обычный 6 3 2" xfId="1405"/>
    <cellStyle name="Обычный 6 3 3" xfId="2110"/>
    <cellStyle name="Обычный 6 4" xfId="1406"/>
    <cellStyle name="Обычный 6 5" xfId="1407"/>
    <cellStyle name="Обычный 6 6" xfId="1408"/>
    <cellStyle name="Обычный 6 6 2" xfId="2050"/>
    <cellStyle name="Обычный 6 6 2 2" xfId="2544"/>
    <cellStyle name="Обычный 6 6 2 2 2" xfId="3209"/>
    <cellStyle name="Обычный 6 6 2 3" xfId="3208"/>
    <cellStyle name="Обычный 6 6 3" xfId="2281"/>
    <cellStyle name="Обычный 6 6 3 2" xfId="3210"/>
    <cellStyle name="Обычный 6 6 4" xfId="2391"/>
    <cellStyle name="Обычный 6 6 4 2" xfId="3211"/>
    <cellStyle name="Обычный 6 6 5" xfId="3207"/>
    <cellStyle name="Обычный 6 7" xfId="1409"/>
    <cellStyle name="Обычный 6 8" xfId="1609"/>
    <cellStyle name="Обычный 6 8 2" xfId="2059"/>
    <cellStyle name="Обычный 6 8 2 2" xfId="2553"/>
    <cellStyle name="Обычный 6 8 2 2 2" xfId="3214"/>
    <cellStyle name="Обычный 6 8 2 3" xfId="3213"/>
    <cellStyle name="Обычный 6 8 3" xfId="2290"/>
    <cellStyle name="Обычный 6 8 3 2" xfId="3215"/>
    <cellStyle name="Обычный 6 8 4" xfId="2400"/>
    <cellStyle name="Обычный 6 8 4 2" xfId="3216"/>
    <cellStyle name="Обычный 6 8 5" xfId="3212"/>
    <cellStyle name="Обычный 6 9" xfId="1401"/>
    <cellStyle name="Обычный 6 9 2" xfId="2066"/>
    <cellStyle name="Обычный 6 9 2 2" xfId="2559"/>
    <cellStyle name="Обычный 6 9 2 2 2" xfId="3219"/>
    <cellStyle name="Обычный 6 9 2 3" xfId="3218"/>
    <cellStyle name="Обычный 6 9 3" xfId="2406"/>
    <cellStyle name="Обычный 6 9 3 2" xfId="3220"/>
    <cellStyle name="Обычный 6 9 4" xfId="3217"/>
    <cellStyle name="Обычный 6_Амортизация_ОС КП ПТС_план_2018" xfId="1410"/>
    <cellStyle name="Обычный 60" xfId="1841"/>
    <cellStyle name="Обычный 60 2" xfId="1861"/>
    <cellStyle name="Обычный 61" xfId="1842"/>
    <cellStyle name="Обычный 61 2" xfId="1862"/>
    <cellStyle name="Обычный 62" xfId="268"/>
    <cellStyle name="Обычный 62 2" xfId="2080"/>
    <cellStyle name="Обычный 62 2 2" xfId="2573"/>
    <cellStyle name="Обычный 62 2 2 2" xfId="3223"/>
    <cellStyle name="Обычный 62 2 3" xfId="3222"/>
    <cellStyle name="Обычный 62 3" xfId="2420"/>
    <cellStyle name="Обычный 62 3 2" xfId="3224"/>
    <cellStyle name="Обычный 62 4" xfId="3221"/>
    <cellStyle name="Обычный 63" xfId="2167"/>
    <cellStyle name="Обычный 64" xfId="1950"/>
    <cellStyle name="Обычный 64 2" xfId="2446"/>
    <cellStyle name="Обычный 64 2 2" xfId="3226"/>
    <cellStyle name="Обычный 64 3" xfId="3225"/>
    <cellStyle name="Обычный 65" xfId="2185"/>
    <cellStyle name="Обычный 65 2" xfId="3227"/>
    <cellStyle name="Обычный 66" xfId="2293"/>
    <cellStyle name="Обычный 66 2" xfId="3228"/>
    <cellStyle name="Обычный 67" xfId="2581"/>
    <cellStyle name="Обычный 67 2" xfId="3229"/>
    <cellStyle name="Обычный 68" xfId="3315"/>
    <cellStyle name="Обычный 69" xfId="3316"/>
    <cellStyle name="Обычный 7" xfId="181"/>
    <cellStyle name="Обычный 7 2" xfId="182"/>
    <cellStyle name="Обычный 7 2 2" xfId="1413"/>
    <cellStyle name="Обычный 7 2 2 2" xfId="1414"/>
    <cellStyle name="Обычный 7 2 2 2 2" xfId="2053"/>
    <cellStyle name="Обычный 7 2 2 2 2 2" xfId="2547"/>
    <cellStyle name="Обычный 7 2 2 2 2 2 2" xfId="3233"/>
    <cellStyle name="Обычный 7 2 2 2 2 3" xfId="3232"/>
    <cellStyle name="Обычный 7 2 2 2 3" xfId="2284"/>
    <cellStyle name="Обычный 7 2 2 2 3 2" xfId="3234"/>
    <cellStyle name="Обычный 7 2 2 2 4" xfId="2394"/>
    <cellStyle name="Обычный 7 2 2 2 4 2" xfId="3235"/>
    <cellStyle name="Обычный 7 2 2 2 5" xfId="3231"/>
    <cellStyle name="Обычный 7 2 2 3" xfId="2052"/>
    <cellStyle name="Обычный 7 2 2 3 2" xfId="2546"/>
    <cellStyle name="Обычный 7 2 2 3 2 2" xfId="3237"/>
    <cellStyle name="Обычный 7 2 2 3 3" xfId="3236"/>
    <cellStyle name="Обычный 7 2 2 4" xfId="2283"/>
    <cellStyle name="Обычный 7 2 2 4 2" xfId="3238"/>
    <cellStyle name="Обычный 7 2 2 5" xfId="2393"/>
    <cellStyle name="Обычный 7 2 2 5 2" xfId="3239"/>
    <cellStyle name="Обычный 7 2 2 6" xfId="3230"/>
    <cellStyle name="Обычный 7 2 3" xfId="1415"/>
    <cellStyle name="Обычный 7 2 3 2" xfId="2054"/>
    <cellStyle name="Обычный 7 2 3 2 2" xfId="2548"/>
    <cellStyle name="Обычный 7 2 3 2 2 2" xfId="3242"/>
    <cellStyle name="Обычный 7 2 3 2 3" xfId="3241"/>
    <cellStyle name="Обычный 7 2 3 3" xfId="2285"/>
    <cellStyle name="Обычный 7 2 3 3 2" xfId="3243"/>
    <cellStyle name="Обычный 7 2 3 4" xfId="2395"/>
    <cellStyle name="Обычный 7 2 3 4 2" xfId="3244"/>
    <cellStyle name="Обычный 7 2 3 5" xfId="3240"/>
    <cellStyle name="Обычный 7 2 4" xfId="1412"/>
    <cellStyle name="Обычный 7 2 4 2" xfId="2064"/>
    <cellStyle name="Обычный 7 2 4 2 2" xfId="2557"/>
    <cellStyle name="Обычный 7 2 4 2 2 2" xfId="3247"/>
    <cellStyle name="Обычный 7 2 4 2 3" xfId="3246"/>
    <cellStyle name="Обычный 7 2 4 3" xfId="2404"/>
    <cellStyle name="Обычный 7 2 4 3 2" xfId="3248"/>
    <cellStyle name="Обычный 7 2 4 4" xfId="3245"/>
    <cellStyle name="Обычный 7 2 5" xfId="2108"/>
    <cellStyle name="Обычный 7 2 6" xfId="2051"/>
    <cellStyle name="Обычный 7 2 6 2" xfId="2545"/>
    <cellStyle name="Обычный 7 2 6 2 2" xfId="3250"/>
    <cellStyle name="Обычный 7 2 6 3" xfId="3249"/>
    <cellStyle name="Обычный 7 2 7" xfId="2282"/>
    <cellStyle name="Обычный 7 2 7 2" xfId="3251"/>
    <cellStyle name="Обычный 7 2 8" xfId="2392"/>
    <cellStyle name="Обычный 7 2 8 2" xfId="3252"/>
    <cellStyle name="Обычный 7 3" xfId="1416"/>
    <cellStyle name="Обычный 7 4" xfId="1417"/>
    <cellStyle name="Обычный 7 5" xfId="1411"/>
    <cellStyle name="Обычный 7 6" xfId="2109"/>
    <cellStyle name="Обычный 8" xfId="183"/>
    <cellStyle name="Обычный 8 10" xfId="2286"/>
    <cellStyle name="Обычный 8 10 2" xfId="3253"/>
    <cellStyle name="Обычный 8 11" xfId="2396"/>
    <cellStyle name="Обычный 8 11 2" xfId="3254"/>
    <cellStyle name="Обычный 8 2" xfId="184"/>
    <cellStyle name="Обычный 8 2 2" xfId="185"/>
    <cellStyle name="Обычный 8 2 3" xfId="2106"/>
    <cellStyle name="Обычный 8 3" xfId="186"/>
    <cellStyle name="Обычный 8 4" xfId="187"/>
    <cellStyle name="Обычный 8 4 2" xfId="1419"/>
    <cellStyle name="Обычный 8 4 3" xfId="2105"/>
    <cellStyle name="Обычный 8 5" xfId="1420"/>
    <cellStyle name="Обычный 8 5 2" xfId="2056"/>
    <cellStyle name="Обычный 8 5 2 2" xfId="2550"/>
    <cellStyle name="Обычный 8 5 2 2 2" xfId="3257"/>
    <cellStyle name="Обычный 8 5 2 3" xfId="3256"/>
    <cellStyle name="Обычный 8 5 3" xfId="2287"/>
    <cellStyle name="Обычный 8 5 3 2" xfId="3258"/>
    <cellStyle name="Обычный 8 5 4" xfId="2397"/>
    <cellStyle name="Обычный 8 5 4 2" xfId="3259"/>
    <cellStyle name="Обычный 8 5 5" xfId="3255"/>
    <cellStyle name="Обычный 8 6" xfId="1610"/>
    <cellStyle name="Обычный 8 6 2" xfId="2060"/>
    <cellStyle name="Обычный 8 6 2 2" xfId="2554"/>
    <cellStyle name="Обычный 8 6 2 2 2" xfId="3262"/>
    <cellStyle name="Обычный 8 6 2 3" xfId="3261"/>
    <cellStyle name="Обычный 8 6 3" xfId="2291"/>
    <cellStyle name="Обычный 8 6 3 2" xfId="3263"/>
    <cellStyle name="Обычный 8 6 4" xfId="2401"/>
    <cellStyle name="Обычный 8 6 4 2" xfId="3264"/>
    <cellStyle name="Обычный 8 6 5" xfId="3260"/>
    <cellStyle name="Обычный 8 7" xfId="1418"/>
    <cellStyle name="Обычный 8 7 2" xfId="2063"/>
    <cellStyle name="Обычный 8 7 2 2" xfId="2556"/>
    <cellStyle name="Обычный 8 7 2 2 2" xfId="3267"/>
    <cellStyle name="Обычный 8 7 2 3" xfId="3266"/>
    <cellStyle name="Обычный 8 7 3" xfId="2403"/>
    <cellStyle name="Обычный 8 7 3 2" xfId="3268"/>
    <cellStyle name="Обычный 8 7 4" xfId="3265"/>
    <cellStyle name="Обычный 8 8" xfId="2107"/>
    <cellStyle name="Обычный 8 9" xfId="2055"/>
    <cellStyle name="Обычный 8 9 2" xfId="2549"/>
    <cellStyle name="Обычный 8 9 2 2" xfId="3270"/>
    <cellStyle name="Обычный 8 9 3" xfId="3269"/>
    <cellStyle name="Обычный 9" xfId="188"/>
    <cellStyle name="Обычный 9 2" xfId="189"/>
    <cellStyle name="Обычный 9 2 2" xfId="1422"/>
    <cellStyle name="Обычный 9 2 3" xfId="2103"/>
    <cellStyle name="Обычный 9 3" xfId="1421"/>
    <cellStyle name="Обычный 9 4" xfId="2104"/>
    <cellStyle name="Підсумок" xfId="1423"/>
    <cellStyle name="Підсумок 1" xfId="1424"/>
    <cellStyle name="Підсумок 1 2" xfId="1873"/>
    <cellStyle name="Підсумок 2" xfId="1425"/>
    <cellStyle name="Підсумок 2 2" xfId="1872"/>
    <cellStyle name="Підсумок 3" xfId="1426"/>
    <cellStyle name="Підсумок 3 2" xfId="1871"/>
    <cellStyle name="Підсумок 4" xfId="1427"/>
    <cellStyle name="Підсумок 4 2" xfId="1870"/>
    <cellStyle name="Підсумок 5" xfId="1874"/>
    <cellStyle name="Підсумок_ЗапасыЛена2" xfId="1428"/>
    <cellStyle name="Плохой 2" xfId="190"/>
    <cellStyle name="Плохой 2 2" xfId="1429"/>
    <cellStyle name="Плохой 2 3" xfId="1430"/>
    <cellStyle name="Плохой 2 4" xfId="1431"/>
    <cellStyle name="Плохой 3" xfId="1432"/>
    <cellStyle name="Плохой 4" xfId="1433"/>
    <cellStyle name="Плохой 5" xfId="1434"/>
    <cellStyle name="Поганий" xfId="1435"/>
    <cellStyle name="Поганий 1" xfId="1436"/>
    <cellStyle name="Поганий 2" xfId="1437"/>
    <cellStyle name="Поганий 3" xfId="1438"/>
    <cellStyle name="Поганий 4" xfId="1439"/>
    <cellStyle name="Поганий_ЗапасыЛена2" xfId="1440"/>
    <cellStyle name="Пояснение 2" xfId="191"/>
    <cellStyle name="Пояснение 2 2" xfId="1441"/>
    <cellStyle name="Пояснение 2 3" xfId="1442"/>
    <cellStyle name="Пояснение 2 4" xfId="1772"/>
    <cellStyle name="Пояснение 3" xfId="1443"/>
    <cellStyle name="Пояснение 4" xfId="1444"/>
    <cellStyle name="Пояснение 5" xfId="1445"/>
    <cellStyle name="Пояснение 6" xfId="1446"/>
    <cellStyle name="Примечание 2" xfId="192"/>
    <cellStyle name="Примечание 2 2" xfId="1448"/>
    <cellStyle name="Примечание 2 2 2" xfId="1932"/>
    <cellStyle name="Примечание 2 3" xfId="1449"/>
    <cellStyle name="Примечание 2 3 2" xfId="1933"/>
    <cellStyle name="Примечание 2 4" xfId="1450"/>
    <cellStyle name="Примечание 2 4 2" xfId="1934"/>
    <cellStyle name="Примечание 2 5" xfId="1451"/>
    <cellStyle name="Примечание 2 5 2" xfId="1794"/>
    <cellStyle name="Примечание 2 5 2 2" xfId="1936"/>
    <cellStyle name="Примечание 2 5 3" xfId="1935"/>
    <cellStyle name="Примечание 2 6" xfId="1452"/>
    <cellStyle name="Примечание 2 6 2" xfId="1937"/>
    <cellStyle name="Примечание 2 7" xfId="1931"/>
    <cellStyle name="Примечание 2 8" xfId="1447"/>
    <cellStyle name="Примечание 2 9" xfId="2102"/>
    <cellStyle name="Примечание 3" xfId="1453"/>
    <cellStyle name="Примечание 3 2" xfId="1795"/>
    <cellStyle name="Примечание 3 2 2" xfId="1939"/>
    <cellStyle name="Примечание 3 3" xfId="1938"/>
    <cellStyle name="Примечание 4" xfId="1454"/>
    <cellStyle name="Примечание 4 2" xfId="1940"/>
    <cellStyle name="Примечание 5" xfId="1455"/>
    <cellStyle name="Примечание 5 2" xfId="1941"/>
    <cellStyle name="Примечание 6" xfId="1456"/>
    <cellStyle name="Примечание 6 2" xfId="1942"/>
    <cellStyle name="Примечание 7" xfId="1457"/>
    <cellStyle name="Примечание 7 2" xfId="1943"/>
    <cellStyle name="Примітка" xfId="1458"/>
    <cellStyle name="Примітка 1" xfId="1459"/>
    <cellStyle name="Примітка 1 2" xfId="1945"/>
    <cellStyle name="Примітка 2" xfId="1460"/>
    <cellStyle name="Примітка 2 2" xfId="1946"/>
    <cellStyle name="Примітка 3" xfId="1461"/>
    <cellStyle name="Примітка 3 2" xfId="1947"/>
    <cellStyle name="Примітка 4" xfId="1462"/>
    <cellStyle name="Примітка 4 2" xfId="1948"/>
    <cellStyle name="Примітка 5" xfId="1944"/>
    <cellStyle name="Примітка_ЗапасыЛена2" xfId="1463"/>
    <cellStyle name="Процентный" xfId="226" builtinId="5"/>
    <cellStyle name="Процентный 10" xfId="1464"/>
    <cellStyle name="Процентный 11" xfId="1465"/>
    <cellStyle name="Процентный 12" xfId="1466"/>
    <cellStyle name="Процентный 13" xfId="1467"/>
    <cellStyle name="Процентный 14" xfId="1468"/>
    <cellStyle name="Процентный 15" xfId="1469"/>
    <cellStyle name="Процентный 16" xfId="1611"/>
    <cellStyle name="Процентный 16 2" xfId="1796"/>
    <cellStyle name="Процентный 16 3" xfId="2061"/>
    <cellStyle name="Процентный 16 3 2" xfId="2555"/>
    <cellStyle name="Процентный 16 3 2 2" xfId="3273"/>
    <cellStyle name="Процентный 16 3 3" xfId="3272"/>
    <cellStyle name="Процентный 16 4" xfId="2292"/>
    <cellStyle name="Процентный 16 4 2" xfId="3274"/>
    <cellStyle name="Процентный 16 5" xfId="2402"/>
    <cellStyle name="Процентный 16 5 2" xfId="3275"/>
    <cellStyle name="Процентный 16 6" xfId="3271"/>
    <cellStyle name="Процентный 17" xfId="1843"/>
    <cellStyle name="Процентный 18" xfId="2088"/>
    <cellStyle name="Процентный 2" xfId="8"/>
    <cellStyle name="Процентный 2 10" xfId="1470"/>
    <cellStyle name="Процентный 2 11" xfId="1471"/>
    <cellStyle name="Процентный 2 12" xfId="1472"/>
    <cellStyle name="Процентный 2 13" xfId="1473"/>
    <cellStyle name="Процентный 2 14" xfId="1474"/>
    <cellStyle name="Процентный 2 15" xfId="1475"/>
    <cellStyle name="Процентный 2 16" xfId="1476"/>
    <cellStyle name="Процентный 2 17" xfId="1477"/>
    <cellStyle name="Процентный 2 18" xfId="1478"/>
    <cellStyle name="Процентный 2 19" xfId="1479"/>
    <cellStyle name="Процентный 2 2" xfId="193"/>
    <cellStyle name="Процентный 2 2 2" xfId="194"/>
    <cellStyle name="Процентный 2 2 2 2" xfId="1798"/>
    <cellStyle name="Процентный 2 2 3" xfId="1480"/>
    <cellStyle name="Процентный 2 2 4" xfId="1797"/>
    <cellStyle name="Процентный 2 2 5" xfId="2101"/>
    <cellStyle name="Процентный 2 20" xfId="1481"/>
    <cellStyle name="Процентный 2 21" xfId="1482"/>
    <cellStyle name="Процентный 2 22" xfId="1773"/>
    <cellStyle name="Процентный 2 23" xfId="2163"/>
    <cellStyle name="Процентный 2 3" xfId="195"/>
    <cellStyle name="Процентный 2 3 2" xfId="1483"/>
    <cellStyle name="Процентный 2 3 3" xfId="2100"/>
    <cellStyle name="Процентный 2 4" xfId="1484"/>
    <cellStyle name="Процентный 2 5" xfId="1485"/>
    <cellStyle name="Процентный 2 6" xfId="1486"/>
    <cellStyle name="Процентный 2 7" xfId="1487"/>
    <cellStyle name="Процентный 2 8" xfId="1488"/>
    <cellStyle name="Процентный 2 9" xfId="1489"/>
    <cellStyle name="Процентный 2_Директор 2011-Шаблон" xfId="1490"/>
    <cellStyle name="Процентный 3" xfId="196"/>
    <cellStyle name="Процентный 3 2" xfId="197"/>
    <cellStyle name="Процентный 3 2 2" xfId="1493"/>
    <cellStyle name="Процентный 3 2 2 2" xfId="1494"/>
    <cellStyle name="Процентный 3 2 3" xfId="1495"/>
    <cellStyle name="Процентный 3 2 4" xfId="1492"/>
    <cellStyle name="Процентный 3 2 5" xfId="2098"/>
    <cellStyle name="Процентный 3 3" xfId="1496"/>
    <cellStyle name="Процентный 3 4" xfId="1497"/>
    <cellStyle name="Процентный 3 5" xfId="1491"/>
    <cellStyle name="Процентный 3 6" xfId="2099"/>
    <cellStyle name="Процентный 4" xfId="198"/>
    <cellStyle name="Процентный 4 2" xfId="1498"/>
    <cellStyle name="Процентный 4 2 2" xfId="1799"/>
    <cellStyle name="Процентный 4 3" xfId="1499"/>
    <cellStyle name="Процентный 4 3 2" xfId="1800"/>
    <cellStyle name="Процентный 5" xfId="199"/>
    <cellStyle name="Процентный 5 2" xfId="1801"/>
    <cellStyle name="Процентный 6" xfId="1500"/>
    <cellStyle name="Процентный 6 2" xfId="1501"/>
    <cellStyle name="Процентный 6 2 2" xfId="1502"/>
    <cellStyle name="Процентный 6 3" xfId="1503"/>
    <cellStyle name="Процентный 7" xfId="1504"/>
    <cellStyle name="Процентный 8" xfId="1505"/>
    <cellStyle name="Процентный 9" xfId="1506"/>
    <cellStyle name="Результат" xfId="1507"/>
    <cellStyle name="Результат 1" xfId="1508"/>
    <cellStyle name="Результат 1 1" xfId="1509"/>
    <cellStyle name="Результат 1 1 2" xfId="1867"/>
    <cellStyle name="Результат 1 2" xfId="1868"/>
    <cellStyle name="Результат 1_УГПБ" xfId="1510"/>
    <cellStyle name="Результат 10" xfId="2171"/>
    <cellStyle name="Результат 2" xfId="1511"/>
    <cellStyle name="Результат 2 2" xfId="1866"/>
    <cellStyle name="Результат 3" xfId="1512"/>
    <cellStyle name="Результат 3 2" xfId="1865"/>
    <cellStyle name="Результат 4" xfId="1513"/>
    <cellStyle name="Результат 4 2" xfId="1864"/>
    <cellStyle name="Результат 5" xfId="1514"/>
    <cellStyle name="Результат 5 2" xfId="1863"/>
    <cellStyle name="Результат 6" xfId="1869"/>
    <cellStyle name="Результат 7" xfId="1949"/>
    <cellStyle name="Результат 8" xfId="2062"/>
    <cellStyle name="Результат 9" xfId="2169"/>
    <cellStyle name="Связанная ячейка 2" xfId="200"/>
    <cellStyle name="Связанная ячейка 2 2" xfId="1515"/>
    <cellStyle name="Связанная ячейка 3" xfId="1516"/>
    <cellStyle name="Середній" xfId="1517"/>
    <cellStyle name="Середній 1" xfId="1518"/>
    <cellStyle name="Середній 2" xfId="1519"/>
    <cellStyle name="Середній 3" xfId="1520"/>
    <cellStyle name="Середній 4" xfId="1521"/>
    <cellStyle name="Середній_ЗапасыЛена2" xfId="1522"/>
    <cellStyle name="Стиль 1" xfId="1523"/>
    <cellStyle name="Стиль 1 2" xfId="1524"/>
    <cellStyle name="Стиль 1_Директор 2011-Шаблон" xfId="1525"/>
    <cellStyle name="Стиль ПЭО" xfId="1526"/>
    <cellStyle name="Стиль_названий" xfId="1527"/>
    <cellStyle name="Текст попередження" xfId="1528"/>
    <cellStyle name="Текст попередження 1" xfId="1529"/>
    <cellStyle name="Текст попередження 2" xfId="1530"/>
    <cellStyle name="Текст попередження 3" xfId="1531"/>
    <cellStyle name="Текст попередження 4" xfId="1532"/>
    <cellStyle name="Текст попередження_ЗапасыЛена2" xfId="1533"/>
    <cellStyle name="Текст пояснення" xfId="1534"/>
    <cellStyle name="Текст пояснення 1" xfId="1535"/>
    <cellStyle name="Текст пояснення 2" xfId="1536"/>
    <cellStyle name="Текст пояснення 3" xfId="1537"/>
    <cellStyle name="Текст пояснення 4" xfId="1538"/>
    <cellStyle name="Текст пояснення_ЗапасыЛена2" xfId="1539"/>
    <cellStyle name="Текст предупреждения 2" xfId="201"/>
    <cellStyle name="Текст предупреждения 2 2" xfId="1540"/>
    <cellStyle name="Текст предупреждения 3" xfId="1541"/>
    <cellStyle name="Тысячи [0]_1.62" xfId="1542"/>
    <cellStyle name="Тысячи_1.62" xfId="1543"/>
    <cellStyle name="Финансовый [0] 2" xfId="202"/>
    <cellStyle name="Финансовый 10" xfId="1544"/>
    <cellStyle name="Финансовый 11" xfId="1545"/>
    <cellStyle name="Финансовый 12" xfId="1546"/>
    <cellStyle name="Финансовый 13" xfId="1547"/>
    <cellStyle name="Финансовый 14" xfId="1548"/>
    <cellStyle name="Финансовый 15" xfId="1549"/>
    <cellStyle name="Финансовый 16" xfId="1550"/>
    <cellStyle name="Финансовый 17" xfId="1551"/>
    <cellStyle name="Финансовый 18" xfId="1552"/>
    <cellStyle name="Финансовый 19" xfId="1553"/>
    <cellStyle name="Финансовый 2" xfId="3"/>
    <cellStyle name="Финансовый 2 10" xfId="1554"/>
    <cellStyle name="Финансовый 2 10 2" xfId="1802"/>
    <cellStyle name="Финансовый 2 11" xfId="1555"/>
    <cellStyle name="Финансовый 2 11 2" xfId="1803"/>
    <cellStyle name="Финансовый 2 12" xfId="1556"/>
    <cellStyle name="Финансовый 2 12 2" xfId="1804"/>
    <cellStyle name="Финансовый 2 13" xfId="1557"/>
    <cellStyle name="Финансовый 2 13 2" xfId="1805"/>
    <cellStyle name="Финансовый 2 14" xfId="1558"/>
    <cellStyle name="Финансовый 2 14 2" xfId="1806"/>
    <cellStyle name="Финансовый 2 15" xfId="1559"/>
    <cellStyle name="Финансовый 2 15 2" xfId="1807"/>
    <cellStyle name="Финансовый 2 16" xfId="1560"/>
    <cellStyle name="Финансовый 2 16 2" xfId="1808"/>
    <cellStyle name="Финансовый 2 17" xfId="1561"/>
    <cellStyle name="Финансовый 2 17 2" xfId="1809"/>
    <cellStyle name="Финансовый 2 18" xfId="1562"/>
    <cellStyle name="Финансовый 2 19" xfId="1563"/>
    <cellStyle name="Финансовый 2 2" xfId="203"/>
    <cellStyle name="Финансовый 2 2 2" xfId="204"/>
    <cellStyle name="Финансовый 2 2 2 2" xfId="1564"/>
    <cellStyle name="Финансовый 2 2 2 3" xfId="2097"/>
    <cellStyle name="Финансовый 2 2 3" xfId="1565"/>
    <cellStyle name="Финансовый 2 2 3 2" xfId="1810"/>
    <cellStyle name="Финансовый 2 2 4" xfId="1566"/>
    <cellStyle name="Финансовый 2 20" xfId="1567"/>
    <cellStyle name="Финансовый 2 21" xfId="1568"/>
    <cellStyle name="Финансовый 2 22" xfId="1569"/>
    <cellStyle name="Финансовый 2 23" xfId="1570"/>
    <cellStyle name="Финансовый 2 24" xfId="2166"/>
    <cellStyle name="Финансовый 2 3" xfId="205"/>
    <cellStyle name="Финансовый 2 3 2" xfId="1811"/>
    <cellStyle name="Финансовый 2 3 3" xfId="1571"/>
    <cellStyle name="Финансовый 2 3 4" xfId="2096"/>
    <cellStyle name="Финансовый 2 4" xfId="206"/>
    <cellStyle name="Финансовый 2 4 2" xfId="1812"/>
    <cellStyle name="Финансовый 2 4 3" xfId="1572"/>
    <cellStyle name="Финансовый 2 4 4" xfId="2095"/>
    <cellStyle name="Финансовый 2 5" xfId="207"/>
    <cellStyle name="Финансовый 2 5 2" xfId="1813"/>
    <cellStyle name="Финансовый 2 5 3" xfId="1573"/>
    <cellStyle name="Финансовый 2 5 4" xfId="2094"/>
    <cellStyle name="Финансовый 2 6" xfId="208"/>
    <cellStyle name="Финансовый 2 6 2" xfId="1814"/>
    <cellStyle name="Финансовый 2 6 3" xfId="1574"/>
    <cellStyle name="Финансовый 2 6 4" xfId="2093"/>
    <cellStyle name="Финансовый 2 7" xfId="260"/>
    <cellStyle name="Финансовый 2 7 2" xfId="1815"/>
    <cellStyle name="Финансовый 2 7 3" xfId="1575"/>
    <cellStyle name="Финансовый 2 7 4" xfId="2086"/>
    <cellStyle name="Финансовый 2 8" xfId="1576"/>
    <cellStyle name="Финансовый 2 8 2" xfId="1816"/>
    <cellStyle name="Финансовый 2 9" xfId="1577"/>
    <cellStyle name="Финансовый 2 9 2" xfId="1817"/>
    <cellStyle name="Финансовый 2_Директор 2011-Шаблон" xfId="1578"/>
    <cellStyle name="Финансовый 20" xfId="1579"/>
    <cellStyle name="Финансовый 21" xfId="1580"/>
    <cellStyle name="Финансовый 22" xfId="2085"/>
    <cellStyle name="Финансовый 23" xfId="2173"/>
    <cellStyle name="Финансовый 24" xfId="2174"/>
    <cellStyle name="Финансовый 25" xfId="2172"/>
    <cellStyle name="Финансовый 26" xfId="2175"/>
    <cellStyle name="Финансовый 27" xfId="2177"/>
    <cellStyle name="Финансовый 28" xfId="2181"/>
    <cellStyle name="Финансовый 29" xfId="2182"/>
    <cellStyle name="Финансовый 3" xfId="4"/>
    <cellStyle name="Финансовый 3 2" xfId="209"/>
    <cellStyle name="Финансовый 3 2 2" xfId="1581"/>
    <cellStyle name="Финансовый 3 3" xfId="210"/>
    <cellStyle name="Финансовый 3 4" xfId="211"/>
    <cellStyle name="Финансовый 3 4 2" xfId="1582"/>
    <cellStyle name="Финансовый 3 4 3" xfId="2092"/>
    <cellStyle name="Финансовый 3 5" xfId="1583"/>
    <cellStyle name="Финансовый 3 6" xfId="1584"/>
    <cellStyle name="Финансовый 3 7" xfId="1585"/>
    <cellStyle name="Финансовый 3 8" xfId="1586"/>
    <cellStyle name="Финансовый 30" xfId="2178"/>
    <cellStyle name="Финансовый 31" xfId="2176"/>
    <cellStyle name="Финансовый 32" xfId="2180"/>
    <cellStyle name="Финансовый 33" xfId="2179"/>
    <cellStyle name="Финансовый 34" xfId="2183"/>
    <cellStyle name="Финансовый 35" xfId="2184"/>
    <cellStyle name="Финансовый 4" xfId="212"/>
    <cellStyle name="Финансовый 4 2" xfId="1588"/>
    <cellStyle name="Финансовый 4 2 2" xfId="1819"/>
    <cellStyle name="Финансовый 4 3" xfId="1589"/>
    <cellStyle name="Финансовый 4 3 2" xfId="1820"/>
    <cellStyle name="Финансовый 4 4" xfId="1590"/>
    <cellStyle name="Финансовый 4 5" xfId="1591"/>
    <cellStyle name="Финансовый 4 6" xfId="1592"/>
    <cellStyle name="Финансовый 4 7" xfId="1593"/>
    <cellStyle name="Финансовый 4 7 2" xfId="1821"/>
    <cellStyle name="Финансовый 4 8" xfId="1818"/>
    <cellStyle name="Финансовый 4 9" xfId="1587"/>
    <cellStyle name="Финансовый 5" xfId="1594"/>
    <cellStyle name="Финансовый 5 2" xfId="1822"/>
    <cellStyle name="Финансовый 6" xfId="1595"/>
    <cellStyle name="Финансовый 7" xfId="1596"/>
    <cellStyle name="Финансовый 8" xfId="1597"/>
    <cellStyle name="Финансовый 9" xfId="1598"/>
    <cellStyle name="Фінансовий 2" xfId="213"/>
    <cellStyle name="Хороший 2" xfId="214"/>
    <cellStyle name="Хороший 2 2" xfId="1599"/>
    <cellStyle name="Хороший 2 3" xfId="1600"/>
    <cellStyle name="Хороший 2 4" xfId="1601"/>
    <cellStyle name="Хороший 3" xfId="1602"/>
    <cellStyle name="Хороший 4" xfId="1603"/>
    <cellStyle name="числовой" xfId="1604"/>
    <cellStyle name="Ю" xfId="1605"/>
    <cellStyle name="Ю-FreeSet_10" xfId="1606"/>
  </cellStyles>
  <dxfs count="5">
    <dxf>
      <font>
        <b/>
        <i val="0"/>
      </font>
      <fill>
        <patternFill>
          <bgColor rgb="FFFF0000"/>
        </patternFill>
      </fill>
    </dxf>
    <dxf>
      <font>
        <b/>
        <i val="0"/>
      </font>
      <fill>
        <patternFill>
          <bgColor rgb="FFFF0000"/>
        </patternFill>
      </fill>
    </dxf>
    <dxf>
      <font>
        <color theme="0"/>
      </font>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8F314C"/>
      <color rgb="FF00FFFF"/>
      <color rgb="FFEC20C5"/>
      <color rgb="FFFFCC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l-econ\Users\Olena\Desktop\Users\kot\Downloads\&#1060;&#1072;&#1081;&#1083;%20&#1055;&#1045;&#1056;&#1045;&#1042;&#1030;&#1056;&#1050;&#1048;\&#1057;&#1077;&#1088;&#1077;&#1076;&#1085;&#1100;&#1086;&#1079;&#1074;&#1072;&#1078;&#1077;&#1085;&#1077;%20&#1086;&#1089;&#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l-econ\Users\Olena\Desktop\Users\kot\Downloads\&#1047;&#1074;&#1077;&#1076;&#1077;&#1085;&#1080;&#1081;%20&#1088;&#1086;&#1079;&#1088;&#1072;&#1093;&#1091;&#1085;&#1086;&#1082;%20&#1090;&#1072;&#1088;&#1080;&#1092;&#1110;&#1074;%20&#1085;&#1072;%20&#1090;&#1077;&#1087;&#1083;&#1086;&#1074;&#1091;%20&#1077;&#1085;&#1077;&#1088;&#1075;&#1110;&#1102;%20(new)%20%2021.05.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l-econ\Users\Olena\Desktop\Users\&#1070;&#1083;&#1110;&#1103;\AppData\Roaming\Microsoft\Excel\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1088;&#1086;&#1073;&#1086;&#1090;&#1072;\&#1056;&#1077;&#1108;&#1089;&#1090;&#1088;%20&#1073;&#1091;&#1076;&#1080;&#1085;&#1082;&#1110;&#1074;%20&#1077;&#1090;&#1072;&#1083;&#1086;&#1085;_&#1088;&#1086;&#1073;&#1086;&#1095;&#1080;&#108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Ф2"/>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v>0</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row r="1">
          <cell r="L1" t="str">
            <v>п</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row>
        <row r="5">
          <cell r="D5" t="str">
            <v>наявний</v>
          </cell>
        </row>
        <row r="6">
          <cell r="D6" t="str">
            <v>відсутній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zakon2.rada.gov.ua/laws/show/z0643-16/prin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2:C2"/>
  <sheetViews>
    <sheetView workbookViewId="0">
      <selection activeCell="C24" sqref="C24"/>
    </sheetView>
  </sheetViews>
  <sheetFormatPr defaultRowHeight="15"/>
  <cols>
    <col min="3" max="3" width="21.28515625" bestFit="1" customWidth="1"/>
  </cols>
  <sheetData>
    <row r="2" spans="2:3">
      <c r="B2" s="79"/>
      <c r="C2" s="79" t="s">
        <v>389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T85"/>
  <sheetViews>
    <sheetView view="pageBreakPreview" topLeftCell="A46" zoomScale="55" zoomScaleNormal="85" zoomScaleSheetLayoutView="55" workbookViewId="0">
      <selection activeCell="AA70" sqref="AA70"/>
    </sheetView>
  </sheetViews>
  <sheetFormatPr defaultColWidth="8.85546875" defaultRowHeight="15.75"/>
  <cols>
    <col min="1" max="1" width="5.42578125" style="231" customWidth="1"/>
    <col min="2" max="2" width="42.42578125" style="212" customWidth="1"/>
    <col min="3" max="3" width="11.7109375" style="212" customWidth="1"/>
    <col min="4" max="4" width="13.7109375" style="212" customWidth="1"/>
    <col min="5" max="5" width="14.85546875" style="232" customWidth="1"/>
    <col min="6" max="6" width="13.140625" style="212" customWidth="1"/>
    <col min="7" max="7" width="13.42578125" style="212" customWidth="1"/>
    <col min="8" max="8" width="17.7109375" style="212" customWidth="1"/>
    <col min="9" max="9" width="16.140625" style="212" customWidth="1"/>
    <col min="10" max="13" width="0" style="212" hidden="1" customWidth="1"/>
    <col min="14" max="14" width="3.28515625" style="212" customWidth="1"/>
    <col min="15" max="16384" width="8.85546875" style="212"/>
  </cols>
  <sheetData>
    <row r="1" spans="1:9" ht="15.6" customHeight="1">
      <c r="A1" s="209"/>
      <c r="B1" s="210"/>
      <c r="C1" s="211"/>
      <c r="D1" s="211"/>
      <c r="E1" s="212"/>
      <c r="F1" s="211"/>
      <c r="G1" s="211"/>
      <c r="H1" s="213"/>
      <c r="I1" s="287" t="s">
        <v>624</v>
      </c>
    </row>
    <row r="2" spans="1:9" ht="15.6" customHeight="1">
      <c r="A2" s="209"/>
      <c r="B2" s="210"/>
      <c r="C2" s="211"/>
      <c r="D2" s="211"/>
      <c r="E2" s="212"/>
      <c r="F2" s="211"/>
      <c r="G2" s="211"/>
      <c r="H2" s="214"/>
      <c r="I2" s="214"/>
    </row>
    <row r="3" spans="1:9" ht="15.6" customHeight="1">
      <c r="A3" s="209"/>
      <c r="B3" s="210"/>
      <c r="C3" s="211"/>
      <c r="D3" s="211"/>
      <c r="E3" s="212"/>
      <c r="F3" s="211"/>
      <c r="G3" s="211"/>
      <c r="H3" s="213"/>
      <c r="I3" s="213"/>
    </row>
    <row r="4" spans="1:9" ht="16.5">
      <c r="A4" s="209"/>
      <c r="B4" s="215"/>
      <c r="C4" s="211"/>
      <c r="D4" s="211"/>
      <c r="E4" s="212"/>
      <c r="F4" s="211"/>
      <c r="G4" s="211"/>
      <c r="H4" s="211"/>
      <c r="I4" s="211"/>
    </row>
    <row r="5" spans="1:9">
      <c r="A5" s="209"/>
      <c r="B5" s="211"/>
      <c r="C5" s="211"/>
      <c r="D5" s="211"/>
      <c r="E5" s="212"/>
      <c r="F5" s="211"/>
      <c r="G5" s="211"/>
      <c r="H5" s="211"/>
      <c r="I5" s="211"/>
    </row>
    <row r="6" spans="1:9" ht="17.25">
      <c r="A6" s="209"/>
      <c r="B6" s="1138" t="s">
        <v>609</v>
      </c>
      <c r="C6" s="1138"/>
      <c r="D6" s="1138"/>
      <c r="E6" s="1138"/>
      <c r="F6" s="1138"/>
      <c r="G6" s="1138"/>
      <c r="H6" s="1138"/>
      <c r="I6" s="1138"/>
    </row>
    <row r="7" spans="1:9" ht="17.25">
      <c r="A7" s="209"/>
      <c r="B7" s="1139" t="s">
        <v>610</v>
      </c>
      <c r="C7" s="1139"/>
      <c r="D7" s="1139"/>
      <c r="E7" s="1139"/>
      <c r="F7" s="1139"/>
      <c r="G7" s="1139"/>
      <c r="H7" s="1139"/>
      <c r="I7" s="1139"/>
    </row>
    <row r="8" spans="1:9" ht="17.25">
      <c r="A8" s="209"/>
      <c r="B8" s="251" t="e">
        <f>#REF!</f>
        <v>#REF!</v>
      </c>
      <c r="C8" s="251"/>
      <c r="D8" s="251"/>
      <c r="E8" s="251"/>
      <c r="F8" s="251"/>
      <c r="G8" s="251"/>
      <c r="H8" s="251"/>
      <c r="I8" s="251"/>
    </row>
    <row r="9" spans="1:9" ht="17.25">
      <c r="A9" s="209"/>
      <c r="B9" s="251" t="e">
        <f>#REF!</f>
        <v>#REF!</v>
      </c>
      <c r="C9" s="251"/>
      <c r="D9" s="251"/>
      <c r="E9" s="251"/>
      <c r="F9" s="251"/>
      <c r="G9" s="251"/>
      <c r="H9" s="251"/>
      <c r="I9" s="251"/>
    </row>
    <row r="10" spans="1:9">
      <c r="A10" s="209"/>
      <c r="B10" s="211"/>
      <c r="C10" s="211"/>
      <c r="D10" s="211"/>
      <c r="E10" s="216"/>
      <c r="F10" s="211"/>
      <c r="G10" s="211"/>
      <c r="H10" s="211"/>
      <c r="I10" s="211"/>
    </row>
    <row r="11" spans="1:9" ht="55.15" customHeight="1">
      <c r="A11" s="1140" t="s">
        <v>6</v>
      </c>
      <c r="B11" s="1141" t="s">
        <v>409</v>
      </c>
      <c r="C11" s="1142" t="s">
        <v>20</v>
      </c>
      <c r="D11" s="252" t="s">
        <v>602</v>
      </c>
      <c r="E11" s="252" t="s">
        <v>603</v>
      </c>
      <c r="F11" s="1142" t="s">
        <v>532</v>
      </c>
      <c r="G11" s="1142"/>
      <c r="H11" s="1142"/>
      <c r="I11" s="1142"/>
    </row>
    <row r="12" spans="1:9" ht="31.5">
      <c r="A12" s="1140"/>
      <c r="B12" s="1141"/>
      <c r="C12" s="1142"/>
      <c r="D12" s="173" t="e">
        <f>#REF!</f>
        <v>#REF!</v>
      </c>
      <c r="E12" s="173" t="e">
        <f>#REF!</f>
        <v>#REF!</v>
      </c>
      <c r="F12" s="252" t="s">
        <v>410</v>
      </c>
      <c r="G12" s="252" t="s">
        <v>411</v>
      </c>
      <c r="H12" s="252" t="s">
        <v>391</v>
      </c>
      <c r="I12" s="252" t="s">
        <v>125</v>
      </c>
    </row>
    <row r="13" spans="1:9">
      <c r="A13" s="217" t="s">
        <v>412</v>
      </c>
      <c r="B13" s="218">
        <v>2</v>
      </c>
      <c r="C13" s="218">
        <v>3</v>
      </c>
      <c r="D13" s="218">
        <v>4</v>
      </c>
      <c r="E13" s="219">
        <v>5</v>
      </c>
      <c r="F13" s="218">
        <v>6</v>
      </c>
      <c r="G13" s="218">
        <v>7</v>
      </c>
      <c r="H13" s="218">
        <v>8</v>
      </c>
      <c r="I13" s="218">
        <v>9</v>
      </c>
    </row>
    <row r="14" spans="1:9">
      <c r="A14" s="220" t="s">
        <v>413</v>
      </c>
      <c r="B14" s="221" t="s">
        <v>414</v>
      </c>
      <c r="C14" s="537" t="s">
        <v>415</v>
      </c>
      <c r="D14" s="175" t="e">
        <f>D15+D16+D17+D18</f>
        <v>#REF!</v>
      </c>
      <c r="E14" s="175" t="e">
        <f t="shared" ref="E14:I14" si="0">E15+E16+E17+E18</f>
        <v>#REF!</v>
      </c>
      <c r="F14" s="175" t="e">
        <f>F15+F16+F17+F18</f>
        <v>#REF!</v>
      </c>
      <c r="G14" s="175" t="e">
        <f>G15+G16+G17+G18</f>
        <v>#REF!</v>
      </c>
      <c r="H14" s="175" t="e">
        <f t="shared" si="0"/>
        <v>#REF!</v>
      </c>
      <c r="I14" s="175" t="e">
        <f t="shared" si="0"/>
        <v>#REF!</v>
      </c>
    </row>
    <row r="15" spans="1:9">
      <c r="A15" s="224" t="s">
        <v>9</v>
      </c>
      <c r="B15" s="225" t="s">
        <v>416</v>
      </c>
      <c r="C15" s="537" t="s">
        <v>417</v>
      </c>
      <c r="D15" s="253" t="e">
        <f>#REF!</f>
        <v>#REF!</v>
      </c>
      <c r="E15" s="260" t="e">
        <f>#REF!</f>
        <v>#REF!</v>
      </c>
      <c r="F15" s="253" t="e">
        <f>#REF!</f>
        <v>#REF!</v>
      </c>
      <c r="G15" s="253" t="e">
        <f>#REF!</f>
        <v>#REF!</v>
      </c>
      <c r="H15" s="253" t="e">
        <f>#REF!</f>
        <v>#REF!</v>
      </c>
      <c r="I15" s="253" t="e">
        <f>#REF!</f>
        <v>#REF!</v>
      </c>
    </row>
    <row r="16" spans="1:9">
      <c r="A16" s="224" t="s">
        <v>10</v>
      </c>
      <c r="B16" s="225" t="s">
        <v>419</v>
      </c>
      <c r="C16" s="537" t="s">
        <v>417</v>
      </c>
      <c r="D16" s="537">
        <v>0</v>
      </c>
      <c r="E16" s="537">
        <v>0</v>
      </c>
      <c r="F16" s="537">
        <v>0</v>
      </c>
      <c r="G16" s="537">
        <v>0</v>
      </c>
      <c r="H16" s="537">
        <v>0</v>
      </c>
      <c r="I16" s="537">
        <v>0</v>
      </c>
    </row>
    <row r="17" spans="1:19">
      <c r="A17" s="224" t="s">
        <v>36</v>
      </c>
      <c r="B17" s="225" t="s">
        <v>420</v>
      </c>
      <c r="C17" s="537" t="s">
        <v>417</v>
      </c>
      <c r="D17" s="537">
        <v>0</v>
      </c>
      <c r="E17" s="537">
        <v>0</v>
      </c>
      <c r="F17" s="537">
        <v>0</v>
      </c>
      <c r="G17" s="537">
        <v>0</v>
      </c>
      <c r="H17" s="537">
        <v>0</v>
      </c>
      <c r="I17" s="537">
        <v>0</v>
      </c>
    </row>
    <row r="18" spans="1:19">
      <c r="A18" s="224" t="s">
        <v>43</v>
      </c>
      <c r="B18" s="225" t="s">
        <v>421</v>
      </c>
      <c r="C18" s="537" t="s">
        <v>417</v>
      </c>
      <c r="D18" s="537">
        <v>0</v>
      </c>
      <c r="E18" s="537">
        <v>0</v>
      </c>
      <c r="F18" s="537">
        <v>0</v>
      </c>
      <c r="G18" s="537">
        <v>0</v>
      </c>
      <c r="H18" s="537">
        <v>0</v>
      </c>
      <c r="I18" s="537">
        <v>0</v>
      </c>
    </row>
    <row r="19" spans="1:19" ht="31.5">
      <c r="A19" s="220" t="s">
        <v>422</v>
      </c>
      <c r="B19" s="221" t="s">
        <v>423</v>
      </c>
      <c r="C19" s="537" t="s">
        <v>424</v>
      </c>
      <c r="D19" s="175" t="e">
        <f>D24+D21+D22+D23</f>
        <v>#REF!</v>
      </c>
      <c r="E19" s="175" t="e">
        <f t="shared" ref="E19:I19" si="1">E24+E21+E22+E23</f>
        <v>#REF!</v>
      </c>
      <c r="F19" s="175" t="e">
        <f>F21+F22+F23</f>
        <v>#REF!</v>
      </c>
      <c r="G19" s="175" t="e">
        <f t="shared" si="1"/>
        <v>#REF!</v>
      </c>
      <c r="H19" s="175" t="e">
        <f t="shared" si="1"/>
        <v>#REF!</v>
      </c>
      <c r="I19" s="175" t="e">
        <f t="shared" si="1"/>
        <v>#REF!</v>
      </c>
      <c r="L19" s="226"/>
    </row>
    <row r="20" spans="1:19" ht="18" customHeight="1">
      <c r="A20" s="224"/>
      <c r="B20" s="225" t="s">
        <v>425</v>
      </c>
      <c r="C20" s="1133" t="s">
        <v>390</v>
      </c>
      <c r="D20" s="1133"/>
      <c r="E20" s="1133"/>
      <c r="F20" s="1133"/>
      <c r="G20" s="1133"/>
      <c r="H20" s="1133"/>
      <c r="I20" s="1133"/>
      <c r="L20" s="226"/>
      <c r="M20" s="227"/>
      <c r="N20" s="227"/>
      <c r="O20" s="227"/>
      <c r="P20" s="227"/>
      <c r="Q20" s="227"/>
      <c r="R20" s="227"/>
      <c r="S20" s="227"/>
    </row>
    <row r="21" spans="1:19">
      <c r="A21" s="224" t="s">
        <v>11</v>
      </c>
      <c r="B21" s="225" t="s">
        <v>416</v>
      </c>
      <c r="C21" s="537" t="s">
        <v>417</v>
      </c>
      <c r="D21" s="254" t="e">
        <f>#REF!/1000</f>
        <v>#REF!</v>
      </c>
      <c r="E21" s="174" t="e">
        <f>F21+G21+H21+I21</f>
        <v>#REF!</v>
      </c>
      <c r="F21" s="172" t="e">
        <f>#REF!/1000</f>
        <v>#REF!</v>
      </c>
      <c r="G21" s="172" t="e">
        <f>#REF!/1000</f>
        <v>#REF!</v>
      </c>
      <c r="H21" s="172" t="e">
        <f>#REF!/1000</f>
        <v>#REF!</v>
      </c>
      <c r="I21" s="172" t="e">
        <f>#REF!/1000</f>
        <v>#REF!</v>
      </c>
      <c r="L21" s="226"/>
      <c r="M21" s="227"/>
      <c r="N21" s="227"/>
      <c r="O21" s="227"/>
      <c r="P21" s="227"/>
      <c r="Q21" s="227"/>
      <c r="R21" s="227"/>
      <c r="S21" s="227"/>
    </row>
    <row r="22" spans="1:19">
      <c r="A22" s="224" t="s">
        <v>12</v>
      </c>
      <c r="B22" s="225" t="s">
        <v>426</v>
      </c>
      <c r="C22" s="537" t="s">
        <v>417</v>
      </c>
      <c r="D22" s="537">
        <v>0</v>
      </c>
      <c r="E22" s="537">
        <v>0</v>
      </c>
      <c r="F22" s="537">
        <v>0</v>
      </c>
      <c r="G22" s="537">
        <v>0</v>
      </c>
      <c r="H22" s="537">
        <v>0</v>
      </c>
      <c r="I22" s="537">
        <v>0</v>
      </c>
      <c r="L22" s="226"/>
      <c r="M22" s="227"/>
      <c r="N22" s="227"/>
      <c r="O22" s="227"/>
      <c r="P22" s="227"/>
      <c r="Q22" s="227"/>
      <c r="R22" s="227"/>
      <c r="S22" s="227"/>
    </row>
    <row r="23" spans="1:19">
      <c r="A23" s="224" t="s">
        <v>51</v>
      </c>
      <c r="B23" s="225" t="s">
        <v>427</v>
      </c>
      <c r="C23" s="537" t="s">
        <v>417</v>
      </c>
      <c r="D23" s="537">
        <v>0</v>
      </c>
      <c r="E23" s="537">
        <v>0</v>
      </c>
      <c r="F23" s="537">
        <v>0</v>
      </c>
      <c r="G23" s="537">
        <v>0</v>
      </c>
      <c r="H23" s="537">
        <v>0</v>
      </c>
      <c r="I23" s="537">
        <v>0</v>
      </c>
    </row>
    <row r="24" spans="1:19">
      <c r="A24" s="224" t="s">
        <v>428</v>
      </c>
      <c r="B24" s="225" t="s">
        <v>421</v>
      </c>
      <c r="C24" s="537" t="s">
        <v>417</v>
      </c>
      <c r="D24" s="537">
        <v>0</v>
      </c>
      <c r="E24" s="537">
        <v>0</v>
      </c>
      <c r="F24" s="537" t="s">
        <v>258</v>
      </c>
      <c r="G24" s="537">
        <v>0</v>
      </c>
      <c r="H24" s="537">
        <v>0</v>
      </c>
      <c r="I24" s="537">
        <v>0</v>
      </c>
    </row>
    <row r="25" spans="1:19" ht="63">
      <c r="A25" s="220" t="s">
        <v>355</v>
      </c>
      <c r="B25" s="221" t="s">
        <v>430</v>
      </c>
      <c r="C25" s="537" t="s">
        <v>417</v>
      </c>
      <c r="D25" s="265" t="e">
        <f>#REF!/1000</f>
        <v>#REF!</v>
      </c>
      <c r="E25" s="111" t="e">
        <f>#REF!/1000</f>
        <v>#REF!</v>
      </c>
      <c r="F25" s="116" t="e">
        <f>F27-F19-F28</f>
        <v>#REF!</v>
      </c>
      <c r="G25" s="116" t="e">
        <f t="shared" ref="G25:H25" si="2">G27-G19-G28</f>
        <v>#REF!</v>
      </c>
      <c r="H25" s="116" t="e">
        <f t="shared" si="2"/>
        <v>#REF!</v>
      </c>
      <c r="I25" s="116" t="e">
        <f>I27-I19-I28</f>
        <v>#REF!</v>
      </c>
      <c r="O25" s="255" t="e">
        <f>E25-F25-G25-H25-I25</f>
        <v>#REF!</v>
      </c>
    </row>
    <row r="26" spans="1:19">
      <c r="A26" s="220" t="s">
        <v>356</v>
      </c>
      <c r="B26" s="221" t="s">
        <v>431</v>
      </c>
      <c r="C26" s="537" t="s">
        <v>417</v>
      </c>
      <c r="D26" s="537">
        <v>0</v>
      </c>
      <c r="E26" s="223">
        <v>0</v>
      </c>
      <c r="F26" s="537">
        <v>0</v>
      </c>
      <c r="G26" s="537">
        <v>0</v>
      </c>
      <c r="H26" s="537">
        <v>0</v>
      </c>
      <c r="I26" s="537">
        <v>0</v>
      </c>
    </row>
    <row r="27" spans="1:19" ht="31.5">
      <c r="A27" s="220" t="s">
        <v>357</v>
      </c>
      <c r="B27" s="221" t="s">
        <v>614</v>
      </c>
      <c r="C27" s="537" t="s">
        <v>417</v>
      </c>
      <c r="D27" s="172" t="e">
        <f>D19+D25+D28</f>
        <v>#REF!</v>
      </c>
      <c r="E27" s="172" t="e">
        <f>E19+E25+E28</f>
        <v>#REF!</v>
      </c>
      <c r="F27" s="883" t="e">
        <f>#REF!/1000</f>
        <v>#REF!</v>
      </c>
      <c r="G27" s="883" t="e">
        <f>#REF!/1000</f>
        <v>#REF!</v>
      </c>
      <c r="H27" s="883" t="e">
        <f>#REF!/1000</f>
        <v>#REF!</v>
      </c>
      <c r="I27" s="883" t="e">
        <f>#REF!/1000</f>
        <v>#REF!</v>
      </c>
      <c r="O27" s="255" t="e">
        <f>E27-F27-G27-H27-I27</f>
        <v>#REF!</v>
      </c>
    </row>
    <row r="28" spans="1:19" ht="31.5">
      <c r="A28" s="220" t="s">
        <v>358</v>
      </c>
      <c r="B28" s="221" t="s">
        <v>433</v>
      </c>
      <c r="C28" s="537" t="s">
        <v>417</v>
      </c>
      <c r="D28" s="257" t="e">
        <f>#REF!/1000</f>
        <v>#REF!</v>
      </c>
      <c r="E28" s="884" t="e">
        <f>#REF!/1000</f>
        <v>#REF!</v>
      </c>
      <c r="F28" s="883" t="e">
        <f>E28*(F27/E27)</f>
        <v>#REF!</v>
      </c>
      <c r="G28" s="883" t="e">
        <f>E28*(G27/E27)</f>
        <v>#REF!</v>
      </c>
      <c r="H28" s="883" t="e">
        <f>E28*(H27/E27)</f>
        <v>#REF!</v>
      </c>
      <c r="I28" s="883" t="e">
        <f>E28*(I27/E27)</f>
        <v>#REF!</v>
      </c>
      <c r="O28" s="255" t="e">
        <f>E28-F28-G28-H28-I28</f>
        <v>#REF!</v>
      </c>
    </row>
    <row r="29" spans="1:19" ht="31.5">
      <c r="A29" s="220" t="s">
        <v>359</v>
      </c>
      <c r="B29" s="221" t="s">
        <v>434</v>
      </c>
      <c r="C29" s="537" t="s">
        <v>417</v>
      </c>
      <c r="D29" s="172" t="e">
        <f>D19</f>
        <v>#REF!</v>
      </c>
      <c r="E29" s="172" t="e">
        <f>E19</f>
        <v>#REF!</v>
      </c>
      <c r="F29" s="172" t="e">
        <f t="shared" ref="F29:I29" si="3">F19</f>
        <v>#REF!</v>
      </c>
      <c r="G29" s="172" t="e">
        <f t="shared" si="3"/>
        <v>#REF!</v>
      </c>
      <c r="H29" s="172" t="e">
        <f t="shared" si="3"/>
        <v>#REF!</v>
      </c>
      <c r="I29" s="172" t="e">
        <f t="shared" si="3"/>
        <v>#REF!</v>
      </c>
    </row>
    <row r="30" spans="1:19">
      <c r="A30" s="220" t="s">
        <v>360</v>
      </c>
      <c r="B30" s="221" t="s">
        <v>435</v>
      </c>
      <c r="C30" s="537" t="s">
        <v>417</v>
      </c>
      <c r="D30" s="172" t="e">
        <f>D27/(100%-2.2%)</f>
        <v>#REF!</v>
      </c>
      <c r="E30" s="172" t="e">
        <f>E27/(100%-22%)</f>
        <v>#REF!</v>
      </c>
      <c r="F30" s="172" t="e">
        <f t="shared" ref="F30:I30" si="4">F27/(100%-22%)</f>
        <v>#REF!</v>
      </c>
      <c r="G30" s="172" t="e">
        <f t="shared" si="4"/>
        <v>#REF!</v>
      </c>
      <c r="H30" s="172" t="e">
        <f t="shared" si="4"/>
        <v>#REF!</v>
      </c>
      <c r="I30" s="172" t="e">
        <f t="shared" si="4"/>
        <v>#REF!</v>
      </c>
      <c r="O30" s="256"/>
    </row>
    <row r="31" spans="1:19" ht="31.5">
      <c r="A31" s="220" t="s">
        <v>152</v>
      </c>
      <c r="B31" s="228" t="s">
        <v>436</v>
      </c>
      <c r="C31" s="1134" t="s">
        <v>390</v>
      </c>
      <c r="D31" s="1134"/>
      <c r="E31" s="1134"/>
      <c r="F31" s="1134"/>
      <c r="G31" s="1134"/>
      <c r="H31" s="1134"/>
      <c r="I31" s="1134"/>
    </row>
    <row r="32" spans="1:19">
      <c r="A32" s="220"/>
      <c r="B32" s="228"/>
      <c r="C32" s="223"/>
      <c r="D32" s="223"/>
      <c r="E32" s="223"/>
      <c r="F32" s="223"/>
      <c r="G32" s="223"/>
      <c r="H32" s="223"/>
      <c r="I32" s="223"/>
    </row>
    <row r="33" spans="1:20" ht="41.25" customHeight="1">
      <c r="A33" s="224" t="s">
        <v>124</v>
      </c>
      <c r="B33" s="229" t="s">
        <v>437</v>
      </c>
      <c r="C33" s="223" t="s">
        <v>438</v>
      </c>
      <c r="D33" s="586">
        <f>6226.673/1000</f>
        <v>6.2266729999999999</v>
      </c>
      <c r="E33" s="258" t="e">
        <f>F33+G33+H33+I33</f>
        <v>#REF!</v>
      </c>
      <c r="F33" s="185" t="e">
        <f>#REF!/1000</f>
        <v>#REF!</v>
      </c>
      <c r="G33" s="185" t="e">
        <f>#REF!/1000</f>
        <v>#REF!</v>
      </c>
      <c r="H33" s="185" t="e">
        <f>#REF!/1000</f>
        <v>#REF!</v>
      </c>
      <c r="I33" s="185" t="e">
        <f>#REF!/1000</f>
        <v>#REF!</v>
      </c>
    </row>
    <row r="34" spans="1:20">
      <c r="A34" s="224" t="s">
        <v>153</v>
      </c>
      <c r="B34" s="229" t="s">
        <v>439</v>
      </c>
      <c r="C34" s="223" t="s">
        <v>440</v>
      </c>
      <c r="D34" s="223" t="s">
        <v>354</v>
      </c>
      <c r="E34" s="223" t="s">
        <v>354</v>
      </c>
      <c r="F34" s="223" t="s">
        <v>354</v>
      </c>
      <c r="G34" s="223" t="s">
        <v>354</v>
      </c>
      <c r="H34" s="223" t="s">
        <v>354</v>
      </c>
      <c r="I34" s="223" t="s">
        <v>354</v>
      </c>
    </row>
    <row r="35" spans="1:20">
      <c r="A35" s="224" t="s">
        <v>287</v>
      </c>
      <c r="B35" s="230" t="s">
        <v>441</v>
      </c>
      <c r="C35" s="537" t="s">
        <v>417</v>
      </c>
      <c r="D35" s="537" t="s">
        <v>354</v>
      </c>
      <c r="E35" s="537" t="s">
        <v>354</v>
      </c>
      <c r="F35" s="537" t="s">
        <v>354</v>
      </c>
      <c r="G35" s="537" t="s">
        <v>354</v>
      </c>
      <c r="H35" s="537" t="s">
        <v>354</v>
      </c>
      <c r="I35" s="537" t="s">
        <v>354</v>
      </c>
    </row>
    <row r="36" spans="1:20">
      <c r="A36" s="224" t="s">
        <v>442</v>
      </c>
      <c r="B36" s="229" t="s">
        <v>443</v>
      </c>
      <c r="C36" s="537" t="s">
        <v>417</v>
      </c>
      <c r="D36" s="537" t="s">
        <v>354</v>
      </c>
      <c r="E36" s="537" t="s">
        <v>354</v>
      </c>
      <c r="F36" s="537" t="s">
        <v>354</v>
      </c>
      <c r="G36" s="537" t="s">
        <v>354</v>
      </c>
      <c r="H36" s="537" t="s">
        <v>354</v>
      </c>
      <c r="I36" s="537" t="s">
        <v>354</v>
      </c>
    </row>
    <row r="37" spans="1:20" ht="31.5">
      <c r="A37" s="220" t="s">
        <v>361</v>
      </c>
      <c r="B37" s="221" t="s">
        <v>444</v>
      </c>
      <c r="C37" s="537" t="s">
        <v>440</v>
      </c>
      <c r="D37" s="113" t="e">
        <f>D38*D27/1000</f>
        <v>#REF!</v>
      </c>
      <c r="E37" s="589" t="e">
        <f>E38*E27/1000</f>
        <v>#REF!</v>
      </c>
      <c r="F37" s="588" t="e">
        <f t="shared" ref="F37:I37" si="5">F38*F27/1000</f>
        <v>#REF!</v>
      </c>
      <c r="G37" s="588" t="e">
        <f t="shared" si="5"/>
        <v>#REF!</v>
      </c>
      <c r="H37" s="588" t="e">
        <f t="shared" si="5"/>
        <v>#REF!</v>
      </c>
      <c r="I37" s="588" t="e">
        <f t="shared" si="5"/>
        <v>#REF!</v>
      </c>
    </row>
    <row r="38" spans="1:20">
      <c r="A38" s="220" t="s">
        <v>362</v>
      </c>
      <c r="B38" s="221" t="s">
        <v>445</v>
      </c>
      <c r="C38" s="537" t="s">
        <v>446</v>
      </c>
      <c r="D38" s="587">
        <v>156.1</v>
      </c>
      <c r="E38" s="119" t="e">
        <f>#REF!</f>
        <v>#REF!</v>
      </c>
      <c r="F38" s="113" t="e">
        <f>E38</f>
        <v>#REF!</v>
      </c>
      <c r="G38" s="113" t="e">
        <f>F38</f>
        <v>#REF!</v>
      </c>
      <c r="H38" s="113" t="e">
        <f t="shared" ref="H38:I38" si="6">G38</f>
        <v>#REF!</v>
      </c>
      <c r="I38" s="113" t="e">
        <f t="shared" si="6"/>
        <v>#REF!</v>
      </c>
    </row>
    <row r="39" spans="1:20" ht="41.25" customHeight="1">
      <c r="A39" s="220" t="s">
        <v>363</v>
      </c>
      <c r="B39" s="221" t="s">
        <v>447</v>
      </c>
      <c r="C39" s="537" t="s">
        <v>446</v>
      </c>
      <c r="D39" s="261">
        <f>D38</f>
        <v>156.1</v>
      </c>
      <c r="E39" s="261" t="e">
        <f t="shared" ref="E39:I39" si="7">E38</f>
        <v>#REF!</v>
      </c>
      <c r="F39" s="261" t="e">
        <f t="shared" si="7"/>
        <v>#REF!</v>
      </c>
      <c r="G39" s="261" t="e">
        <f t="shared" si="7"/>
        <v>#REF!</v>
      </c>
      <c r="H39" s="261" t="e">
        <f t="shared" si="7"/>
        <v>#REF!</v>
      </c>
      <c r="I39" s="261" t="e">
        <f t="shared" si="7"/>
        <v>#REF!</v>
      </c>
    </row>
    <row r="41" spans="1:20">
      <c r="A41" s="233"/>
      <c r="B41" s="1135" t="s">
        <v>399</v>
      </c>
      <c r="C41" s="1135"/>
      <c r="D41" s="1135"/>
      <c r="E41" s="1135"/>
      <c r="F41" s="1135"/>
      <c r="G41" s="1135"/>
      <c r="H41" s="1135"/>
      <c r="I41" s="1135"/>
      <c r="J41" s="1135"/>
    </row>
    <row r="42" spans="1:20">
      <c r="A42" s="217" t="s">
        <v>412</v>
      </c>
      <c r="B42" s="218">
        <v>2</v>
      </c>
      <c r="C42" s="218">
        <v>3</v>
      </c>
      <c r="D42" s="218">
        <v>4</v>
      </c>
      <c r="E42" s="219">
        <v>5</v>
      </c>
      <c r="F42" s="218">
        <v>6</v>
      </c>
      <c r="G42" s="218">
        <v>7</v>
      </c>
      <c r="H42" s="218">
        <v>8</v>
      </c>
      <c r="I42" s="218">
        <v>9</v>
      </c>
    </row>
    <row r="43" spans="1:20" ht="41.25" customHeight="1">
      <c r="A43" s="220" t="s">
        <v>364</v>
      </c>
      <c r="B43" s="221" t="s">
        <v>448</v>
      </c>
      <c r="C43" s="222" t="s">
        <v>449</v>
      </c>
      <c r="D43" s="278"/>
      <c r="E43" s="272" t="e">
        <f>#REF!+#REF!</f>
        <v>#REF!</v>
      </c>
      <c r="F43" s="261" t="e">
        <f>$E$43/$E$19*F19</f>
        <v>#REF!</v>
      </c>
      <c r="G43" s="261" t="e">
        <f t="shared" ref="G43:I43" si="8">$E$43/$E$19*G19</f>
        <v>#REF!</v>
      </c>
      <c r="H43" s="261" t="e">
        <f t="shared" si="8"/>
        <v>#REF!</v>
      </c>
      <c r="I43" s="261" t="e">
        <f t="shared" si="8"/>
        <v>#REF!</v>
      </c>
    </row>
    <row r="44" spans="1:20" ht="30.75" customHeight="1">
      <c r="A44" s="220" t="s">
        <v>365</v>
      </c>
      <c r="B44" s="234" t="s">
        <v>450</v>
      </c>
      <c r="C44" s="222" t="s">
        <v>451</v>
      </c>
      <c r="D44" s="278"/>
      <c r="E44" s="280" t="e">
        <f>#REF!+#REF!</f>
        <v>#REF!</v>
      </c>
      <c r="F44" s="267" t="e">
        <f>$E$44</f>
        <v>#REF!</v>
      </c>
      <c r="G44" s="267" t="e">
        <f t="shared" ref="G44:I44" si="9">$E$44</f>
        <v>#REF!</v>
      </c>
      <c r="H44" s="267" t="e">
        <f t="shared" si="9"/>
        <v>#REF!</v>
      </c>
      <c r="I44" s="267" t="e">
        <f t="shared" si="9"/>
        <v>#REF!</v>
      </c>
    </row>
    <row r="45" spans="1:20" ht="41.25" customHeight="1">
      <c r="A45" s="220" t="s">
        <v>366</v>
      </c>
      <c r="B45" s="221" t="s">
        <v>452</v>
      </c>
      <c r="C45" s="222" t="s">
        <v>453</v>
      </c>
      <c r="D45" s="222"/>
      <c r="E45" s="223"/>
      <c r="F45" s="222"/>
      <c r="G45" s="222"/>
      <c r="H45" s="222"/>
      <c r="I45" s="222"/>
    </row>
    <row r="46" spans="1:20" s="232" customFormat="1" ht="49.5" customHeight="1">
      <c r="A46" s="235" t="s">
        <v>367</v>
      </c>
      <c r="B46" s="279" t="s">
        <v>454</v>
      </c>
      <c r="C46" s="223" t="s">
        <v>449</v>
      </c>
      <c r="D46" s="223"/>
      <c r="E46" s="223"/>
      <c r="F46" s="223"/>
      <c r="G46" s="223"/>
      <c r="H46" s="223"/>
      <c r="I46" s="223"/>
    </row>
    <row r="47" spans="1:20">
      <c r="A47" s="220" t="s">
        <v>368</v>
      </c>
      <c r="B47" s="221" t="s">
        <v>455</v>
      </c>
      <c r="C47" s="222" t="s">
        <v>456</v>
      </c>
      <c r="D47" s="262">
        <v>176</v>
      </c>
      <c r="E47" s="223">
        <v>164</v>
      </c>
      <c r="F47" s="269">
        <f>$E$47</f>
        <v>164</v>
      </c>
      <c r="G47" s="269">
        <f t="shared" ref="G47:M47" si="10">$E$47</f>
        <v>164</v>
      </c>
      <c r="H47" s="269">
        <f t="shared" si="10"/>
        <v>164</v>
      </c>
      <c r="I47" s="269">
        <f t="shared" si="10"/>
        <v>164</v>
      </c>
      <c r="J47" s="269">
        <f t="shared" si="10"/>
        <v>164</v>
      </c>
      <c r="K47" s="269">
        <f t="shared" si="10"/>
        <v>164</v>
      </c>
      <c r="L47" s="269">
        <f t="shared" si="10"/>
        <v>164</v>
      </c>
      <c r="M47" s="269">
        <f t="shared" si="10"/>
        <v>164</v>
      </c>
    </row>
    <row r="48" spans="1:20" ht="31.5">
      <c r="A48" s="220" t="s">
        <v>369</v>
      </c>
      <c r="B48" s="221" t="s">
        <v>457</v>
      </c>
      <c r="C48" s="222" t="s">
        <v>417</v>
      </c>
      <c r="D48" s="222">
        <f>365-D47</f>
        <v>189</v>
      </c>
      <c r="E48" s="264">
        <f>365-E47</f>
        <v>201</v>
      </c>
      <c r="F48" s="269">
        <f>$E$48</f>
        <v>201</v>
      </c>
      <c r="G48" s="269">
        <f t="shared" ref="G48:M48" si="11">$E$48</f>
        <v>201</v>
      </c>
      <c r="H48" s="269">
        <f t="shared" si="11"/>
        <v>201</v>
      </c>
      <c r="I48" s="269">
        <f t="shared" si="11"/>
        <v>201</v>
      </c>
      <c r="J48" s="269">
        <f t="shared" si="11"/>
        <v>201</v>
      </c>
      <c r="K48" s="269">
        <f t="shared" si="11"/>
        <v>201</v>
      </c>
      <c r="L48" s="269">
        <f t="shared" si="11"/>
        <v>201</v>
      </c>
      <c r="M48" s="269">
        <f t="shared" si="11"/>
        <v>201</v>
      </c>
      <c r="O48"/>
      <c r="P48"/>
      <c r="Q48"/>
      <c r="R48"/>
      <c r="S48"/>
      <c r="T48"/>
    </row>
    <row r="49" spans="1:20" ht="47.25">
      <c r="A49" s="220" t="s">
        <v>370</v>
      </c>
      <c r="B49" s="221" t="s">
        <v>458</v>
      </c>
      <c r="C49" s="222" t="s">
        <v>459</v>
      </c>
      <c r="D49" s="608"/>
      <c r="E49" s="887"/>
      <c r="F49" s="886">
        <v>18</v>
      </c>
      <c r="G49" s="886" t="s">
        <v>354</v>
      </c>
      <c r="H49" s="886" t="s">
        <v>689</v>
      </c>
      <c r="I49" s="886">
        <v>18</v>
      </c>
      <c r="O49" s="80"/>
      <c r="P49" s="80"/>
      <c r="Q49" s="80"/>
      <c r="R49"/>
      <c r="S49"/>
      <c r="T49"/>
    </row>
    <row r="50" spans="1:20" ht="31.5">
      <c r="A50" s="220" t="s">
        <v>371</v>
      </c>
      <c r="B50" s="221" t="s">
        <v>460</v>
      </c>
      <c r="C50" s="222" t="s">
        <v>417</v>
      </c>
      <c r="D50" s="609"/>
      <c r="E50" s="223" t="e">
        <f>#REF!</f>
        <v>#REF!</v>
      </c>
      <c r="F50" s="223" t="s">
        <v>429</v>
      </c>
      <c r="G50" s="223" t="s">
        <v>429</v>
      </c>
      <c r="H50" s="223" t="s">
        <v>258</v>
      </c>
      <c r="I50" s="223" t="s">
        <v>429</v>
      </c>
      <c r="O50"/>
      <c r="P50"/>
      <c r="Q50"/>
      <c r="R50"/>
      <c r="S50"/>
      <c r="T50"/>
    </row>
    <row r="51" spans="1:20" ht="47.25">
      <c r="A51" s="220" t="s">
        <v>372</v>
      </c>
      <c r="B51" s="221" t="s">
        <v>461</v>
      </c>
      <c r="C51" s="222" t="s">
        <v>417</v>
      </c>
      <c r="D51" s="262"/>
      <c r="E51" s="223" t="e">
        <f>#REF!</f>
        <v>#REF!</v>
      </c>
      <c r="F51" s="223" t="s">
        <v>429</v>
      </c>
      <c r="G51" s="223" t="s">
        <v>429</v>
      </c>
      <c r="H51" s="223" t="s">
        <v>258</v>
      </c>
      <c r="I51" s="223" t="s">
        <v>429</v>
      </c>
    </row>
    <row r="52" spans="1:20" ht="47.25">
      <c r="A52" s="281" t="s">
        <v>373</v>
      </c>
      <c r="B52" s="271" t="s">
        <v>462</v>
      </c>
      <c r="C52" s="222" t="s">
        <v>417</v>
      </c>
      <c r="D52" s="222" t="s">
        <v>354</v>
      </c>
      <c r="E52" s="223" t="s">
        <v>354</v>
      </c>
      <c r="F52" s="537" t="s">
        <v>354</v>
      </c>
      <c r="G52" s="223" t="s">
        <v>354</v>
      </c>
      <c r="H52" s="537" t="s">
        <v>354</v>
      </c>
      <c r="I52" s="223" t="s">
        <v>354</v>
      </c>
    </row>
    <row r="53" spans="1:20" ht="31.5">
      <c r="A53" s="220" t="s">
        <v>374</v>
      </c>
      <c r="B53" s="221" t="s">
        <v>481</v>
      </c>
      <c r="C53" s="222" t="s">
        <v>390</v>
      </c>
      <c r="D53" s="222"/>
      <c r="E53" s="223"/>
      <c r="F53" s="223" t="s">
        <v>429</v>
      </c>
      <c r="G53" s="223" t="s">
        <v>429</v>
      </c>
      <c r="H53" s="223" t="s">
        <v>258</v>
      </c>
      <c r="I53" s="223" t="s">
        <v>429</v>
      </c>
    </row>
    <row r="54" spans="1:20" ht="47.25">
      <c r="A54" s="224" t="s">
        <v>464</v>
      </c>
      <c r="B54" s="230" t="s">
        <v>437</v>
      </c>
      <c r="C54" s="222" t="s">
        <v>483</v>
      </c>
      <c r="D54" s="537"/>
      <c r="E54" s="888" t="e">
        <f>#REF!</f>
        <v>#REF!</v>
      </c>
      <c r="F54" s="223" t="s">
        <v>429</v>
      </c>
      <c r="G54" s="223" t="s">
        <v>429</v>
      </c>
      <c r="H54" s="223" t="s">
        <v>258</v>
      </c>
      <c r="I54" s="223" t="s">
        <v>429</v>
      </c>
    </row>
    <row r="55" spans="1:20">
      <c r="A55" s="224" t="s">
        <v>467</v>
      </c>
      <c r="B55" s="230" t="s">
        <v>439</v>
      </c>
      <c r="C55" s="222" t="s">
        <v>417</v>
      </c>
      <c r="D55" s="222" t="s">
        <v>354</v>
      </c>
      <c r="E55" s="264" t="s">
        <v>354</v>
      </c>
      <c r="F55" s="223" t="s">
        <v>429</v>
      </c>
      <c r="G55" s="223" t="s">
        <v>429</v>
      </c>
      <c r="H55" s="223" t="s">
        <v>258</v>
      </c>
      <c r="I55" s="223" t="s">
        <v>429</v>
      </c>
    </row>
    <row r="56" spans="1:20">
      <c r="A56" s="224" t="s">
        <v>469</v>
      </c>
      <c r="B56" s="230" t="s">
        <v>441</v>
      </c>
      <c r="C56" s="222" t="s">
        <v>417</v>
      </c>
      <c r="D56" s="222" t="s">
        <v>354</v>
      </c>
      <c r="E56" s="264" t="s">
        <v>354</v>
      </c>
      <c r="F56" s="223" t="s">
        <v>429</v>
      </c>
      <c r="G56" s="223" t="s">
        <v>429</v>
      </c>
      <c r="H56" s="223" t="s">
        <v>429</v>
      </c>
      <c r="I56" s="223" t="s">
        <v>429</v>
      </c>
    </row>
    <row r="57" spans="1:20">
      <c r="A57" s="224" t="s">
        <v>675</v>
      </c>
      <c r="B57" s="230" t="s">
        <v>443</v>
      </c>
      <c r="C57" s="222" t="s">
        <v>417</v>
      </c>
      <c r="D57" s="222" t="s">
        <v>354</v>
      </c>
      <c r="E57" s="264" t="s">
        <v>354</v>
      </c>
      <c r="F57" s="223" t="s">
        <v>429</v>
      </c>
      <c r="G57" s="223" t="s">
        <v>429</v>
      </c>
      <c r="H57" s="223" t="s">
        <v>429</v>
      </c>
      <c r="I57" s="223" t="s">
        <v>429</v>
      </c>
    </row>
    <row r="58" spans="1:20" ht="47.25">
      <c r="A58" s="224" t="s">
        <v>375</v>
      </c>
      <c r="B58" s="221" t="s">
        <v>487</v>
      </c>
      <c r="C58" s="222" t="s">
        <v>611</v>
      </c>
      <c r="D58" s="274"/>
      <c r="E58" s="272"/>
      <c r="F58" s="272" t="e">
        <f t="shared" ref="F58:I58" si="12">F59+F60+F61</f>
        <v>#REF!</v>
      </c>
      <c r="G58" s="272" t="e">
        <f t="shared" si="12"/>
        <v>#REF!</v>
      </c>
      <c r="H58" s="272" t="e">
        <f t="shared" si="12"/>
        <v>#REF!</v>
      </c>
      <c r="I58" s="272" t="e">
        <f t="shared" si="12"/>
        <v>#REF!</v>
      </c>
      <c r="Q58" s="236"/>
      <c r="R58" s="236"/>
      <c r="S58" s="236"/>
    </row>
    <row r="59" spans="1:20">
      <c r="A59" s="224"/>
      <c r="B59" s="125" t="s">
        <v>490</v>
      </c>
      <c r="C59" s="222" t="s">
        <v>417</v>
      </c>
      <c r="D59" s="222" t="s">
        <v>354</v>
      </c>
      <c r="E59" s="276"/>
      <c r="F59" s="267" t="e">
        <f>#REF!</f>
        <v>#REF!</v>
      </c>
      <c r="G59" s="267" t="e">
        <f>#REF!</f>
        <v>#REF!</v>
      </c>
      <c r="H59" s="267" t="e">
        <f>#REF!</f>
        <v>#REF!</v>
      </c>
      <c r="I59" s="267" t="e">
        <f>#REF!</f>
        <v>#REF!</v>
      </c>
      <c r="Q59" s="236"/>
      <c r="R59" s="236"/>
      <c r="S59" s="236"/>
    </row>
    <row r="60" spans="1:20">
      <c r="A60" s="224"/>
      <c r="B60" s="125" t="s">
        <v>492</v>
      </c>
      <c r="C60" s="222" t="s">
        <v>417</v>
      </c>
      <c r="D60" s="222" t="s">
        <v>354</v>
      </c>
      <c r="E60" s="276" t="e">
        <f>#REF!</f>
        <v>#REF!</v>
      </c>
      <c r="F60" s="267" t="e">
        <f>$E$60</f>
        <v>#REF!</v>
      </c>
      <c r="G60" s="267" t="e">
        <f t="shared" ref="G60:I60" si="13">$E$60</f>
        <v>#REF!</v>
      </c>
      <c r="H60" s="267" t="e">
        <f t="shared" si="13"/>
        <v>#REF!</v>
      </c>
      <c r="I60" s="267" t="e">
        <f t="shared" si="13"/>
        <v>#REF!</v>
      </c>
      <c r="Q60" s="236"/>
      <c r="R60" s="236"/>
      <c r="S60" s="236"/>
    </row>
    <row r="61" spans="1:20">
      <c r="A61" s="224"/>
      <c r="B61" s="125" t="s">
        <v>494</v>
      </c>
      <c r="C61" s="222" t="s">
        <v>417</v>
      </c>
      <c r="D61" s="222" t="s">
        <v>354</v>
      </c>
      <c r="E61" s="277" t="e">
        <f>#REF!</f>
        <v>#REF!</v>
      </c>
      <c r="F61" s="267" t="e">
        <f>$E$61</f>
        <v>#REF!</v>
      </c>
      <c r="G61" s="267" t="e">
        <f t="shared" ref="G61:I61" si="14">$E$61</f>
        <v>#REF!</v>
      </c>
      <c r="H61" s="267" t="e">
        <f t="shared" si="14"/>
        <v>#REF!</v>
      </c>
      <c r="I61" s="267" t="e">
        <f t="shared" si="14"/>
        <v>#REF!</v>
      </c>
      <c r="Q61" s="236"/>
      <c r="R61" s="236"/>
      <c r="S61" s="236"/>
    </row>
    <row r="62" spans="1:20" ht="31.5">
      <c r="A62" s="220" t="s">
        <v>376</v>
      </c>
      <c r="B62" s="221" t="s">
        <v>495</v>
      </c>
      <c r="C62" s="222" t="s">
        <v>605</v>
      </c>
      <c r="D62" s="278"/>
      <c r="E62" s="610" t="e">
        <f>#REF!/100</f>
        <v>#REF!</v>
      </c>
      <c r="F62" s="267" t="e">
        <f>$E$62</f>
        <v>#REF!</v>
      </c>
      <c r="G62" s="267" t="e">
        <f t="shared" ref="G62:I62" si="15">$E$62</f>
        <v>#REF!</v>
      </c>
      <c r="H62" s="267" t="e">
        <f t="shared" si="15"/>
        <v>#REF!</v>
      </c>
      <c r="I62" s="267" t="e">
        <f t="shared" si="15"/>
        <v>#REF!</v>
      </c>
      <c r="Q62" s="236"/>
      <c r="R62" s="236"/>
      <c r="S62" s="236"/>
    </row>
    <row r="63" spans="1:20" ht="31.5">
      <c r="A63" s="220" t="s">
        <v>377</v>
      </c>
      <c r="B63" s="221" t="s">
        <v>498</v>
      </c>
      <c r="C63" s="222" t="s">
        <v>499</v>
      </c>
      <c r="D63" s="269" t="s">
        <v>354</v>
      </c>
      <c r="E63" s="269" t="s">
        <v>354</v>
      </c>
      <c r="F63" s="269" t="s">
        <v>354</v>
      </c>
      <c r="G63" s="269" t="s">
        <v>354</v>
      </c>
      <c r="H63" s="269" t="s">
        <v>354</v>
      </c>
      <c r="I63" s="269" t="s">
        <v>354</v>
      </c>
      <c r="Q63" s="236"/>
      <c r="R63" s="236"/>
      <c r="S63" s="236"/>
    </row>
    <row r="64" spans="1:20" ht="43.5" customHeight="1">
      <c r="A64" s="220" t="s">
        <v>378</v>
      </c>
      <c r="B64" s="237" t="s">
        <v>612</v>
      </c>
      <c r="C64" s="222" t="s">
        <v>501</v>
      </c>
      <c r="D64" s="278"/>
      <c r="E64" s="275" t="e">
        <f>#REF!</f>
        <v>#REF!</v>
      </c>
      <c r="F64" s="269" t="e">
        <f>$E$64</f>
        <v>#REF!</v>
      </c>
      <c r="G64" s="269" t="e">
        <f t="shared" ref="G64:I64" si="16">$E$64</f>
        <v>#REF!</v>
      </c>
      <c r="H64" s="269" t="e">
        <f t="shared" si="16"/>
        <v>#REF!</v>
      </c>
      <c r="I64" s="269" t="e">
        <f t="shared" si="16"/>
        <v>#REF!</v>
      </c>
      <c r="Q64" s="236"/>
      <c r="R64" s="236"/>
      <c r="S64" s="236"/>
    </row>
    <row r="65" spans="1:16" ht="42.75" customHeight="1">
      <c r="A65" s="220" t="s">
        <v>379</v>
      </c>
      <c r="B65" s="221" t="s">
        <v>502</v>
      </c>
      <c r="C65" s="222" t="s">
        <v>503</v>
      </c>
      <c r="D65" s="273"/>
      <c r="E65" s="272" t="e">
        <f>F65+G65+H65+I65</f>
        <v>#REF!</v>
      </c>
      <c r="F65" s="261" t="e">
        <f>F69+F70</f>
        <v>#REF!</v>
      </c>
      <c r="G65" s="261" t="e">
        <f t="shared" ref="G65:I65" si="17">G69+G70</f>
        <v>#REF!</v>
      </c>
      <c r="H65" s="261" t="e">
        <f>H69+H70</f>
        <v>#REF!</v>
      </c>
      <c r="I65" s="261" t="e">
        <f t="shared" si="17"/>
        <v>#REF!</v>
      </c>
    </row>
    <row r="67" spans="1:16">
      <c r="A67" s="233"/>
      <c r="B67" s="1135" t="s">
        <v>134</v>
      </c>
      <c r="C67" s="1135"/>
      <c r="D67" s="1135"/>
      <c r="E67" s="1135"/>
      <c r="F67" s="1135"/>
      <c r="G67" s="1135"/>
      <c r="H67" s="1135"/>
      <c r="I67" s="1135"/>
      <c r="J67" s="1135"/>
    </row>
    <row r="68" spans="1:16">
      <c r="A68" s="217" t="s">
        <v>412</v>
      </c>
      <c r="B68" s="218">
        <v>2</v>
      </c>
      <c r="C68" s="218">
        <v>3</v>
      </c>
      <c r="D68" s="218">
        <v>4</v>
      </c>
      <c r="E68" s="219">
        <v>5</v>
      </c>
      <c r="F68" s="218">
        <v>6</v>
      </c>
      <c r="G68" s="218">
        <v>7</v>
      </c>
      <c r="H68" s="218">
        <v>8</v>
      </c>
      <c r="I68" s="218">
        <v>9</v>
      </c>
    </row>
    <row r="69" spans="1:16" ht="47.25">
      <c r="A69" s="220" t="s">
        <v>506</v>
      </c>
      <c r="B69" s="221" t="s">
        <v>676</v>
      </c>
      <c r="C69" s="222" t="s">
        <v>417</v>
      </c>
      <c r="D69" s="273"/>
      <c r="E69" s="272" t="e">
        <f t="shared" ref="E69" si="18">F69+G69+H69+I69</f>
        <v>#REF!</v>
      </c>
      <c r="F69" s="253" t="e">
        <f>#REF!/1000</f>
        <v>#REF!</v>
      </c>
      <c r="G69" s="261" t="e">
        <f>#REF!/1000</f>
        <v>#REF!</v>
      </c>
      <c r="H69" s="253" t="e">
        <f>#REF!/1000</f>
        <v>#REF!</v>
      </c>
      <c r="I69" s="261" t="e">
        <f>#REF!/1000</f>
        <v>#REF!</v>
      </c>
    </row>
    <row r="70" spans="1:16" ht="47.25">
      <c r="A70" s="220" t="s">
        <v>509</v>
      </c>
      <c r="B70" s="221" t="s">
        <v>505</v>
      </c>
      <c r="C70" s="222" t="s">
        <v>417</v>
      </c>
      <c r="D70" s="273"/>
      <c r="E70" s="272" t="e">
        <f>F70+G70+H70+I70</f>
        <v>#REF!</v>
      </c>
      <c r="F70" s="253" t="e">
        <f>#REF!/1000</f>
        <v>#REF!</v>
      </c>
      <c r="G70" s="261" t="e">
        <f>#REF!/1000</f>
        <v>#REF!</v>
      </c>
      <c r="H70" s="253" t="e">
        <f>#REF!/1000</f>
        <v>#REF!</v>
      </c>
      <c r="I70" s="253" t="e">
        <f>#REF!/1000</f>
        <v>#REF!</v>
      </c>
      <c r="O70"/>
      <c r="P70"/>
    </row>
    <row r="71" spans="1:16" ht="63">
      <c r="A71" s="220" t="s">
        <v>512</v>
      </c>
      <c r="B71" s="237" t="s">
        <v>507</v>
      </c>
      <c r="C71" s="222" t="s">
        <v>508</v>
      </c>
      <c r="D71" s="282"/>
      <c r="E71" s="268" t="str">
        <f>IFERROR(E19/E65,"-")</f>
        <v>-</v>
      </c>
      <c r="F71" s="268" t="str">
        <f t="shared" ref="F71:I71" si="19">IFERROR(F19/F65,"-")</f>
        <v>-</v>
      </c>
      <c r="G71" s="268" t="str">
        <f t="shared" si="19"/>
        <v>-</v>
      </c>
      <c r="H71" s="268" t="str">
        <f t="shared" si="19"/>
        <v>-</v>
      </c>
      <c r="I71" s="268" t="str">
        <f t="shared" si="19"/>
        <v>-</v>
      </c>
      <c r="N71" s="227"/>
      <c r="O71"/>
      <c r="P71"/>
    </row>
    <row r="72" spans="1:16" ht="31.5">
      <c r="A72" s="220" t="s">
        <v>515</v>
      </c>
      <c r="B72" s="221" t="s">
        <v>510</v>
      </c>
      <c r="C72" s="222" t="s">
        <v>511</v>
      </c>
      <c r="D72" s="282"/>
      <c r="E72" s="268" t="str">
        <f>IFERROR(E14/E65,"-")</f>
        <v>-</v>
      </c>
      <c r="F72" s="268" t="str">
        <f t="shared" ref="F72:I72" si="20">IFERROR(F14/F65,"-")</f>
        <v>-</v>
      </c>
      <c r="G72" s="268" t="str">
        <f t="shared" si="20"/>
        <v>-</v>
      </c>
      <c r="H72" s="268" t="str">
        <f t="shared" si="20"/>
        <v>-</v>
      </c>
      <c r="I72" s="268" t="str">
        <f t="shared" si="20"/>
        <v>-</v>
      </c>
      <c r="O72"/>
      <c r="P72"/>
    </row>
    <row r="73" spans="1:16" ht="47.25">
      <c r="A73" s="220" t="s">
        <v>613</v>
      </c>
      <c r="B73" s="221" t="s">
        <v>518</v>
      </c>
      <c r="C73" s="222" t="s">
        <v>519</v>
      </c>
      <c r="D73" s="269" t="e">
        <f>#REF!</f>
        <v>#REF!</v>
      </c>
      <c r="E73" s="270" t="e">
        <f>#REF!</f>
        <v>#REF!</v>
      </c>
      <c r="F73" s="270" t="e">
        <f>#REF!</f>
        <v>#REF!</v>
      </c>
      <c r="G73" s="270" t="e">
        <f>#REF!</f>
        <v>#REF!</v>
      </c>
      <c r="H73" s="270" t="e">
        <f>#REF!</f>
        <v>#REF!</v>
      </c>
      <c r="I73" s="270" t="e">
        <f>#REF!</f>
        <v>#REF!</v>
      </c>
      <c r="O73"/>
      <c r="P73"/>
    </row>
    <row r="74" spans="1:16">
      <c r="A74" s="209"/>
      <c r="B74" s="238"/>
      <c r="C74" s="239"/>
      <c r="D74" s="239"/>
      <c r="E74" s="240"/>
      <c r="F74" s="239"/>
      <c r="G74" s="239"/>
      <c r="H74" s="239"/>
      <c r="I74" s="239"/>
      <c r="N74" s="236"/>
      <c r="O74" s="236"/>
      <c r="P74"/>
    </row>
    <row r="75" spans="1:16">
      <c r="A75" s="209"/>
      <c r="B75" s="238"/>
      <c r="C75" s="239"/>
      <c r="D75" s="239"/>
      <c r="E75" s="240"/>
      <c r="F75" s="239"/>
      <c r="G75" s="239"/>
      <c r="H75" s="239"/>
      <c r="I75" s="239"/>
      <c r="N75" s="1136"/>
      <c r="O75" s="236"/>
      <c r="P75"/>
    </row>
    <row r="76" spans="1:16">
      <c r="A76" s="209"/>
      <c r="B76" s="259" t="e">
        <f>#REF!</f>
        <v>#REF!</v>
      </c>
      <c r="C76" s="211"/>
      <c r="D76" s="211" t="s">
        <v>197</v>
      </c>
      <c r="E76" s="242"/>
      <c r="F76" s="211"/>
      <c r="G76" s="243"/>
      <c r="H76" s="1137" t="e">
        <f>#REF!</f>
        <v>#REF!</v>
      </c>
      <c r="I76" s="1137"/>
      <c r="N76" s="1136"/>
      <c r="O76" s="236"/>
      <c r="P76"/>
    </row>
    <row r="77" spans="1:16">
      <c r="A77" s="209"/>
      <c r="B77" s="266" t="s">
        <v>621</v>
      </c>
      <c r="C77" s="211"/>
      <c r="D77" s="1129" t="s">
        <v>154</v>
      </c>
      <c r="E77" s="1129"/>
      <c r="F77" s="211"/>
      <c r="G77" s="211"/>
      <c r="H77" s="1130" t="s">
        <v>615</v>
      </c>
      <c r="I77" s="1130"/>
      <c r="N77" s="236"/>
      <c r="O77" s="236"/>
      <c r="P77"/>
    </row>
    <row r="78" spans="1:16">
      <c r="A78" s="209"/>
      <c r="B78" s="244"/>
      <c r="C78" s="211"/>
      <c r="D78" s="211"/>
      <c r="E78" s="216"/>
      <c r="F78" s="211"/>
      <c r="G78" s="211"/>
      <c r="H78" s="211"/>
      <c r="I78" s="211"/>
      <c r="P78"/>
    </row>
    <row r="79" spans="1:16">
      <c r="A79" s="209"/>
      <c r="B79" s="241"/>
      <c r="C79" s="211"/>
      <c r="D79" s="211"/>
      <c r="E79" s="216"/>
      <c r="F79" s="211"/>
      <c r="G79" s="211"/>
      <c r="H79" s="211"/>
      <c r="I79" s="211"/>
      <c r="P79"/>
    </row>
    <row r="80" spans="1:16" ht="29.25" customHeight="1">
      <c r="A80" s="245" t="s">
        <v>524</v>
      </c>
      <c r="B80" s="246"/>
      <c r="C80" s="246"/>
      <c r="D80" s="246"/>
      <c r="E80" s="246"/>
      <c r="F80" s="246"/>
      <c r="G80" s="246"/>
      <c r="H80" s="246"/>
      <c r="I80" s="246"/>
    </row>
    <row r="81" spans="1:9" ht="13.5" customHeight="1">
      <c r="A81" s="1131" t="s">
        <v>525</v>
      </c>
      <c r="B81" s="1131"/>
      <c r="C81" s="1131"/>
      <c r="D81" s="1131"/>
      <c r="E81" s="1131"/>
      <c r="F81" s="1131"/>
      <c r="G81" s="1131"/>
      <c r="H81" s="1131"/>
      <c r="I81" s="1131"/>
    </row>
    <row r="82" spans="1:9" ht="13.5" customHeight="1">
      <c r="A82" s="247"/>
      <c r="B82" s="247"/>
      <c r="C82" s="247"/>
      <c r="D82" s="247"/>
      <c r="E82" s="248"/>
      <c r="F82" s="247"/>
      <c r="G82" s="247"/>
      <c r="H82" s="247"/>
      <c r="I82" s="247"/>
    </row>
    <row r="83" spans="1:9" ht="14.25" customHeight="1">
      <c r="A83" s="209"/>
      <c r="B83" s="249"/>
      <c r="C83" s="211"/>
      <c r="D83" s="211"/>
      <c r="E83" s="216"/>
      <c r="F83" s="211"/>
      <c r="G83" s="211"/>
      <c r="H83" s="211"/>
      <c r="I83" s="211"/>
    </row>
    <row r="84" spans="1:9">
      <c r="A84" s="1132"/>
      <c r="B84" s="1132"/>
      <c r="C84" s="211"/>
      <c r="D84" s="211"/>
      <c r="E84" s="216"/>
      <c r="F84" s="211"/>
      <c r="G84" s="211"/>
      <c r="H84" s="211"/>
      <c r="I84" s="211"/>
    </row>
    <row r="85" spans="1:9">
      <c r="A85" s="1132"/>
      <c r="B85" s="1132"/>
      <c r="C85" s="211"/>
      <c r="D85" s="211"/>
      <c r="E85" s="216"/>
      <c r="F85" s="211"/>
      <c r="G85" s="211"/>
      <c r="H85" s="250"/>
      <c r="I85" s="211"/>
    </row>
  </sheetData>
  <mergeCells count="17">
    <mergeCell ref="B6:I6"/>
    <mergeCell ref="B7:I7"/>
    <mergeCell ref="A11:A12"/>
    <mergeCell ref="B11:B12"/>
    <mergeCell ref="C11:C12"/>
    <mergeCell ref="F11:I11"/>
    <mergeCell ref="C20:I20"/>
    <mergeCell ref="C31:I31"/>
    <mergeCell ref="B41:J41"/>
    <mergeCell ref="B67:J67"/>
    <mergeCell ref="N75:N76"/>
    <mergeCell ref="H76:I76"/>
    <mergeCell ref="D77:E77"/>
    <mergeCell ref="H77:I77"/>
    <mergeCell ref="A81:I81"/>
    <mergeCell ref="A84:B84"/>
    <mergeCell ref="A85:B85"/>
  </mergeCells>
  <pageMargins left="0.70866141732283472" right="0.70866141732283472" top="0.74803149606299213" bottom="0.74803149606299213" header="0.31496062992125984" footer="0.31496062992125984"/>
  <pageSetup paperSize="9" scale="42" fitToHeight="0" orientation="portrait" r:id="rId1"/>
  <rowBreaks count="2" manualBreakCount="2">
    <brk id="40" max="16383" man="1"/>
    <brk id="66" max="16383" man="1"/>
  </rowBreaks>
</worksheet>
</file>

<file path=xl/worksheets/sheet11.xml><?xml version="1.0" encoding="utf-8"?>
<worksheet xmlns="http://schemas.openxmlformats.org/spreadsheetml/2006/main" xmlns:r="http://schemas.openxmlformats.org/officeDocument/2006/relationships">
  <sheetPr>
    <tabColor rgb="FF00B050"/>
    <pageSetUpPr fitToPage="1"/>
  </sheetPr>
  <dimension ref="A1:AI356"/>
  <sheetViews>
    <sheetView topLeftCell="A106" zoomScale="70" zoomScaleNormal="70" zoomScaleSheetLayoutView="55" workbookViewId="0">
      <selection activeCell="P121" sqref="P121"/>
    </sheetView>
  </sheetViews>
  <sheetFormatPr defaultColWidth="29.5703125" defaultRowHeight="15"/>
  <cols>
    <col min="1" max="1" width="20.140625" style="283" customWidth="1"/>
    <col min="2" max="2" width="7.7109375" style="288" customWidth="1"/>
    <col min="3" max="3" width="46.5703125" style="283" customWidth="1"/>
    <col min="4" max="4" width="11.140625" style="283" customWidth="1"/>
    <col min="5" max="10" width="16" style="283" customWidth="1"/>
    <col min="11" max="11" width="17.28515625" style="284" customWidth="1"/>
    <col min="12" max="13" width="16" style="283" customWidth="1"/>
    <col min="14" max="14" width="16" style="284" customWidth="1"/>
    <col min="15" max="16" width="16" style="283" customWidth="1"/>
    <col min="17" max="17" width="16" style="284" customWidth="1"/>
    <col min="18" max="19" width="16" style="283" customWidth="1"/>
    <col min="20" max="20" width="12.85546875" style="283" customWidth="1"/>
    <col min="21" max="23" width="20.28515625" style="283" customWidth="1"/>
    <col min="24" max="24" width="12.140625" style="283" customWidth="1"/>
    <col min="25" max="25" width="21.28515625" style="283" customWidth="1"/>
    <col min="26" max="27" width="12.140625" style="283" customWidth="1"/>
    <col min="28" max="28" width="13.140625" style="283" customWidth="1"/>
    <col min="29" max="29" width="12.42578125" style="283" customWidth="1"/>
    <col min="30" max="31" width="13.5703125" style="283" bestFit="1" customWidth="1"/>
    <col min="32" max="32" width="29.5703125" style="283"/>
    <col min="33" max="33" width="16" style="283" customWidth="1"/>
    <col min="34" max="34" width="16.7109375" style="283" customWidth="1"/>
    <col min="35" max="16384" width="29.5703125" style="283"/>
  </cols>
  <sheetData>
    <row r="1" spans="2:23" ht="31.5">
      <c r="B1"/>
      <c r="O1" s="285"/>
      <c r="Q1" s="286"/>
      <c r="R1" s="286"/>
      <c r="S1" s="580" t="s">
        <v>624</v>
      </c>
    </row>
    <row r="2" spans="2:23" ht="16.5">
      <c r="O2" s="285"/>
      <c r="P2" s="538"/>
      <c r="Q2" s="289"/>
      <c r="R2" s="538"/>
    </row>
    <row r="3" spans="2:23" ht="16.5">
      <c r="H3" s="290"/>
      <c r="O3" s="285"/>
      <c r="P3" s="291"/>
      <c r="Q3" s="292"/>
      <c r="R3" s="291"/>
    </row>
    <row r="4" spans="2:23" ht="17.25">
      <c r="B4" s="293" t="s">
        <v>381</v>
      </c>
      <c r="C4" s="294"/>
      <c r="D4" s="294"/>
      <c r="E4" s="294"/>
      <c r="F4" s="294"/>
      <c r="G4" s="294"/>
      <c r="H4" s="294"/>
      <c r="I4" s="294"/>
      <c r="J4" s="294"/>
      <c r="K4" s="294"/>
      <c r="L4" s="294"/>
      <c r="M4" s="294"/>
      <c r="N4" s="294"/>
      <c r="O4" s="294"/>
      <c r="P4" s="294"/>
      <c r="Q4" s="294"/>
      <c r="R4" s="294"/>
      <c r="S4" s="295"/>
    </row>
    <row r="5" spans="2:23" ht="17.45" customHeight="1">
      <c r="B5" s="296" t="s">
        <v>526</v>
      </c>
      <c r="C5" s="297"/>
      <c r="D5" s="297"/>
      <c r="E5" s="297"/>
      <c r="F5" s="297"/>
      <c r="G5" s="297"/>
      <c r="H5" s="297"/>
      <c r="I5" s="297"/>
      <c r="J5" s="297"/>
      <c r="K5" s="297"/>
      <c r="L5" s="297"/>
      <c r="M5" s="297"/>
      <c r="N5" s="297"/>
      <c r="O5" s="297"/>
      <c r="P5" s="297"/>
      <c r="Q5" s="297"/>
      <c r="R5" s="297"/>
      <c r="S5" s="298"/>
    </row>
    <row r="6" spans="2:23" ht="17.25">
      <c r="B6" s="296" t="e">
        <f>#REF!</f>
        <v>#REF!</v>
      </c>
      <c r="C6" s="298"/>
      <c r="D6" s="296"/>
      <c r="E6" s="296"/>
      <c r="F6" s="296"/>
      <c r="G6" s="296"/>
      <c r="H6" s="296"/>
      <c r="I6" s="296"/>
      <c r="J6" s="296"/>
      <c r="K6" s="296"/>
      <c r="L6" s="296"/>
      <c r="M6" s="296"/>
      <c r="N6" s="296"/>
      <c r="O6" s="296"/>
      <c r="P6" s="296"/>
      <c r="Q6" s="296"/>
      <c r="R6" s="296"/>
      <c r="S6" s="296"/>
    </row>
    <row r="7" spans="2:23" ht="17.25">
      <c r="B7" s="296" t="e">
        <f>#REF!</f>
        <v>#REF!</v>
      </c>
      <c r="C7" s="298"/>
      <c r="D7" s="296"/>
      <c r="E7" s="296"/>
      <c r="F7" s="296"/>
      <c r="G7" s="296"/>
      <c r="H7" s="296"/>
      <c r="I7" s="296"/>
      <c r="J7" s="296"/>
      <c r="K7" s="296"/>
      <c r="L7" s="296"/>
      <c r="M7" s="296"/>
      <c r="N7" s="296"/>
      <c r="O7" s="296"/>
      <c r="P7" s="296"/>
      <c r="Q7" s="296"/>
      <c r="R7" s="296"/>
      <c r="S7" s="296"/>
    </row>
    <row r="8" spans="2:23" s="871" customFormat="1" ht="17.25">
      <c r="B8" s="872"/>
      <c r="C8" s="873" t="s">
        <v>618</v>
      </c>
      <c r="D8" s="872"/>
      <c r="E8" s="872"/>
      <c r="F8" s="872"/>
      <c r="G8" s="872"/>
      <c r="H8" s="874">
        <f>H27/$E$27</f>
        <v>0</v>
      </c>
      <c r="I8" s="872"/>
      <c r="J8" s="872"/>
      <c r="K8" s="874">
        <f>K27/$E$27</f>
        <v>0</v>
      </c>
      <c r="L8" s="872"/>
      <c r="M8" s="875"/>
      <c r="N8" s="874">
        <f>N27/$E$27</f>
        <v>1</v>
      </c>
      <c r="O8" s="872"/>
      <c r="P8" s="872"/>
      <c r="Q8" s="874">
        <f>Q27/$E$27</f>
        <v>0</v>
      </c>
      <c r="R8" s="872"/>
      <c r="S8" s="872"/>
    </row>
    <row r="9" spans="2:23" ht="17.25">
      <c r="B9" s="296"/>
      <c r="C9" s="870" t="s">
        <v>683</v>
      </c>
      <c r="D9" s="296"/>
      <c r="E9" s="296"/>
      <c r="F9" s="296"/>
      <c r="G9" s="296"/>
      <c r="H9" s="869" t="e">
        <f>H17/$E$17</f>
        <v>#REF!</v>
      </c>
      <c r="I9" s="296"/>
      <c r="J9" s="867"/>
      <c r="K9" s="869" t="e">
        <f>K17/$E$17</f>
        <v>#REF!</v>
      </c>
      <c r="L9" s="296"/>
      <c r="M9" s="296"/>
      <c r="N9" s="869" t="e">
        <f>N17/$E$17</f>
        <v>#REF!</v>
      </c>
      <c r="O9" s="296"/>
      <c r="P9" s="296"/>
      <c r="Q9" s="869" t="e">
        <f>Q17/$E$17</f>
        <v>#REF!</v>
      </c>
      <c r="R9" s="296"/>
      <c r="S9" s="296"/>
    </row>
    <row r="10" spans="2:23" ht="21.6" customHeight="1" thickBot="1">
      <c r="C10" s="866" t="s">
        <v>667</v>
      </c>
      <c r="D10" s="299"/>
      <c r="E10" s="299"/>
      <c r="F10" s="299"/>
      <c r="G10" s="299"/>
      <c r="H10" s="868" t="e">
        <f>H18/$E$18</f>
        <v>#REF!</v>
      </c>
      <c r="I10" s="299"/>
      <c r="J10" s="299"/>
      <c r="K10" s="868" t="e">
        <f>K18/$E$18</f>
        <v>#REF!</v>
      </c>
      <c r="L10" s="299"/>
      <c r="M10" s="299"/>
      <c r="N10" s="868" t="e">
        <f>N18/$E$18</f>
        <v>#REF!</v>
      </c>
      <c r="O10" s="299"/>
      <c r="P10" s="299"/>
      <c r="Q10" s="868" t="e">
        <f>Q18/$E$18</f>
        <v>#REF!</v>
      </c>
      <c r="R10" s="299"/>
      <c r="S10" s="299"/>
    </row>
    <row r="11" spans="2:23" ht="23.25" customHeight="1" thickBot="1">
      <c r="B11" s="1157" t="s">
        <v>6</v>
      </c>
      <c r="C11" s="1159" t="s">
        <v>409</v>
      </c>
      <c r="D11" s="1161" t="s">
        <v>527</v>
      </c>
      <c r="E11" s="1159" t="s">
        <v>528</v>
      </c>
      <c r="F11" s="1163"/>
      <c r="G11" s="1161"/>
      <c r="H11" s="1165" t="s">
        <v>529</v>
      </c>
      <c r="I11" s="1166"/>
      <c r="J11" s="1166"/>
      <c r="K11" s="1166"/>
      <c r="L11" s="1166"/>
      <c r="M11" s="1166"/>
      <c r="N11" s="1166"/>
      <c r="O11" s="1166"/>
      <c r="P11" s="1166"/>
      <c r="Q11" s="1166"/>
      <c r="R11" s="1166"/>
      <c r="S11" s="1167"/>
    </row>
    <row r="12" spans="2:23" ht="15.75">
      <c r="B12" s="1158"/>
      <c r="C12" s="1160"/>
      <c r="D12" s="1162"/>
      <c r="E12" s="1160"/>
      <c r="F12" s="1164"/>
      <c r="G12" s="1162"/>
      <c r="H12" s="1159" t="s">
        <v>410</v>
      </c>
      <c r="I12" s="1163"/>
      <c r="J12" s="1161"/>
      <c r="K12" s="1159" t="s">
        <v>128</v>
      </c>
      <c r="L12" s="1163"/>
      <c r="M12" s="1161"/>
      <c r="N12" s="1159" t="s">
        <v>91</v>
      </c>
      <c r="O12" s="1163"/>
      <c r="P12" s="1161"/>
      <c r="Q12" s="1159" t="s">
        <v>530</v>
      </c>
      <c r="R12" s="1163"/>
      <c r="S12" s="1161"/>
    </row>
    <row r="13" spans="2:23" ht="15.6" customHeight="1">
      <c r="B13" s="1158"/>
      <c r="C13" s="1160"/>
      <c r="D13" s="1162"/>
      <c r="E13" s="1177" t="s">
        <v>531</v>
      </c>
      <c r="F13" s="1170" t="s">
        <v>532</v>
      </c>
      <c r="G13" s="1169"/>
      <c r="H13" s="1177" t="s">
        <v>531</v>
      </c>
      <c r="I13" s="1170" t="s">
        <v>532</v>
      </c>
      <c r="J13" s="1169"/>
      <c r="K13" s="1168" t="s">
        <v>531</v>
      </c>
      <c r="L13" s="1170" t="s">
        <v>532</v>
      </c>
      <c r="M13" s="1169"/>
      <c r="N13" s="1168" t="s">
        <v>531</v>
      </c>
      <c r="O13" s="1170" t="s">
        <v>532</v>
      </c>
      <c r="P13" s="1169"/>
      <c r="Q13" s="1168" t="s">
        <v>531</v>
      </c>
      <c r="R13" s="1170" t="s">
        <v>532</v>
      </c>
      <c r="S13" s="1169"/>
      <c r="U13"/>
      <c r="V13"/>
      <c r="W13"/>
    </row>
    <row r="14" spans="2:23" ht="15.75" customHeight="1">
      <c r="B14" s="1158"/>
      <c r="C14" s="1160"/>
      <c r="D14" s="1162"/>
      <c r="E14" s="1177"/>
      <c r="F14" s="1170" t="s">
        <v>533</v>
      </c>
      <c r="G14" s="1169" t="s">
        <v>534</v>
      </c>
      <c r="H14" s="1177"/>
      <c r="I14" s="1170" t="s">
        <v>533</v>
      </c>
      <c r="J14" s="1169" t="s">
        <v>534</v>
      </c>
      <c r="K14" s="1168"/>
      <c r="L14" s="1170" t="s">
        <v>533</v>
      </c>
      <c r="M14" s="1169" t="s">
        <v>534</v>
      </c>
      <c r="N14" s="1168"/>
      <c r="O14" s="1170" t="s">
        <v>533</v>
      </c>
      <c r="P14" s="1169" t="s">
        <v>534</v>
      </c>
      <c r="Q14" s="1168"/>
      <c r="R14" s="1170" t="s">
        <v>533</v>
      </c>
      <c r="S14" s="1169" t="s">
        <v>534</v>
      </c>
      <c r="U14"/>
      <c r="V14"/>
      <c r="W14"/>
    </row>
    <row r="15" spans="2:23" ht="34.5" customHeight="1">
      <c r="B15" s="1158"/>
      <c r="C15" s="1160"/>
      <c r="D15" s="1162"/>
      <c r="E15" s="1177"/>
      <c r="F15" s="1170"/>
      <c r="G15" s="1169"/>
      <c r="H15" s="1177"/>
      <c r="I15" s="1170"/>
      <c r="J15" s="1169"/>
      <c r="K15" s="1168"/>
      <c r="L15" s="1170"/>
      <c r="M15" s="1169"/>
      <c r="N15" s="1168"/>
      <c r="O15" s="1170"/>
      <c r="P15" s="1169"/>
      <c r="Q15" s="1168"/>
      <c r="R15" s="1170"/>
      <c r="S15" s="1169"/>
      <c r="U15"/>
      <c r="V15"/>
      <c r="W15"/>
    </row>
    <row r="16" spans="2:23" s="303" customFormat="1" ht="19.5" customHeight="1">
      <c r="B16" s="301">
        <v>1</v>
      </c>
      <c r="C16" s="545">
        <v>2</v>
      </c>
      <c r="D16" s="543">
        <v>3</v>
      </c>
      <c r="E16" s="545">
        <v>4</v>
      </c>
      <c r="F16" s="544">
        <v>5</v>
      </c>
      <c r="G16" s="543">
        <v>6</v>
      </c>
      <c r="H16" s="545">
        <v>7</v>
      </c>
      <c r="I16" s="544">
        <v>8</v>
      </c>
      <c r="J16" s="543">
        <v>9</v>
      </c>
      <c r="K16" s="302">
        <v>10</v>
      </c>
      <c r="L16" s="544">
        <v>11</v>
      </c>
      <c r="M16" s="543">
        <v>12</v>
      </c>
      <c r="N16" s="302">
        <v>13</v>
      </c>
      <c r="O16" s="544">
        <v>14</v>
      </c>
      <c r="P16" s="543">
        <v>15</v>
      </c>
      <c r="Q16" s="302">
        <v>16</v>
      </c>
      <c r="R16" s="544">
        <v>17</v>
      </c>
      <c r="S16" s="543">
        <v>18</v>
      </c>
      <c r="U16"/>
      <c r="V16"/>
      <c r="W16"/>
    </row>
    <row r="17" spans="1:29" ht="35.450000000000003" customHeight="1">
      <c r="B17" s="304" t="s">
        <v>413</v>
      </c>
      <c r="C17" s="305" t="s">
        <v>535</v>
      </c>
      <c r="D17" s="306" t="s">
        <v>536</v>
      </c>
      <c r="E17" s="307" t="e">
        <f>H17+K17+N17+Q17</f>
        <v>#REF!</v>
      </c>
      <c r="F17" s="308" t="e">
        <f>I17+L17+O17+R17</f>
        <v>#REF!</v>
      </c>
      <c r="G17" s="309" t="s">
        <v>258</v>
      </c>
      <c r="H17" s="307" t="e">
        <f>I17</f>
        <v>#REF!</v>
      </c>
      <c r="I17" s="308" t="e">
        <f>#REF!/1000</f>
        <v>#REF!</v>
      </c>
      <c r="J17" s="309" t="s">
        <v>258</v>
      </c>
      <c r="K17" s="307" t="e">
        <f>L17</f>
        <v>#REF!</v>
      </c>
      <c r="L17" s="308" t="e">
        <f>#REF!/1000</f>
        <v>#REF!</v>
      </c>
      <c r="M17" s="309" t="s">
        <v>258</v>
      </c>
      <c r="N17" s="307" t="e">
        <f>O17</f>
        <v>#REF!</v>
      </c>
      <c r="O17" s="308" t="e">
        <f>#REF!/1000</f>
        <v>#REF!</v>
      </c>
      <c r="P17" s="309" t="s">
        <v>258</v>
      </c>
      <c r="Q17" s="307" t="e">
        <f>R17</f>
        <v>#REF!</v>
      </c>
      <c r="R17" s="308" t="e">
        <f>#REF!/1000</f>
        <v>#REF!</v>
      </c>
      <c r="S17" s="309" t="s">
        <v>258</v>
      </c>
      <c r="T17" s="310"/>
      <c r="U17" s="310"/>
      <c r="V17" s="310"/>
      <c r="W17" s="310"/>
      <c r="X17" s="310"/>
      <c r="Y17" s="310"/>
      <c r="Z17" s="310"/>
      <c r="AA17" s="310"/>
    </row>
    <row r="18" spans="1:29" ht="15.75">
      <c r="B18" s="304" t="s">
        <v>422</v>
      </c>
      <c r="C18" s="311" t="s">
        <v>537</v>
      </c>
      <c r="D18" s="306" t="s">
        <v>17</v>
      </c>
      <c r="E18" s="307" t="e">
        <f>H18+K18+N18+Q18</f>
        <v>#REF!</v>
      </c>
      <c r="F18" s="312" t="s">
        <v>258</v>
      </c>
      <c r="G18" s="313" t="e">
        <f>J18+M18+P18+S18</f>
        <v>#REF!</v>
      </c>
      <c r="H18" s="307" t="e">
        <f>J18</f>
        <v>#REF!</v>
      </c>
      <c r="I18" s="312" t="s">
        <v>258</v>
      </c>
      <c r="J18" s="313" t="e">
        <f>J20+J21+J22+J23</f>
        <v>#REF!</v>
      </c>
      <c r="K18" s="307" t="e">
        <f>M18</f>
        <v>#REF!</v>
      </c>
      <c r="L18" s="312" t="s">
        <v>258</v>
      </c>
      <c r="M18" s="313" t="e">
        <f>M20+M21+M22+M23</f>
        <v>#REF!</v>
      </c>
      <c r="N18" s="307" t="e">
        <f>P18</f>
        <v>#REF!</v>
      </c>
      <c r="O18" s="312" t="s">
        <v>258</v>
      </c>
      <c r="P18" s="313" t="e">
        <f>P20+P21+P22+P23</f>
        <v>#REF!</v>
      </c>
      <c r="Q18" s="307" t="e">
        <f>S18</f>
        <v>#REF!</v>
      </c>
      <c r="R18" s="312" t="s">
        <v>258</v>
      </c>
      <c r="S18" s="313" t="e">
        <f>S20+S21+S22+S23</f>
        <v>#REF!</v>
      </c>
      <c r="T18" s="310"/>
      <c r="U18" s="310"/>
      <c r="V18" s="310"/>
      <c r="W18" s="310"/>
      <c r="X18" s="310"/>
      <c r="Y18" s="310"/>
      <c r="Z18" s="310"/>
      <c r="AA18" s="310"/>
    </row>
    <row r="19" spans="1:29" ht="19.5" customHeight="1">
      <c r="B19" s="314"/>
      <c r="C19" s="315" t="s">
        <v>425</v>
      </c>
      <c r="D19" s="316"/>
      <c r="E19" s="317"/>
      <c r="F19" s="312"/>
      <c r="G19" s="309"/>
      <c r="H19" s="317"/>
      <c r="I19" s="312"/>
      <c r="J19" s="309"/>
      <c r="K19" s="317"/>
      <c r="L19" s="312"/>
      <c r="M19" s="309"/>
      <c r="N19" s="317"/>
      <c r="O19" s="312" t="s">
        <v>258</v>
      </c>
      <c r="P19" s="309"/>
      <c r="Q19" s="317"/>
      <c r="R19" s="312"/>
      <c r="S19" s="309"/>
    </row>
    <row r="20" spans="1:29" ht="31.5">
      <c r="B20" s="540" t="s">
        <v>11</v>
      </c>
      <c r="C20" s="318" t="s">
        <v>538</v>
      </c>
      <c r="D20" s="319" t="s">
        <v>417</v>
      </c>
      <c r="E20" s="307" t="e">
        <f t="shared" ref="E20:E23" si="0">H20+K20+N20+Q20</f>
        <v>#REF!</v>
      </c>
      <c r="F20" s="312" t="s">
        <v>258</v>
      </c>
      <c r="G20" s="313" t="e">
        <f>J20+M20+P20+S20</f>
        <v>#REF!</v>
      </c>
      <c r="H20" s="307" t="e">
        <f t="shared" ref="H20:H22" si="1">J20</f>
        <v>#REF!</v>
      </c>
      <c r="I20" s="312" t="s">
        <v>258</v>
      </c>
      <c r="J20" s="313" t="e">
        <f>#REF!</f>
        <v>#REF!</v>
      </c>
      <c r="K20" s="307" t="e">
        <f t="shared" ref="K20:K23" si="2">M20</f>
        <v>#REF!</v>
      </c>
      <c r="L20" s="312" t="s">
        <v>258</v>
      </c>
      <c r="M20" s="313" t="e">
        <f>#REF!</f>
        <v>#REF!</v>
      </c>
      <c r="N20" s="307" t="e">
        <f t="shared" ref="N20:N23" si="3">P20</f>
        <v>#REF!</v>
      </c>
      <c r="O20" s="312" t="s">
        <v>258</v>
      </c>
      <c r="P20" s="313" t="e">
        <f>#REF!</f>
        <v>#REF!</v>
      </c>
      <c r="Q20" s="307" t="e">
        <f t="shared" ref="Q20:Q23" si="4">S20</f>
        <v>#REF!</v>
      </c>
      <c r="R20" s="312" t="s">
        <v>258</v>
      </c>
      <c r="S20" s="313" t="e">
        <f>#REF!</f>
        <v>#REF!</v>
      </c>
    </row>
    <row r="21" spans="1:29" ht="15.75">
      <c r="B21" s="540" t="s">
        <v>12</v>
      </c>
      <c r="C21" s="318" t="s">
        <v>539</v>
      </c>
      <c r="D21" s="319" t="s">
        <v>417</v>
      </c>
      <c r="E21" s="307">
        <f t="shared" si="0"/>
        <v>0</v>
      </c>
      <c r="F21" s="312" t="s">
        <v>258</v>
      </c>
      <c r="G21" s="313">
        <f t="shared" ref="G21:G23" si="5">J21+M21+P21+S21</f>
        <v>0</v>
      </c>
      <c r="H21" s="307">
        <f t="shared" si="1"/>
        <v>0</v>
      </c>
      <c r="I21" s="312" t="s">
        <v>258</v>
      </c>
      <c r="J21" s="313"/>
      <c r="K21" s="307">
        <f t="shared" si="2"/>
        <v>0</v>
      </c>
      <c r="L21" s="312" t="s">
        <v>258</v>
      </c>
      <c r="M21" s="313"/>
      <c r="N21" s="307">
        <f t="shared" si="3"/>
        <v>0</v>
      </c>
      <c r="O21" s="312" t="s">
        <v>258</v>
      </c>
      <c r="P21" s="313"/>
      <c r="Q21" s="307">
        <f t="shared" si="4"/>
        <v>0</v>
      </c>
      <c r="R21" s="312" t="s">
        <v>258</v>
      </c>
      <c r="S21" s="313"/>
      <c r="Y21" s="764"/>
    </row>
    <row r="22" spans="1:29" ht="15.75">
      <c r="B22" s="540" t="s">
        <v>51</v>
      </c>
      <c r="C22" s="318" t="s">
        <v>540</v>
      </c>
      <c r="D22" s="319" t="s">
        <v>417</v>
      </c>
      <c r="E22" s="307">
        <f t="shared" si="0"/>
        <v>0</v>
      </c>
      <c r="F22" s="312" t="s">
        <v>258</v>
      </c>
      <c r="G22" s="313">
        <f t="shared" si="5"/>
        <v>0</v>
      </c>
      <c r="H22" s="307">
        <f t="shared" si="1"/>
        <v>0</v>
      </c>
      <c r="I22" s="312" t="s">
        <v>258</v>
      </c>
      <c r="J22" s="313"/>
      <c r="K22" s="307">
        <f t="shared" si="2"/>
        <v>0</v>
      </c>
      <c r="L22" s="312" t="s">
        <v>258</v>
      </c>
      <c r="M22" s="313"/>
      <c r="N22" s="307">
        <f t="shared" si="3"/>
        <v>0</v>
      </c>
      <c r="O22" s="312" t="s">
        <v>258</v>
      </c>
      <c r="P22" s="313"/>
      <c r="Q22" s="307">
        <f t="shared" si="4"/>
        <v>0</v>
      </c>
      <c r="R22" s="312" t="s">
        <v>258</v>
      </c>
      <c r="S22" s="313"/>
    </row>
    <row r="23" spans="1:29" ht="47.25">
      <c r="B23" s="540" t="s">
        <v>428</v>
      </c>
      <c r="C23" s="318" t="s">
        <v>541</v>
      </c>
      <c r="D23" s="319" t="s">
        <v>417</v>
      </c>
      <c r="E23" s="307">
        <f t="shared" si="0"/>
        <v>0</v>
      </c>
      <c r="F23" s="312" t="s">
        <v>258</v>
      </c>
      <c r="G23" s="313">
        <f t="shared" si="5"/>
        <v>0</v>
      </c>
      <c r="H23" s="307"/>
      <c r="I23" s="312" t="s">
        <v>258</v>
      </c>
      <c r="J23" s="313"/>
      <c r="K23" s="307">
        <f t="shared" si="2"/>
        <v>0</v>
      </c>
      <c r="L23" s="312" t="s">
        <v>258</v>
      </c>
      <c r="M23" s="313"/>
      <c r="N23" s="307">
        <f t="shared" si="3"/>
        <v>0</v>
      </c>
      <c r="O23" s="312" t="s">
        <v>258</v>
      </c>
      <c r="P23" s="313"/>
      <c r="Q23" s="307">
        <f t="shared" si="4"/>
        <v>0</v>
      </c>
      <c r="R23" s="312" t="s">
        <v>258</v>
      </c>
      <c r="S23" s="313"/>
      <c r="Y23" s="360"/>
      <c r="Z23" s="779"/>
      <c r="AA23" s="360"/>
    </row>
    <row r="24" spans="1:29" ht="47.25">
      <c r="B24" s="320" t="s">
        <v>355</v>
      </c>
      <c r="C24" s="321" t="s">
        <v>542</v>
      </c>
      <c r="D24" s="319" t="s">
        <v>424</v>
      </c>
      <c r="E24" s="307" t="e">
        <f>H24+K24+N24+Q24</f>
        <v>#REF!</v>
      </c>
      <c r="F24" s="617" t="e">
        <f>I24+L24+O24+R24</f>
        <v>#REF!</v>
      </c>
      <c r="G24" s="309" t="s">
        <v>258</v>
      </c>
      <c r="H24" s="307" t="e">
        <f>I24</f>
        <v>#REF!</v>
      </c>
      <c r="I24" s="617" t="e">
        <f>I17</f>
        <v>#REF!</v>
      </c>
      <c r="J24" s="309" t="s">
        <v>258</v>
      </c>
      <c r="K24" s="307" t="e">
        <f>L24</f>
        <v>#REF!</v>
      </c>
      <c r="L24" s="617" t="e">
        <f>L17</f>
        <v>#REF!</v>
      </c>
      <c r="M24" s="309" t="s">
        <v>258</v>
      </c>
      <c r="N24" s="307" t="e">
        <f>O24</f>
        <v>#REF!</v>
      </c>
      <c r="O24" s="617" t="e">
        <f>O17</f>
        <v>#REF!</v>
      </c>
      <c r="P24" s="309" t="s">
        <v>258</v>
      </c>
      <c r="Q24" s="307" t="e">
        <f>R24</f>
        <v>#REF!</v>
      </c>
      <c r="R24" s="617" t="e">
        <f>R17</f>
        <v>#REF!</v>
      </c>
      <c r="S24" s="309" t="s">
        <v>258</v>
      </c>
      <c r="Z24" s="779"/>
    </row>
    <row r="25" spans="1:29" ht="15.75">
      <c r="B25" s="1150" t="s">
        <v>52</v>
      </c>
      <c r="C25" s="315" t="s">
        <v>543</v>
      </c>
      <c r="D25" s="316"/>
      <c r="E25" s="322"/>
      <c r="F25" s="618"/>
      <c r="G25" s="323"/>
      <c r="H25" s="322"/>
      <c r="I25" s="618"/>
      <c r="J25" s="323"/>
      <c r="K25" s="322"/>
      <c r="L25" s="618"/>
      <c r="M25" s="323"/>
      <c r="N25" s="322"/>
      <c r="O25" s="618" t="s">
        <v>258</v>
      </c>
      <c r="P25" s="323"/>
      <c r="Q25" s="322"/>
      <c r="R25" s="618"/>
      <c r="S25" s="323"/>
      <c r="Z25" s="779"/>
      <c r="AB25" s="764"/>
    </row>
    <row r="26" spans="1:29" ht="15.75">
      <c r="B26" s="1150"/>
      <c r="C26" s="881" t="s">
        <v>544</v>
      </c>
      <c r="D26" s="319" t="s">
        <v>417</v>
      </c>
      <c r="E26" s="307" t="e">
        <f>H26+K26+N26+Q26</f>
        <v>#REF!</v>
      </c>
      <c r="F26" s="617" t="e">
        <f>I26+L26+O26+R26</f>
        <v>#REF!</v>
      </c>
      <c r="G26" s="309" t="s">
        <v>429</v>
      </c>
      <c r="H26" s="307" t="e">
        <f>I26</f>
        <v>#REF!</v>
      </c>
      <c r="I26" s="617" t="e">
        <f>#REF!/1000</f>
        <v>#REF!</v>
      </c>
      <c r="J26" s="309" t="s">
        <v>429</v>
      </c>
      <c r="K26" s="307" t="e">
        <f>L26</f>
        <v>#REF!</v>
      </c>
      <c r="L26" s="617" t="e">
        <f>#REF!/1000</f>
        <v>#REF!</v>
      </c>
      <c r="M26" s="309" t="s">
        <v>429</v>
      </c>
      <c r="N26" s="307" t="e">
        <f>O26</f>
        <v>#REF!</v>
      </c>
      <c r="O26" s="617" t="e">
        <f>#REF!/1000</f>
        <v>#REF!</v>
      </c>
      <c r="P26" s="309" t="s">
        <v>258</v>
      </c>
      <c r="Q26" s="307" t="e">
        <f>R26</f>
        <v>#REF!</v>
      </c>
      <c r="R26" s="617" t="e">
        <f>#REF!/1000</f>
        <v>#REF!</v>
      </c>
      <c r="S26" s="309" t="s">
        <v>258</v>
      </c>
      <c r="Z26" s="779"/>
    </row>
    <row r="27" spans="1:29" ht="48.6" customHeight="1" thickBot="1">
      <c r="A27" s="885"/>
      <c r="B27" s="326" t="s">
        <v>135</v>
      </c>
      <c r="C27" s="485" t="s">
        <v>687</v>
      </c>
      <c r="D27" s="486" t="s">
        <v>536</v>
      </c>
      <c r="E27" s="488">
        <f>H27+K27+N27+Q27</f>
        <v>0.37357600640897254</v>
      </c>
      <c r="F27" s="619">
        <f>I27+L27+O27+R27</f>
        <v>0.37357600640897254</v>
      </c>
      <c r="G27" s="487" t="s">
        <v>258</v>
      </c>
      <c r="H27" s="488">
        <f>I27</f>
        <v>0</v>
      </c>
      <c r="I27" s="619">
        <f>'Д 1'!L53/1000</f>
        <v>0</v>
      </c>
      <c r="J27" s="487" t="s">
        <v>258</v>
      </c>
      <c r="K27" s="488">
        <f>L27</f>
        <v>0</v>
      </c>
      <c r="L27" s="619">
        <f>'Д 1'!P53/1000</f>
        <v>0</v>
      </c>
      <c r="M27" s="487" t="s">
        <v>258</v>
      </c>
      <c r="N27" s="488">
        <f>O27</f>
        <v>0.37357600640897254</v>
      </c>
      <c r="O27" s="619">
        <f>'Д 1'!X53/1000</f>
        <v>0.37357600640897254</v>
      </c>
      <c r="P27" s="487" t="s">
        <v>258</v>
      </c>
      <c r="Q27" s="488">
        <f>R27</f>
        <v>0</v>
      </c>
      <c r="R27" s="619">
        <f>'Д 1'!AB53/1000</f>
        <v>0</v>
      </c>
      <c r="S27" s="487" t="s">
        <v>258</v>
      </c>
      <c r="T27" s="360"/>
      <c r="U27" s="777"/>
      <c r="V27" s="360"/>
      <c r="W27" s="360"/>
      <c r="Z27" s="779"/>
      <c r="AB27" s="360"/>
      <c r="AC27" s="778"/>
    </row>
    <row r="28" spans="1:29" ht="15.75" hidden="1">
      <c r="B28" s="327"/>
      <c r="C28" s="328"/>
      <c r="D28" s="329"/>
      <c r="E28" s="330"/>
      <c r="F28" s="331"/>
      <c r="G28" s="332"/>
      <c r="H28" s="330"/>
      <c r="I28" s="331"/>
      <c r="J28" s="332"/>
      <c r="K28" s="333"/>
      <c r="L28" s="331"/>
      <c r="M28" s="334"/>
      <c r="N28" s="333"/>
      <c r="O28" s="335"/>
      <c r="P28" s="332"/>
      <c r="Q28" s="336"/>
      <c r="R28" s="331"/>
      <c r="S28" s="332"/>
      <c r="Z28" s="779"/>
      <c r="AC28" s="778"/>
    </row>
    <row r="29" spans="1:29" ht="15.75" hidden="1">
      <c r="B29" s="337"/>
      <c r="C29" s="338"/>
      <c r="D29" s="339"/>
      <c r="E29" s="340"/>
      <c r="F29" s="544"/>
      <c r="G29" s="341"/>
      <c r="H29" s="340"/>
      <c r="I29" s="544"/>
      <c r="J29" s="341"/>
      <c r="K29" s="342"/>
      <c r="L29" s="544"/>
      <c r="M29" s="343"/>
      <c r="N29" s="342"/>
      <c r="O29" s="312"/>
      <c r="P29" s="341"/>
      <c r="Q29" s="344"/>
      <c r="R29" s="544"/>
      <c r="S29" s="341"/>
      <c r="Z29" s="779"/>
      <c r="AC29" s="778"/>
    </row>
    <row r="30" spans="1:29" ht="15.75" hidden="1">
      <c r="B30" s="337"/>
      <c r="C30" s="338"/>
      <c r="D30" s="339"/>
      <c r="E30" s="340"/>
      <c r="F30" s="544"/>
      <c r="G30" s="341"/>
      <c r="H30" s="340"/>
      <c r="I30" s="544"/>
      <c r="J30" s="341"/>
      <c r="K30" s="342"/>
      <c r="L30" s="544"/>
      <c r="M30" s="343"/>
      <c r="N30" s="342"/>
      <c r="O30" s="312"/>
      <c r="P30" s="341"/>
      <c r="Q30" s="344"/>
      <c r="R30" s="544"/>
      <c r="S30" s="341"/>
      <c r="Y30" s="360"/>
      <c r="Z30" s="779"/>
      <c r="AA30" s="360"/>
      <c r="AC30" s="778"/>
    </row>
    <row r="31" spans="1:29" ht="15.75" hidden="1">
      <c r="B31" s="337"/>
      <c r="C31" s="338"/>
      <c r="D31" s="339"/>
      <c r="E31" s="340"/>
      <c r="F31" s="544"/>
      <c r="G31" s="341"/>
      <c r="H31" s="340"/>
      <c r="I31" s="544"/>
      <c r="J31" s="341"/>
      <c r="K31" s="342"/>
      <c r="L31" s="544"/>
      <c r="M31" s="343"/>
      <c r="N31" s="342"/>
      <c r="O31" s="312"/>
      <c r="P31" s="341"/>
      <c r="Q31" s="344"/>
      <c r="R31" s="544"/>
      <c r="S31" s="341"/>
      <c r="Y31" s="360"/>
      <c r="Z31" s="779"/>
      <c r="AA31" s="360"/>
      <c r="AC31" s="778"/>
    </row>
    <row r="32" spans="1:29" ht="16.5" hidden="1" thickBot="1">
      <c r="B32" s="345"/>
      <c r="C32" s="346"/>
      <c r="D32" s="347"/>
      <c r="E32" s="348"/>
      <c r="F32" s="349"/>
      <c r="G32" s="350"/>
      <c r="H32" s="348"/>
      <c r="I32" s="349"/>
      <c r="J32" s="350"/>
      <c r="K32" s="351"/>
      <c r="L32" s="349"/>
      <c r="M32" s="352"/>
      <c r="N32" s="351"/>
      <c r="O32" s="325"/>
      <c r="P32" s="350"/>
      <c r="Q32" s="353"/>
      <c r="R32" s="349"/>
      <c r="S32" s="350"/>
      <c r="Y32" s="360"/>
      <c r="Z32" s="779"/>
      <c r="AA32" s="360"/>
      <c r="AC32" s="778"/>
    </row>
    <row r="33" spans="1:35" ht="16.5" thickBot="1">
      <c r="B33" s="354"/>
      <c r="C33" s="1151" t="s">
        <v>0</v>
      </c>
      <c r="D33" s="1152"/>
      <c r="E33" s="1152"/>
      <c r="F33" s="1152"/>
      <c r="G33" s="1152"/>
      <c r="H33" s="1152"/>
      <c r="I33" s="1152"/>
      <c r="J33" s="1152"/>
      <c r="K33" s="1152"/>
      <c r="L33" s="1152"/>
      <c r="M33" s="1152"/>
      <c r="N33" s="1152"/>
      <c r="O33" s="1152"/>
      <c r="P33" s="1152"/>
      <c r="Q33" s="1152"/>
      <c r="R33" s="1152"/>
      <c r="S33" s="1153"/>
      <c r="Y33" s="360"/>
      <c r="Z33" s="779"/>
      <c r="AA33" s="360"/>
      <c r="AC33" s="773"/>
      <c r="AD33"/>
      <c r="AE33"/>
      <c r="AF33"/>
      <c r="AG33"/>
      <c r="AH33"/>
      <c r="AI33"/>
    </row>
    <row r="34" spans="1:35" ht="15.75">
      <c r="B34" s="304">
        <v>1</v>
      </c>
      <c r="C34" s="355" t="s">
        <v>160</v>
      </c>
      <c r="D34" s="356" t="s">
        <v>25</v>
      </c>
      <c r="E34" s="357" t="e">
        <f>F34+G34</f>
        <v>#REF!</v>
      </c>
      <c r="F34" s="358" t="e">
        <f>F35+F46+F47+F51</f>
        <v>#REF!</v>
      </c>
      <c r="G34" s="359" t="e">
        <f>G35+G46+G47+G51</f>
        <v>#REF!</v>
      </c>
      <c r="H34" s="357" t="e">
        <f>I34+J34</f>
        <v>#REF!</v>
      </c>
      <c r="I34" s="358" t="e">
        <f>I35+I46+I47+I51</f>
        <v>#REF!</v>
      </c>
      <c r="J34" s="359" t="e">
        <f>J35+J46+J47+J51</f>
        <v>#REF!</v>
      </c>
      <c r="K34" s="357" t="e">
        <f>L34+M34</f>
        <v>#REF!</v>
      </c>
      <c r="L34" s="358" t="e">
        <f>L35+L46+L47+L51</f>
        <v>#REF!</v>
      </c>
      <c r="M34" s="359" t="e">
        <f>M35+M46+M47+M51</f>
        <v>#REF!</v>
      </c>
      <c r="N34" s="357" t="e">
        <f>O34+P34</f>
        <v>#REF!</v>
      </c>
      <c r="O34" s="358" t="e">
        <f>O35+O46+O47+O51</f>
        <v>#REF!</v>
      </c>
      <c r="P34" s="359" t="e">
        <f>P35+P46+P47+P51</f>
        <v>#REF!</v>
      </c>
      <c r="Q34" s="357" t="e">
        <f>R34+S34</f>
        <v>#REF!</v>
      </c>
      <c r="R34" s="358" t="e">
        <f>R35+R46+R47+R51</f>
        <v>#REF!</v>
      </c>
      <c r="S34" s="359" t="e">
        <f>S35+S46+S47+S51</f>
        <v>#REF!</v>
      </c>
      <c r="T34" s="360"/>
      <c r="U34" s="776"/>
      <c r="V34" s="360"/>
      <c r="W34" s="360"/>
      <c r="Y34" s="360"/>
      <c r="Z34" s="779"/>
      <c r="AA34" s="360"/>
      <c r="AB34" s="360"/>
      <c r="AC34" s="773"/>
      <c r="AD34"/>
      <c r="AE34"/>
      <c r="AF34"/>
      <c r="AG34"/>
      <c r="AH34"/>
      <c r="AI34"/>
    </row>
    <row r="35" spans="1:35" ht="15.75">
      <c r="B35" s="304" t="s">
        <v>9</v>
      </c>
      <c r="C35" s="361" t="s">
        <v>161</v>
      </c>
      <c r="D35" s="362" t="s">
        <v>25</v>
      </c>
      <c r="E35" s="363" t="e">
        <f t="shared" ref="E35:S35" si="6">E36+E40+E41+E44+E45</f>
        <v>#REF!</v>
      </c>
      <c r="F35" s="364" t="e">
        <f t="shared" si="6"/>
        <v>#REF!</v>
      </c>
      <c r="G35" s="365" t="e">
        <f t="shared" si="6"/>
        <v>#REF!</v>
      </c>
      <c r="H35" s="363" t="e">
        <f t="shared" si="6"/>
        <v>#REF!</v>
      </c>
      <c r="I35" s="364" t="e">
        <f t="shared" si="6"/>
        <v>#REF!</v>
      </c>
      <c r="J35" s="365" t="e">
        <f t="shared" si="6"/>
        <v>#REF!</v>
      </c>
      <c r="K35" s="363" t="e">
        <f t="shared" si="6"/>
        <v>#REF!</v>
      </c>
      <c r="L35" s="364" t="e">
        <f>L36+L40+L41+L44+L45</f>
        <v>#REF!</v>
      </c>
      <c r="M35" s="365" t="e">
        <f t="shared" si="6"/>
        <v>#REF!</v>
      </c>
      <c r="N35" s="363" t="e">
        <f t="shared" si="6"/>
        <v>#REF!</v>
      </c>
      <c r="O35" s="364" t="e">
        <f t="shared" si="6"/>
        <v>#REF!</v>
      </c>
      <c r="P35" s="365" t="e">
        <f t="shared" si="6"/>
        <v>#REF!</v>
      </c>
      <c r="Q35" s="363" t="e">
        <f t="shared" si="6"/>
        <v>#REF!</v>
      </c>
      <c r="R35" s="364" t="e">
        <f t="shared" si="6"/>
        <v>#REF!</v>
      </c>
      <c r="S35" s="365" t="e">
        <f t="shared" si="6"/>
        <v>#REF!</v>
      </c>
      <c r="T35" s="360"/>
      <c r="U35" s="776"/>
      <c r="V35" s="360"/>
      <c r="W35" s="360"/>
      <c r="Y35" s="360"/>
      <c r="Z35" s="779"/>
      <c r="AA35" s="360"/>
      <c r="AB35" s="360"/>
      <c r="AC35" s="773"/>
      <c r="AD35"/>
      <c r="AE35"/>
      <c r="AF35"/>
      <c r="AG35"/>
      <c r="AH35"/>
      <c r="AI35"/>
    </row>
    <row r="36" spans="1:35" ht="15.75">
      <c r="B36" s="304" t="s">
        <v>26</v>
      </c>
      <c r="C36" s="366" t="s">
        <v>545</v>
      </c>
      <c r="D36" s="362" t="s">
        <v>25</v>
      </c>
      <c r="E36" s="363" t="e">
        <f t="shared" ref="E36" si="7">E37+E38+E39</f>
        <v>#REF!</v>
      </c>
      <c r="F36" s="364" t="e">
        <f>F37+F38+F39</f>
        <v>#REF!</v>
      </c>
      <c r="G36" s="364" t="e">
        <f>G37+G38+G39</f>
        <v>#REF!</v>
      </c>
      <c r="H36" s="363" t="e">
        <f>H37+H38+H39</f>
        <v>#REF!</v>
      </c>
      <c r="I36" s="364" t="e">
        <f>I37+I38+I39</f>
        <v>#REF!</v>
      </c>
      <c r="J36" s="365" t="e">
        <f>J37+J38+J39</f>
        <v>#REF!</v>
      </c>
      <c r="K36" s="363" t="e">
        <f t="shared" ref="K36:S36" si="8">K37+K38+K39</f>
        <v>#REF!</v>
      </c>
      <c r="L36" s="364" t="e">
        <f>L37+L38+L39</f>
        <v>#REF!</v>
      </c>
      <c r="M36" s="365" t="e">
        <f t="shared" si="8"/>
        <v>#REF!</v>
      </c>
      <c r="N36" s="363" t="e">
        <f t="shared" si="8"/>
        <v>#REF!</v>
      </c>
      <c r="O36" s="364" t="e">
        <f t="shared" si="8"/>
        <v>#REF!</v>
      </c>
      <c r="P36" s="365" t="e">
        <f t="shared" si="8"/>
        <v>#REF!</v>
      </c>
      <c r="Q36" s="363" t="e">
        <f t="shared" si="8"/>
        <v>#REF!</v>
      </c>
      <c r="R36" s="364" t="e">
        <f t="shared" si="8"/>
        <v>#REF!</v>
      </c>
      <c r="S36" s="365" t="e">
        <f t="shared" si="8"/>
        <v>#REF!</v>
      </c>
      <c r="T36" s="360"/>
      <c r="U36" s="776"/>
      <c r="V36" s="360"/>
      <c r="W36" s="360"/>
      <c r="Y36" s="360"/>
      <c r="Z36" s="779"/>
      <c r="AA36" s="360"/>
      <c r="AB36" s="360"/>
      <c r="AC36" s="773"/>
      <c r="AD36"/>
      <c r="AE36"/>
      <c r="AF36"/>
      <c r="AG36"/>
      <c r="AH36"/>
      <c r="AI36"/>
    </row>
    <row r="37" spans="1:35" ht="15.75">
      <c r="A37" s="367" t="s">
        <v>625</v>
      </c>
      <c r="B37" s="304" t="s">
        <v>546</v>
      </c>
      <c r="C37" s="876" t="s">
        <v>547</v>
      </c>
      <c r="D37" s="362" t="s">
        <v>25</v>
      </c>
      <c r="E37" s="363" t="e">
        <f>F37+G37</f>
        <v>#REF!</v>
      </c>
      <c r="F37" s="373" t="e">
        <f>#REF!</f>
        <v>#REF!</v>
      </c>
      <c r="G37" s="380">
        <f t="shared" ref="F37:G39" si="9">J37+M37+P37+S37</f>
        <v>0</v>
      </c>
      <c r="H37" s="363" t="e">
        <f>I37+J37</f>
        <v>#REF!</v>
      </c>
      <c r="I37" s="370" t="e">
        <f>#REF!</f>
        <v>#REF!</v>
      </c>
      <c r="J37" s="369"/>
      <c r="K37" s="371" t="e">
        <f>L37+M37</f>
        <v>#REF!</v>
      </c>
      <c r="L37" s="370" t="e">
        <f>$F$37/$E$27*L27</f>
        <v>#REF!</v>
      </c>
      <c r="M37" s="369"/>
      <c r="N37" s="363" t="e">
        <f>O37+P37</f>
        <v>#REF!</v>
      </c>
      <c r="O37" s="370" t="e">
        <f>$F$37/$E$27*O27</f>
        <v>#REF!</v>
      </c>
      <c r="P37" s="369"/>
      <c r="Q37" s="363" t="e">
        <f>R37+S37</f>
        <v>#REF!</v>
      </c>
      <c r="R37" s="370" t="e">
        <f>$F$37/$E$27*R27</f>
        <v>#REF!</v>
      </c>
      <c r="S37" s="369"/>
      <c r="T37" s="360"/>
      <c r="U37" s="776"/>
      <c r="V37" s="360"/>
      <c r="W37" s="360"/>
      <c r="Y37" s="360"/>
      <c r="Z37" s="779"/>
      <c r="AA37" s="360"/>
      <c r="AB37" s="360"/>
      <c r="AC37" s="773"/>
      <c r="AD37"/>
      <c r="AE37"/>
      <c r="AF37"/>
      <c r="AG37"/>
      <c r="AH37"/>
      <c r="AI37"/>
    </row>
    <row r="38" spans="1:35" ht="15.75">
      <c r="B38" s="304" t="s">
        <v>548</v>
      </c>
      <c r="C38" s="876" t="s">
        <v>549</v>
      </c>
      <c r="D38" s="362" t="s">
        <v>25</v>
      </c>
      <c r="E38" s="363" t="e">
        <f t="shared" ref="E38" si="10">F38+G38</f>
        <v>#REF!</v>
      </c>
      <c r="F38" s="373" t="e">
        <f>#REF!</f>
        <v>#REF!</v>
      </c>
      <c r="G38" s="380">
        <f t="shared" si="9"/>
        <v>0</v>
      </c>
      <c r="H38" s="363" t="e">
        <f>I38+J38</f>
        <v>#REF!</v>
      </c>
      <c r="I38" s="370" t="e">
        <f>#REF!</f>
        <v>#REF!</v>
      </c>
      <c r="J38" s="369"/>
      <c r="K38" s="371" t="e">
        <f>L38+M38</f>
        <v>#REF!</v>
      </c>
      <c r="L38" s="370" t="e">
        <f>$F$38/$E$27*L27</f>
        <v>#REF!</v>
      </c>
      <c r="M38" s="369"/>
      <c r="N38" s="363" t="e">
        <f>O38+P38</f>
        <v>#REF!</v>
      </c>
      <c r="O38" s="370" t="e">
        <f>$F$38/$E$27*O27</f>
        <v>#REF!</v>
      </c>
      <c r="P38" s="369"/>
      <c r="Q38" s="363" t="e">
        <f>R38+S38</f>
        <v>#REF!</v>
      </c>
      <c r="R38" s="370" t="e">
        <f>$F$38/$E$27*R27</f>
        <v>#REF!</v>
      </c>
      <c r="S38" s="369"/>
      <c r="T38" s="360"/>
      <c r="U38" s="776"/>
      <c r="V38" s="360"/>
      <c r="W38" s="360"/>
      <c r="Y38" s="360"/>
      <c r="Z38" s="779"/>
      <c r="AA38" s="360"/>
      <c r="AB38" s="360"/>
      <c r="AC38" s="773"/>
      <c r="AD38"/>
      <c r="AE38"/>
      <c r="AF38"/>
      <c r="AG38"/>
      <c r="AH38"/>
      <c r="AI38"/>
    </row>
    <row r="39" spans="1:35" ht="15.75">
      <c r="A39" s="284" t="e">
        <f>I38/F38</f>
        <v>#REF!</v>
      </c>
      <c r="B39" s="304" t="s">
        <v>550</v>
      </c>
      <c r="C39" s="368" t="s">
        <v>551</v>
      </c>
      <c r="D39" s="362" t="s">
        <v>25</v>
      </c>
      <c r="E39" s="363" t="e">
        <f>F39+G39</f>
        <v>#REF!</v>
      </c>
      <c r="F39" s="364">
        <f t="shared" si="9"/>
        <v>0</v>
      </c>
      <c r="G39" s="373" t="e">
        <f>#REF!</f>
        <v>#REF!</v>
      </c>
      <c r="H39" s="363" t="e">
        <f>I39+J39</f>
        <v>#REF!</v>
      </c>
      <c r="I39" s="372"/>
      <c r="J39" s="365" t="e">
        <f>$G39*H$10</f>
        <v>#REF!</v>
      </c>
      <c r="K39" s="363" t="e">
        <f>L39+M39</f>
        <v>#REF!</v>
      </c>
      <c r="L39" s="372"/>
      <c r="M39" s="365" t="e">
        <f>$G39*K$10</f>
        <v>#REF!</v>
      </c>
      <c r="N39" s="363" t="e">
        <f>O39+P39</f>
        <v>#REF!</v>
      </c>
      <c r="O39" s="372"/>
      <c r="P39" s="365" t="e">
        <f>$G39*N$10</f>
        <v>#REF!</v>
      </c>
      <c r="Q39" s="363" t="e">
        <f>R39+S39</f>
        <v>#REF!</v>
      </c>
      <c r="R39" s="372"/>
      <c r="S39" s="365" t="e">
        <f>$G39*Q$10</f>
        <v>#REF!</v>
      </c>
      <c r="T39" s="360"/>
      <c r="U39" s="776"/>
      <c r="V39" s="360"/>
      <c r="W39" s="360"/>
      <c r="Y39" s="360"/>
      <c r="Z39" s="779"/>
      <c r="AA39" s="360"/>
      <c r="AB39" s="360"/>
      <c r="AC39" s="773"/>
      <c r="AD39"/>
      <c r="AE39"/>
      <c r="AF39"/>
      <c r="AG39"/>
      <c r="AH39"/>
      <c r="AI39"/>
    </row>
    <row r="40" spans="1:35" ht="15.75">
      <c r="A40" s="284"/>
      <c r="B40" s="304" t="s">
        <v>28</v>
      </c>
      <c r="C40" s="877" t="s">
        <v>29</v>
      </c>
      <c r="D40" s="362" t="s">
        <v>25</v>
      </c>
      <c r="E40" s="363" t="e">
        <f>F40+G40</f>
        <v>#REF!</v>
      </c>
      <c r="F40" s="373" t="e">
        <f>#REF!</f>
        <v>#REF!</v>
      </c>
      <c r="G40" s="369"/>
      <c r="H40" s="363" t="e">
        <f>I40+J40</f>
        <v>#REF!</v>
      </c>
      <c r="I40" s="370" t="e">
        <f>$F40*H$8</f>
        <v>#REF!</v>
      </c>
      <c r="J40" s="369"/>
      <c r="K40" s="363" t="e">
        <f>L40+M40</f>
        <v>#REF!</v>
      </c>
      <c r="L40" s="370" t="e">
        <f>$F40*K$8</f>
        <v>#REF!</v>
      </c>
      <c r="M40" s="369"/>
      <c r="N40" s="363" t="e">
        <f>O40+P40</f>
        <v>#REF!</v>
      </c>
      <c r="O40" s="370" t="e">
        <f>$F40*N$8</f>
        <v>#REF!</v>
      </c>
      <c r="P40" s="369"/>
      <c r="Q40" s="363" t="e">
        <f>R40+S40</f>
        <v>#REF!</v>
      </c>
      <c r="R40" s="370" t="e">
        <f>$F40*Q$8</f>
        <v>#REF!</v>
      </c>
      <c r="S40" s="369"/>
      <c r="T40" s="360"/>
      <c r="U40" s="776"/>
      <c r="V40" s="360"/>
      <c r="W40" s="360"/>
      <c r="Y40" s="360"/>
      <c r="Z40" s="779"/>
      <c r="AA40" s="360"/>
      <c r="AB40" s="360"/>
      <c r="AC40" s="773"/>
      <c r="AD40"/>
      <c r="AE40"/>
      <c r="AF40"/>
      <c r="AG40"/>
      <c r="AH40"/>
      <c r="AI40"/>
    </row>
    <row r="41" spans="1:35" ht="63.75">
      <c r="B41" s="304" t="s">
        <v>30</v>
      </c>
      <c r="C41" s="374" t="s">
        <v>552</v>
      </c>
      <c r="D41" s="362" t="s">
        <v>25</v>
      </c>
      <c r="E41" s="363">
        <f>F41+G41</f>
        <v>0</v>
      </c>
      <c r="F41" s="375">
        <v>0</v>
      </c>
      <c r="G41" s="376">
        <v>0</v>
      </c>
      <c r="H41" s="363">
        <f>I41+J41</f>
        <v>0</v>
      </c>
      <c r="I41" s="375">
        <v>0</v>
      </c>
      <c r="J41" s="376">
        <v>0</v>
      </c>
      <c r="K41" s="363">
        <f>L41+M41</f>
        <v>0</v>
      </c>
      <c r="L41" s="375">
        <v>0</v>
      </c>
      <c r="M41" s="376">
        <v>0</v>
      </c>
      <c r="N41" s="363">
        <f>O41+P41</f>
        <v>0</v>
      </c>
      <c r="O41" s="375">
        <v>0</v>
      </c>
      <c r="P41" s="376">
        <v>0</v>
      </c>
      <c r="Q41" s="363">
        <f>R41+S41</f>
        <v>0</v>
      </c>
      <c r="R41" s="375">
        <v>0</v>
      </c>
      <c r="S41" s="376">
        <v>0</v>
      </c>
      <c r="T41" s="360"/>
      <c r="U41" s="776"/>
      <c r="V41" s="360"/>
      <c r="W41" s="360"/>
      <c r="Y41" s="360"/>
      <c r="Z41" s="779"/>
      <c r="AA41" s="360"/>
      <c r="AB41" s="360"/>
      <c r="AC41" s="773"/>
      <c r="AD41"/>
      <c r="AE41"/>
      <c r="AF41"/>
      <c r="AG41"/>
      <c r="AH41"/>
      <c r="AI41"/>
    </row>
    <row r="42" spans="1:35" ht="15.75" hidden="1">
      <c r="B42" s="304" t="s">
        <v>553</v>
      </c>
      <c r="C42" s="374" t="s">
        <v>554</v>
      </c>
      <c r="D42" s="362" t="s">
        <v>25</v>
      </c>
      <c r="E42" s="542"/>
      <c r="F42" s="377"/>
      <c r="G42" s="378"/>
      <c r="H42" s="542"/>
      <c r="I42" s="377"/>
      <c r="J42" s="378"/>
      <c r="K42" s="542"/>
      <c r="L42" s="377"/>
      <c r="M42" s="378"/>
      <c r="N42" s="542"/>
      <c r="O42" s="377"/>
      <c r="P42" s="378"/>
      <c r="Q42" s="542"/>
      <c r="R42" s="377"/>
      <c r="S42" s="378"/>
      <c r="T42" s="360"/>
      <c r="U42" s="776"/>
      <c r="V42" s="360"/>
      <c r="W42" s="360"/>
      <c r="Y42" s="360"/>
      <c r="Z42" s="779"/>
      <c r="AA42" s="360"/>
      <c r="AB42" s="360"/>
      <c r="AC42" s="773"/>
      <c r="AD42"/>
      <c r="AE42"/>
      <c r="AF42"/>
      <c r="AG42"/>
      <c r="AH42"/>
      <c r="AI42"/>
    </row>
    <row r="43" spans="1:35" ht="38.25" hidden="1">
      <c r="B43" s="304" t="s">
        <v>555</v>
      </c>
      <c r="C43" s="374" t="s">
        <v>556</v>
      </c>
      <c r="D43" s="362" t="s">
        <v>25</v>
      </c>
      <c r="E43" s="542"/>
      <c r="F43" s="377"/>
      <c r="G43" s="378"/>
      <c r="H43" s="542"/>
      <c r="I43" s="377"/>
      <c r="J43" s="378"/>
      <c r="K43" s="542"/>
      <c r="L43" s="377"/>
      <c r="M43" s="378"/>
      <c r="N43" s="542"/>
      <c r="O43" s="377"/>
      <c r="P43" s="378"/>
      <c r="Q43" s="542"/>
      <c r="R43" s="377"/>
      <c r="S43" s="378"/>
      <c r="T43" s="360"/>
      <c r="U43" s="776"/>
      <c r="V43" s="360"/>
      <c r="W43" s="360"/>
      <c r="Y43" s="360"/>
      <c r="Z43" s="779"/>
      <c r="AA43" s="360"/>
      <c r="AB43" s="360"/>
      <c r="AC43" s="773"/>
      <c r="AD43"/>
      <c r="AE43"/>
      <c r="AF43"/>
      <c r="AG43"/>
      <c r="AH43"/>
      <c r="AI43"/>
    </row>
    <row r="44" spans="1:35" ht="25.5">
      <c r="B44" s="304" t="s">
        <v>31</v>
      </c>
      <c r="C44" s="162" t="s">
        <v>557</v>
      </c>
      <c r="D44" s="362" t="s">
        <v>25</v>
      </c>
      <c r="E44" s="363" t="e">
        <f>F44+G44</f>
        <v>#REF!</v>
      </c>
      <c r="F44" s="372"/>
      <c r="G44" s="379" t="e">
        <f>#REF!</f>
        <v>#REF!</v>
      </c>
      <c r="H44" s="363" t="e">
        <f>I44+J44</f>
        <v>#REF!</v>
      </c>
      <c r="I44" s="372"/>
      <c r="J44" s="365" t="e">
        <f t="shared" ref="J44:J66" si="11">$G44*H$10</f>
        <v>#REF!</v>
      </c>
      <c r="K44" s="363" t="e">
        <f>L44+M44</f>
        <v>#REF!</v>
      </c>
      <c r="L44" s="372"/>
      <c r="M44" s="365" t="e">
        <f t="shared" ref="M44:M64" si="12">$G44*K$10</f>
        <v>#REF!</v>
      </c>
      <c r="N44" s="363" t="e">
        <f>O44+P44</f>
        <v>#REF!</v>
      </c>
      <c r="O44" s="372"/>
      <c r="P44" s="365" t="e">
        <f t="shared" ref="P44:P64" si="13">$G44*N$10</f>
        <v>#REF!</v>
      </c>
      <c r="Q44" s="363" t="e">
        <f>R44+S44</f>
        <v>#REF!</v>
      </c>
      <c r="R44" s="372"/>
      <c r="S44" s="365" t="e">
        <f t="shared" ref="S44:S64" si="14">$G44*Q$10</f>
        <v>#REF!</v>
      </c>
      <c r="T44" s="360"/>
      <c r="U44" s="776"/>
      <c r="V44" s="360"/>
      <c r="W44" s="360"/>
      <c r="Y44" s="360"/>
      <c r="Z44" s="779"/>
      <c r="AA44" s="360"/>
      <c r="AB44" s="360"/>
      <c r="AC44" s="773"/>
      <c r="AD44"/>
      <c r="AE44"/>
      <c r="AF44"/>
      <c r="AG44"/>
      <c r="AH44"/>
      <c r="AI44"/>
    </row>
    <row r="45" spans="1:35" ht="15.75">
      <c r="B45" s="304" t="s">
        <v>33</v>
      </c>
      <c r="C45" s="361" t="s">
        <v>393</v>
      </c>
      <c r="D45" s="362" t="s">
        <v>25</v>
      </c>
      <c r="E45" s="363" t="e">
        <f>F45+G45</f>
        <v>#REF!</v>
      </c>
      <c r="F45" s="372"/>
      <c r="G45" s="379" t="e">
        <f>#REF!</f>
        <v>#REF!</v>
      </c>
      <c r="H45" s="363" t="e">
        <f t="shared" ref="H45" si="15">I45+J45</f>
        <v>#REF!</v>
      </c>
      <c r="I45" s="372"/>
      <c r="J45" s="365" t="e">
        <f t="shared" si="11"/>
        <v>#REF!</v>
      </c>
      <c r="K45" s="363" t="e">
        <f t="shared" ref="K45:K46" si="16">L45+M45</f>
        <v>#REF!</v>
      </c>
      <c r="L45" s="372"/>
      <c r="M45" s="365" t="e">
        <f t="shared" si="12"/>
        <v>#REF!</v>
      </c>
      <c r="N45" s="363" t="e">
        <f t="shared" ref="N45:N46" si="17">O45+P45</f>
        <v>#REF!</v>
      </c>
      <c r="O45" s="372"/>
      <c r="P45" s="365" t="e">
        <f t="shared" si="13"/>
        <v>#REF!</v>
      </c>
      <c r="Q45" s="363" t="e">
        <f t="shared" ref="Q45:Q46" si="18">R45+S45</f>
        <v>#REF!</v>
      </c>
      <c r="R45" s="372"/>
      <c r="S45" s="365" t="e">
        <f t="shared" si="14"/>
        <v>#REF!</v>
      </c>
      <c r="T45" s="360"/>
      <c r="U45" s="776"/>
      <c r="V45" s="360"/>
      <c r="W45" s="360"/>
      <c r="Y45" s="360"/>
      <c r="Z45" s="779"/>
      <c r="AA45" s="360"/>
      <c r="AB45" s="360"/>
      <c r="AC45" s="773"/>
      <c r="AD45"/>
      <c r="AE45"/>
      <c r="AF45"/>
      <c r="AG45"/>
      <c r="AH45"/>
      <c r="AI45"/>
    </row>
    <row r="46" spans="1:35" ht="15.75">
      <c r="B46" s="304" t="s">
        <v>10</v>
      </c>
      <c r="C46" s="361" t="s">
        <v>35</v>
      </c>
      <c r="D46" s="362" t="s">
        <v>25</v>
      </c>
      <c r="E46" s="363" t="e">
        <f>F46+G46</f>
        <v>#REF!</v>
      </c>
      <c r="F46" s="372"/>
      <c r="G46" s="379" t="e">
        <f>#REF!</f>
        <v>#REF!</v>
      </c>
      <c r="H46" s="363" t="e">
        <f>I46+J46</f>
        <v>#REF!</v>
      </c>
      <c r="I46" s="372"/>
      <c r="J46" s="365" t="e">
        <f t="shared" si="11"/>
        <v>#REF!</v>
      </c>
      <c r="K46" s="363" t="e">
        <f t="shared" si="16"/>
        <v>#REF!</v>
      </c>
      <c r="L46" s="372"/>
      <c r="M46" s="365" t="e">
        <f t="shared" si="12"/>
        <v>#REF!</v>
      </c>
      <c r="N46" s="363" t="e">
        <f t="shared" si="17"/>
        <v>#REF!</v>
      </c>
      <c r="O46" s="372"/>
      <c r="P46" s="365" t="e">
        <f t="shared" si="13"/>
        <v>#REF!</v>
      </c>
      <c r="Q46" s="363" t="e">
        <f t="shared" si="18"/>
        <v>#REF!</v>
      </c>
      <c r="R46" s="372"/>
      <c r="S46" s="365" t="e">
        <f t="shared" si="14"/>
        <v>#REF!</v>
      </c>
      <c r="T46" s="360"/>
      <c r="U46" s="776"/>
      <c r="V46" s="360"/>
      <c r="W46" s="360"/>
      <c r="Y46" s="360"/>
      <c r="Z46" s="779"/>
      <c r="AA46" s="360"/>
      <c r="AB46" s="360"/>
      <c r="AC46" s="773"/>
      <c r="AD46"/>
      <c r="AE46"/>
      <c r="AF46"/>
      <c r="AG46"/>
      <c r="AH46"/>
      <c r="AI46"/>
    </row>
    <row r="47" spans="1:35" ht="15.75">
      <c r="B47" s="304" t="s">
        <v>36</v>
      </c>
      <c r="C47" s="361" t="s">
        <v>162</v>
      </c>
      <c r="D47" s="362" t="s">
        <v>25</v>
      </c>
      <c r="E47" s="363" t="e">
        <f>E48+E49+E50</f>
        <v>#REF!</v>
      </c>
      <c r="F47" s="380"/>
      <c r="G47" s="365" t="e">
        <f>G48+G49+G50</f>
        <v>#REF!</v>
      </c>
      <c r="H47" s="363" t="e">
        <f>H48+H49+H50</f>
        <v>#REF!</v>
      </c>
      <c r="I47" s="380"/>
      <c r="J47" s="365" t="e">
        <f t="shared" si="11"/>
        <v>#REF!</v>
      </c>
      <c r="K47" s="363" t="e">
        <f>K48+K49+K50</f>
        <v>#REF!</v>
      </c>
      <c r="L47" s="380"/>
      <c r="M47" s="365" t="e">
        <f t="shared" si="12"/>
        <v>#REF!</v>
      </c>
      <c r="N47" s="363" t="e">
        <f>N48+N49+N50</f>
        <v>#REF!</v>
      </c>
      <c r="O47" s="380"/>
      <c r="P47" s="365" t="e">
        <f t="shared" si="13"/>
        <v>#REF!</v>
      </c>
      <c r="Q47" s="363" t="e">
        <f>Q48+Q49+Q50</f>
        <v>#REF!</v>
      </c>
      <c r="R47" s="380"/>
      <c r="S47" s="365" t="e">
        <f t="shared" si="14"/>
        <v>#REF!</v>
      </c>
      <c r="T47" s="360"/>
      <c r="U47" s="776"/>
      <c r="V47" s="360"/>
      <c r="W47" s="360"/>
      <c r="Y47" s="360"/>
      <c r="Z47" s="779"/>
      <c r="AA47" s="360"/>
      <c r="AB47" s="360"/>
      <c r="AC47" s="773"/>
      <c r="AD47"/>
      <c r="AE47"/>
      <c r="AF47"/>
      <c r="AG47"/>
      <c r="AH47"/>
      <c r="AI47"/>
    </row>
    <row r="48" spans="1:35" ht="25.5">
      <c r="B48" s="304" t="s">
        <v>37</v>
      </c>
      <c r="C48" s="366" t="s">
        <v>558</v>
      </c>
      <c r="D48" s="362" t="s">
        <v>25</v>
      </c>
      <c r="E48" s="363" t="e">
        <f>F48+G48</f>
        <v>#REF!</v>
      </c>
      <c r="F48" s="372"/>
      <c r="G48" s="379" t="e">
        <f>#REF!</f>
        <v>#REF!</v>
      </c>
      <c r="H48" s="363" t="e">
        <f t="shared" ref="H48:H53" si="19">I48+J48</f>
        <v>#REF!</v>
      </c>
      <c r="I48" s="380"/>
      <c r="J48" s="365" t="e">
        <f t="shared" si="11"/>
        <v>#REF!</v>
      </c>
      <c r="K48" s="363" t="e">
        <f t="shared" ref="K48:K53" si="20">L48+M48</f>
        <v>#REF!</v>
      </c>
      <c r="L48" s="380"/>
      <c r="M48" s="365" t="e">
        <f t="shared" si="12"/>
        <v>#REF!</v>
      </c>
      <c r="N48" s="363" t="e">
        <f t="shared" ref="N48:N53" si="21">O48+P48</f>
        <v>#REF!</v>
      </c>
      <c r="O48" s="380"/>
      <c r="P48" s="365" t="e">
        <f t="shared" si="13"/>
        <v>#REF!</v>
      </c>
      <c r="Q48" s="363" t="e">
        <f t="shared" ref="Q48:Q53" si="22">R48+S48</f>
        <v>#REF!</v>
      </c>
      <c r="R48" s="380"/>
      <c r="S48" s="365" t="e">
        <f t="shared" si="14"/>
        <v>#REF!</v>
      </c>
      <c r="T48" s="360"/>
      <c r="U48" s="776"/>
      <c r="V48" s="360"/>
      <c r="W48" s="360"/>
      <c r="Y48" s="360"/>
      <c r="Z48" s="779"/>
      <c r="AA48" s="360"/>
      <c r="AB48" s="360"/>
      <c r="AC48" s="773"/>
      <c r="AD48"/>
      <c r="AE48"/>
      <c r="AF48"/>
      <c r="AG48"/>
      <c r="AH48"/>
      <c r="AI48"/>
    </row>
    <row r="49" spans="1:35" ht="15.75">
      <c r="B49" s="304" t="s">
        <v>39</v>
      </c>
      <c r="C49" s="381" t="s">
        <v>398</v>
      </c>
      <c r="D49" s="362" t="s">
        <v>25</v>
      </c>
      <c r="E49" s="363" t="e">
        <f t="shared" ref="E49:E53" si="23">F49+G49</f>
        <v>#REF!</v>
      </c>
      <c r="F49" s="372"/>
      <c r="G49" s="379" t="e">
        <f>#REF!</f>
        <v>#REF!</v>
      </c>
      <c r="H49" s="363" t="e">
        <f t="shared" si="19"/>
        <v>#REF!</v>
      </c>
      <c r="I49" s="380"/>
      <c r="J49" s="365" t="e">
        <f t="shared" si="11"/>
        <v>#REF!</v>
      </c>
      <c r="K49" s="363" t="e">
        <f t="shared" si="20"/>
        <v>#REF!</v>
      </c>
      <c r="L49" s="380"/>
      <c r="M49" s="365" t="e">
        <f t="shared" si="12"/>
        <v>#REF!</v>
      </c>
      <c r="N49" s="363" t="e">
        <f t="shared" si="21"/>
        <v>#REF!</v>
      </c>
      <c r="O49" s="380"/>
      <c r="P49" s="365" t="e">
        <f t="shared" si="13"/>
        <v>#REF!</v>
      </c>
      <c r="Q49" s="363" t="e">
        <f t="shared" si="22"/>
        <v>#REF!</v>
      </c>
      <c r="R49" s="380"/>
      <c r="S49" s="365" t="e">
        <f t="shared" si="14"/>
        <v>#REF!</v>
      </c>
      <c r="T49" s="360"/>
      <c r="U49" s="776"/>
      <c r="V49" s="360"/>
      <c r="W49" s="360"/>
      <c r="Y49" s="360"/>
      <c r="Z49" s="779"/>
      <c r="AA49" s="360"/>
      <c r="AB49" s="360"/>
      <c r="AC49" s="773"/>
      <c r="AD49"/>
      <c r="AE49"/>
      <c r="AF49"/>
      <c r="AG49"/>
      <c r="AH49"/>
      <c r="AI49"/>
    </row>
    <row r="50" spans="1:35" ht="15.75">
      <c r="A50"/>
      <c r="B50" s="304" t="s">
        <v>41</v>
      </c>
      <c r="C50" s="381" t="s">
        <v>42</v>
      </c>
      <c r="D50" s="362" t="s">
        <v>25</v>
      </c>
      <c r="E50" s="363" t="e">
        <f t="shared" si="23"/>
        <v>#REF!</v>
      </c>
      <c r="F50" s="372"/>
      <c r="G50" s="379" t="e">
        <f>#REF!</f>
        <v>#REF!</v>
      </c>
      <c r="H50" s="363" t="e">
        <f t="shared" si="19"/>
        <v>#REF!</v>
      </c>
      <c r="I50" s="380"/>
      <c r="J50" s="365" t="e">
        <f t="shared" si="11"/>
        <v>#REF!</v>
      </c>
      <c r="K50" s="363" t="e">
        <f t="shared" si="20"/>
        <v>#REF!</v>
      </c>
      <c r="L50" s="380"/>
      <c r="M50" s="365" t="e">
        <f t="shared" si="12"/>
        <v>#REF!</v>
      </c>
      <c r="N50" s="363" t="e">
        <f t="shared" si="21"/>
        <v>#REF!</v>
      </c>
      <c r="O50" s="380"/>
      <c r="P50" s="365" t="e">
        <f t="shared" si="13"/>
        <v>#REF!</v>
      </c>
      <c r="Q50" s="363" t="e">
        <f t="shared" si="22"/>
        <v>#REF!</v>
      </c>
      <c r="R50" s="380"/>
      <c r="S50" s="365" t="e">
        <f t="shared" si="14"/>
        <v>#REF!</v>
      </c>
      <c r="T50" s="360"/>
      <c r="U50" s="776"/>
      <c r="V50" s="360"/>
      <c r="W50" s="360"/>
      <c r="Y50" s="360"/>
      <c r="Z50" s="779"/>
      <c r="AA50" s="360"/>
      <c r="AB50" s="360"/>
      <c r="AC50" s="773"/>
      <c r="AD50"/>
      <c r="AE50"/>
      <c r="AF50"/>
      <c r="AG50"/>
      <c r="AH50"/>
      <c r="AI50"/>
    </row>
    <row r="51" spans="1:35" ht="15.75">
      <c r="A51"/>
      <c r="B51" s="304" t="s">
        <v>43</v>
      </c>
      <c r="C51" s="382" t="s">
        <v>163</v>
      </c>
      <c r="D51" s="362" t="s">
        <v>25</v>
      </c>
      <c r="E51" s="363" t="e">
        <f t="shared" si="23"/>
        <v>#REF!</v>
      </c>
      <c r="F51" s="372"/>
      <c r="G51" s="379" t="e">
        <f>#REF!</f>
        <v>#REF!</v>
      </c>
      <c r="H51" s="363" t="e">
        <f>I51+J51</f>
        <v>#REF!</v>
      </c>
      <c r="I51" s="372"/>
      <c r="J51" s="365" t="e">
        <f t="shared" si="11"/>
        <v>#REF!</v>
      </c>
      <c r="K51" s="363" t="e">
        <f t="shared" si="20"/>
        <v>#REF!</v>
      </c>
      <c r="L51" s="380"/>
      <c r="M51" s="365" t="e">
        <f t="shared" si="12"/>
        <v>#REF!</v>
      </c>
      <c r="N51" s="363" t="e">
        <f t="shared" si="21"/>
        <v>#REF!</v>
      </c>
      <c r="O51" s="380"/>
      <c r="P51" s="365" t="e">
        <f t="shared" si="13"/>
        <v>#REF!</v>
      </c>
      <c r="Q51" s="363" t="e">
        <f t="shared" si="22"/>
        <v>#REF!</v>
      </c>
      <c r="R51" s="380"/>
      <c r="S51" s="365" t="e">
        <f t="shared" si="14"/>
        <v>#REF!</v>
      </c>
      <c r="T51" s="360"/>
      <c r="U51" s="776"/>
      <c r="V51" s="360"/>
      <c r="W51" s="360"/>
      <c r="Y51" s="360"/>
      <c r="Z51" s="779"/>
      <c r="AA51" s="360"/>
      <c r="AB51" s="360"/>
      <c r="AC51" s="773"/>
      <c r="AD51"/>
      <c r="AE51"/>
      <c r="AF51"/>
      <c r="AG51"/>
      <c r="AH51"/>
      <c r="AI51"/>
    </row>
    <row r="52" spans="1:35" ht="15.75">
      <c r="A52"/>
      <c r="B52" s="304" t="s">
        <v>44</v>
      </c>
      <c r="C52" s="381" t="s">
        <v>45</v>
      </c>
      <c r="D52" s="362" t="s">
        <v>25</v>
      </c>
      <c r="E52" s="363" t="e">
        <f>F52+G52</f>
        <v>#REF!</v>
      </c>
      <c r="F52" s="372"/>
      <c r="G52" s="379" t="e">
        <f>#REF!</f>
        <v>#REF!</v>
      </c>
      <c r="H52" s="363" t="e">
        <f t="shared" si="19"/>
        <v>#REF!</v>
      </c>
      <c r="I52" s="372"/>
      <c r="J52" s="365" t="e">
        <f t="shared" si="11"/>
        <v>#REF!</v>
      </c>
      <c r="K52" s="363" t="e">
        <f t="shared" si="20"/>
        <v>#REF!</v>
      </c>
      <c r="L52" s="380"/>
      <c r="M52" s="365" t="e">
        <f t="shared" si="12"/>
        <v>#REF!</v>
      </c>
      <c r="N52" s="363" t="e">
        <f t="shared" si="21"/>
        <v>#REF!</v>
      </c>
      <c r="O52" s="380"/>
      <c r="P52" s="365" t="e">
        <f t="shared" si="13"/>
        <v>#REF!</v>
      </c>
      <c r="Q52" s="363" t="e">
        <f t="shared" si="22"/>
        <v>#REF!</v>
      </c>
      <c r="R52" s="380"/>
      <c r="S52" s="365" t="e">
        <f t="shared" si="14"/>
        <v>#REF!</v>
      </c>
      <c r="T52" s="360"/>
      <c r="U52" s="776"/>
      <c r="V52" s="360"/>
      <c r="W52" s="360"/>
      <c r="Y52" s="360"/>
      <c r="Z52" s="779"/>
      <c r="AA52" s="360"/>
      <c r="AB52" s="360"/>
      <c r="AC52" s="773"/>
      <c r="AD52"/>
      <c r="AE52"/>
      <c r="AF52"/>
      <c r="AG52"/>
      <c r="AH52"/>
      <c r="AI52"/>
    </row>
    <row r="53" spans="1:35" ht="25.5">
      <c r="A53"/>
      <c r="B53" s="304" t="s">
        <v>46</v>
      </c>
      <c r="C53" s="366" t="s">
        <v>558</v>
      </c>
      <c r="D53" s="362" t="s">
        <v>25</v>
      </c>
      <c r="E53" s="363" t="e">
        <f t="shared" si="23"/>
        <v>#REF!</v>
      </c>
      <c r="F53" s="372"/>
      <c r="G53" s="379" t="e">
        <f>#REF!</f>
        <v>#REF!</v>
      </c>
      <c r="H53" s="363" t="e">
        <f t="shared" si="19"/>
        <v>#REF!</v>
      </c>
      <c r="I53" s="372"/>
      <c r="J53" s="365" t="e">
        <f t="shared" si="11"/>
        <v>#REF!</v>
      </c>
      <c r="K53" s="363" t="e">
        <f t="shared" si="20"/>
        <v>#REF!</v>
      </c>
      <c r="L53" s="380"/>
      <c r="M53" s="365" t="e">
        <f t="shared" si="12"/>
        <v>#REF!</v>
      </c>
      <c r="N53" s="363" t="e">
        <f t="shared" si="21"/>
        <v>#REF!</v>
      </c>
      <c r="O53" s="380"/>
      <c r="P53" s="365" t="e">
        <f t="shared" si="13"/>
        <v>#REF!</v>
      </c>
      <c r="Q53" s="363" t="e">
        <f t="shared" si="22"/>
        <v>#REF!</v>
      </c>
      <c r="R53" s="380"/>
      <c r="S53" s="365" t="e">
        <f t="shared" si="14"/>
        <v>#REF!</v>
      </c>
      <c r="T53" s="360"/>
      <c r="U53" s="776"/>
      <c r="V53" s="360"/>
      <c r="W53" s="360"/>
      <c r="Y53" s="360"/>
      <c r="Z53" s="779"/>
      <c r="AA53" s="360"/>
      <c r="AB53" s="360"/>
      <c r="AC53" s="773"/>
      <c r="AD53"/>
      <c r="AE53"/>
      <c r="AF53"/>
      <c r="AG53"/>
      <c r="AH53"/>
      <c r="AI53"/>
    </row>
    <row r="54" spans="1:35" ht="15.75">
      <c r="A54"/>
      <c r="B54" s="304" t="s">
        <v>48</v>
      </c>
      <c r="C54" s="381" t="s">
        <v>49</v>
      </c>
      <c r="D54" s="362" t="s">
        <v>25</v>
      </c>
      <c r="E54" s="363" t="e">
        <f>E51-E52-E53</f>
        <v>#REF!</v>
      </c>
      <c r="F54" s="372"/>
      <c r="G54" s="365" t="e">
        <f>G51-G52-G53</f>
        <v>#REF!</v>
      </c>
      <c r="H54" s="363" t="e">
        <f>H51-H52-H53</f>
        <v>#REF!</v>
      </c>
      <c r="I54" s="380"/>
      <c r="J54" s="365" t="e">
        <f t="shared" si="11"/>
        <v>#REF!</v>
      </c>
      <c r="K54" s="363" t="e">
        <f>K51-K52-K53</f>
        <v>#REF!</v>
      </c>
      <c r="L54" s="380"/>
      <c r="M54" s="365" t="e">
        <f t="shared" si="12"/>
        <v>#REF!</v>
      </c>
      <c r="N54" s="363" t="e">
        <f>N51-N52-N53</f>
        <v>#REF!</v>
      </c>
      <c r="O54" s="380"/>
      <c r="P54" s="365" t="e">
        <f t="shared" si="13"/>
        <v>#REF!</v>
      </c>
      <c r="Q54" s="363" t="e">
        <f>Q51-Q52-Q53</f>
        <v>#REF!</v>
      </c>
      <c r="R54" s="380"/>
      <c r="S54" s="365" t="e">
        <f t="shared" si="14"/>
        <v>#REF!</v>
      </c>
      <c r="T54" s="360"/>
      <c r="U54" s="776"/>
      <c r="V54" s="360"/>
      <c r="W54" s="360"/>
      <c r="Y54" s="360"/>
      <c r="Z54" s="779"/>
      <c r="AA54" s="360"/>
      <c r="AB54" s="360"/>
      <c r="AC54" s="773"/>
      <c r="AD54"/>
      <c r="AE54"/>
      <c r="AF54"/>
      <c r="AG54"/>
      <c r="AH54"/>
      <c r="AI54"/>
    </row>
    <row r="55" spans="1:35" ht="15.75">
      <c r="A55"/>
      <c r="B55" s="304">
        <v>2</v>
      </c>
      <c r="C55" s="382" t="s">
        <v>164</v>
      </c>
      <c r="D55" s="362" t="s">
        <v>25</v>
      </c>
      <c r="E55" s="363" t="e">
        <f>F55+G55</f>
        <v>#REF!</v>
      </c>
      <c r="F55" s="372"/>
      <c r="G55" s="383" t="e">
        <f>#REF!</f>
        <v>#REF!</v>
      </c>
      <c r="H55" s="363" t="e">
        <f t="shared" ref="H55:H57" si="24">I55+J55</f>
        <v>#REF!</v>
      </c>
      <c r="I55" s="372"/>
      <c r="J55" s="365" t="e">
        <f t="shared" si="11"/>
        <v>#REF!</v>
      </c>
      <c r="K55" s="363" t="e">
        <f t="shared" ref="K55:K57" si="25">L55+M55</f>
        <v>#REF!</v>
      </c>
      <c r="L55" s="372"/>
      <c r="M55" s="365" t="e">
        <f t="shared" si="12"/>
        <v>#REF!</v>
      </c>
      <c r="N55" s="363" t="e">
        <f t="shared" ref="N55:N57" si="26">O55+P55</f>
        <v>#REF!</v>
      </c>
      <c r="O55" s="372"/>
      <c r="P55" s="365" t="e">
        <f t="shared" si="13"/>
        <v>#REF!</v>
      </c>
      <c r="Q55" s="363" t="e">
        <f t="shared" ref="Q55:Q57" si="27">R55+S55</f>
        <v>#REF!</v>
      </c>
      <c r="R55" s="372"/>
      <c r="S55" s="365" t="e">
        <f t="shared" si="14"/>
        <v>#REF!</v>
      </c>
      <c r="T55" s="360"/>
      <c r="U55" s="776"/>
      <c r="V55" s="360"/>
      <c r="W55" s="360"/>
      <c r="Y55"/>
      <c r="Z55" s="774"/>
      <c r="AA55"/>
      <c r="AB55" s="360"/>
      <c r="AC55" s="773"/>
      <c r="AD55"/>
      <c r="AE55"/>
      <c r="AF55"/>
      <c r="AG55"/>
      <c r="AH55"/>
      <c r="AI55"/>
    </row>
    <row r="56" spans="1:35" ht="15.75">
      <c r="A56"/>
      <c r="B56" s="304" t="s">
        <v>11</v>
      </c>
      <c r="C56" s="381" t="s">
        <v>45</v>
      </c>
      <c r="D56" s="362" t="s">
        <v>25</v>
      </c>
      <c r="E56" s="363" t="e">
        <f t="shared" ref="E56:E57" si="28">F56+G56</f>
        <v>#REF!</v>
      </c>
      <c r="F56" s="372"/>
      <c r="G56" s="383" t="e">
        <f>#REF!</f>
        <v>#REF!</v>
      </c>
      <c r="H56" s="363" t="e">
        <f t="shared" si="24"/>
        <v>#REF!</v>
      </c>
      <c r="I56" s="372"/>
      <c r="J56" s="365" t="e">
        <f t="shared" si="11"/>
        <v>#REF!</v>
      </c>
      <c r="K56" s="363" t="e">
        <f t="shared" si="25"/>
        <v>#REF!</v>
      </c>
      <c r="L56" s="380"/>
      <c r="M56" s="365" t="e">
        <f t="shared" si="12"/>
        <v>#REF!</v>
      </c>
      <c r="N56" s="363" t="e">
        <f t="shared" si="26"/>
        <v>#REF!</v>
      </c>
      <c r="O56" s="380"/>
      <c r="P56" s="365" t="e">
        <f t="shared" si="13"/>
        <v>#REF!</v>
      </c>
      <c r="Q56" s="363" t="e">
        <f t="shared" si="27"/>
        <v>#REF!</v>
      </c>
      <c r="R56" s="380"/>
      <c r="S56" s="365" t="e">
        <f t="shared" si="14"/>
        <v>#REF!</v>
      </c>
      <c r="T56" s="360"/>
      <c r="U56" s="776"/>
      <c r="V56" s="360"/>
      <c r="W56" s="360"/>
      <c r="Y56"/>
      <c r="Z56"/>
      <c r="AA56"/>
      <c r="AB56" s="360"/>
      <c r="AC56" s="773"/>
      <c r="AD56"/>
      <c r="AE56"/>
      <c r="AF56"/>
      <c r="AG56"/>
      <c r="AH56"/>
      <c r="AI56"/>
    </row>
    <row r="57" spans="1:35" ht="25.5">
      <c r="A57"/>
      <c r="B57" s="304" t="s">
        <v>12</v>
      </c>
      <c r="C57" s="366" t="s">
        <v>558</v>
      </c>
      <c r="D57" s="362" t="s">
        <v>25</v>
      </c>
      <c r="E57" s="363" t="e">
        <f t="shared" si="28"/>
        <v>#REF!</v>
      </c>
      <c r="F57" s="372"/>
      <c r="G57" s="383" t="e">
        <f>#REF!</f>
        <v>#REF!</v>
      </c>
      <c r="H57" s="363" t="e">
        <f t="shared" si="24"/>
        <v>#REF!</v>
      </c>
      <c r="I57" s="372"/>
      <c r="J57" s="365" t="e">
        <f t="shared" si="11"/>
        <v>#REF!</v>
      </c>
      <c r="K57" s="363" t="e">
        <f t="shared" si="25"/>
        <v>#REF!</v>
      </c>
      <c r="L57" s="380"/>
      <c r="M57" s="365" t="e">
        <f t="shared" si="12"/>
        <v>#REF!</v>
      </c>
      <c r="N57" s="363" t="e">
        <f t="shared" si="26"/>
        <v>#REF!</v>
      </c>
      <c r="O57" s="380"/>
      <c r="P57" s="365" t="e">
        <f t="shared" si="13"/>
        <v>#REF!</v>
      </c>
      <c r="Q57" s="363" t="e">
        <f t="shared" si="27"/>
        <v>#REF!</v>
      </c>
      <c r="R57" s="380"/>
      <c r="S57" s="365" t="e">
        <f t="shared" si="14"/>
        <v>#REF!</v>
      </c>
      <c r="T57" s="360"/>
      <c r="U57" s="776"/>
      <c r="V57" s="360"/>
      <c r="W57" s="360"/>
      <c r="Y57"/>
      <c r="Z57"/>
      <c r="AA57"/>
      <c r="AB57" s="360"/>
      <c r="AC57" s="773"/>
      <c r="AD57"/>
      <c r="AE57"/>
      <c r="AF57"/>
      <c r="AG57"/>
      <c r="AH57"/>
      <c r="AI57"/>
    </row>
    <row r="58" spans="1:35" ht="15.75">
      <c r="B58" s="304" t="s">
        <v>51</v>
      </c>
      <c r="C58" s="374" t="s">
        <v>49</v>
      </c>
      <c r="D58" s="362" t="s">
        <v>25</v>
      </c>
      <c r="E58" s="363" t="e">
        <f>E55-E56-E57</f>
        <v>#REF!</v>
      </c>
      <c r="F58" s="372"/>
      <c r="G58" s="365" t="e">
        <f>G55-G56-G57</f>
        <v>#REF!</v>
      </c>
      <c r="H58" s="363" t="e">
        <f t="shared" ref="H58:Q58" si="29">H55-H56-H57</f>
        <v>#REF!</v>
      </c>
      <c r="I58" s="372"/>
      <c r="J58" s="365" t="e">
        <f t="shared" si="11"/>
        <v>#REF!</v>
      </c>
      <c r="K58" s="363" t="e">
        <f t="shared" si="29"/>
        <v>#REF!</v>
      </c>
      <c r="L58" s="380"/>
      <c r="M58" s="365" t="e">
        <f t="shared" si="12"/>
        <v>#REF!</v>
      </c>
      <c r="N58" s="363" t="e">
        <f t="shared" si="29"/>
        <v>#REF!</v>
      </c>
      <c r="O58" s="380"/>
      <c r="P58" s="365" t="e">
        <f t="shared" si="13"/>
        <v>#REF!</v>
      </c>
      <c r="Q58" s="363" t="e">
        <f t="shared" si="29"/>
        <v>#REF!</v>
      </c>
      <c r="R58" s="380"/>
      <c r="S58" s="365" t="e">
        <f t="shared" si="14"/>
        <v>#REF!</v>
      </c>
      <c r="T58" s="360"/>
      <c r="U58" s="776"/>
      <c r="V58" s="360"/>
      <c r="W58" s="360"/>
      <c r="Y58"/>
      <c r="Z58"/>
      <c r="AA58"/>
      <c r="AB58" s="360"/>
      <c r="AC58" s="773"/>
      <c r="AD58"/>
      <c r="AE58"/>
      <c r="AF58"/>
      <c r="AG58"/>
      <c r="AH58"/>
      <c r="AI58"/>
    </row>
    <row r="59" spans="1:35" ht="15.75">
      <c r="B59" s="304" t="s">
        <v>134</v>
      </c>
      <c r="C59" s="162" t="s">
        <v>165</v>
      </c>
      <c r="D59" s="362" t="s">
        <v>25</v>
      </c>
      <c r="E59" s="363">
        <f>F59+G59</f>
        <v>0</v>
      </c>
      <c r="F59" s="372"/>
      <c r="G59" s="378">
        <v>0</v>
      </c>
      <c r="H59" s="363" t="e">
        <f t="shared" ref="H59:H61" si="30">I59+J59</f>
        <v>#REF!</v>
      </c>
      <c r="I59" s="380"/>
      <c r="J59" s="365" t="e">
        <f t="shared" si="11"/>
        <v>#REF!</v>
      </c>
      <c r="K59" s="363" t="e">
        <f t="shared" ref="K59:K61" si="31">L59+M59</f>
        <v>#REF!</v>
      </c>
      <c r="L59" s="380"/>
      <c r="M59" s="365" t="e">
        <f t="shared" si="12"/>
        <v>#REF!</v>
      </c>
      <c r="N59" s="363" t="e">
        <f t="shared" ref="N59:N61" si="32">O59+P59</f>
        <v>#REF!</v>
      </c>
      <c r="O59" s="380"/>
      <c r="P59" s="365" t="e">
        <f t="shared" si="13"/>
        <v>#REF!</v>
      </c>
      <c r="Q59" s="363" t="e">
        <f t="shared" ref="Q59:Q61" si="33">R59+S59</f>
        <v>#REF!</v>
      </c>
      <c r="R59" s="380"/>
      <c r="S59" s="365" t="e">
        <f t="shared" si="14"/>
        <v>#REF!</v>
      </c>
      <c r="T59" s="360"/>
      <c r="U59" s="771"/>
      <c r="V59" s="360"/>
      <c r="W59"/>
      <c r="Y59"/>
      <c r="Z59"/>
      <c r="AA59"/>
      <c r="AB59"/>
      <c r="AC59" s="773"/>
      <c r="AD59"/>
      <c r="AE59"/>
      <c r="AF59"/>
      <c r="AG59"/>
      <c r="AH59"/>
      <c r="AI59"/>
    </row>
    <row r="60" spans="1:35" ht="15.75">
      <c r="B60" s="304" t="s">
        <v>52</v>
      </c>
      <c r="C60" s="162" t="s">
        <v>45</v>
      </c>
      <c r="D60" s="362" t="s">
        <v>25</v>
      </c>
      <c r="E60" s="363">
        <f>F60+G60</f>
        <v>0</v>
      </c>
      <c r="F60" s="372"/>
      <c r="G60" s="378">
        <v>0</v>
      </c>
      <c r="H60" s="363" t="e">
        <f t="shared" si="30"/>
        <v>#REF!</v>
      </c>
      <c r="I60" s="380"/>
      <c r="J60" s="365" t="e">
        <f t="shared" si="11"/>
        <v>#REF!</v>
      </c>
      <c r="K60" s="363" t="e">
        <f t="shared" si="31"/>
        <v>#REF!</v>
      </c>
      <c r="L60" s="380"/>
      <c r="M60" s="365" t="e">
        <f t="shared" si="12"/>
        <v>#REF!</v>
      </c>
      <c r="N60" s="363" t="e">
        <f t="shared" si="32"/>
        <v>#REF!</v>
      </c>
      <c r="O60" s="380"/>
      <c r="P60" s="365" t="e">
        <f t="shared" si="13"/>
        <v>#REF!</v>
      </c>
      <c r="Q60" s="363" t="e">
        <f t="shared" si="33"/>
        <v>#REF!</v>
      </c>
      <c r="R60" s="380"/>
      <c r="S60" s="365" t="e">
        <f t="shared" si="14"/>
        <v>#REF!</v>
      </c>
      <c r="T60" s="772"/>
      <c r="U60" s="771"/>
      <c r="V60" s="772"/>
      <c r="W60"/>
      <c r="Y60"/>
      <c r="Z60"/>
      <c r="AA60"/>
      <c r="AB60"/>
      <c r="AC60"/>
      <c r="AD60"/>
      <c r="AE60"/>
      <c r="AF60"/>
      <c r="AG60"/>
      <c r="AH60"/>
      <c r="AI60"/>
    </row>
    <row r="61" spans="1:35" ht="25.5">
      <c r="B61" s="304" t="s">
        <v>53</v>
      </c>
      <c r="C61" s="366" t="s">
        <v>558</v>
      </c>
      <c r="D61" s="362" t="s">
        <v>25</v>
      </c>
      <c r="E61" s="363">
        <f t="shared" ref="E61" si="34">F61+G61</f>
        <v>0</v>
      </c>
      <c r="F61" s="372"/>
      <c r="G61" s="378">
        <v>0</v>
      </c>
      <c r="H61" s="363" t="e">
        <f t="shared" si="30"/>
        <v>#REF!</v>
      </c>
      <c r="I61" s="380"/>
      <c r="J61" s="365" t="e">
        <f t="shared" si="11"/>
        <v>#REF!</v>
      </c>
      <c r="K61" s="363" t="e">
        <f t="shared" si="31"/>
        <v>#REF!</v>
      </c>
      <c r="L61" s="380"/>
      <c r="M61" s="365" t="e">
        <f t="shared" si="12"/>
        <v>#REF!</v>
      </c>
      <c r="N61" s="363" t="e">
        <f t="shared" si="32"/>
        <v>#REF!</v>
      </c>
      <c r="O61" s="380"/>
      <c r="P61" s="365" t="e">
        <f t="shared" si="13"/>
        <v>#REF!</v>
      </c>
      <c r="Q61" s="363" t="e">
        <f t="shared" si="33"/>
        <v>#REF!</v>
      </c>
      <c r="R61" s="380"/>
      <c r="S61" s="365" t="e">
        <f t="shared" si="14"/>
        <v>#REF!</v>
      </c>
      <c r="T61" s="360"/>
      <c r="U61" s="512"/>
      <c r="V61" s="360"/>
      <c r="W61"/>
      <c r="Y61"/>
      <c r="Z61"/>
      <c r="AA61"/>
      <c r="AB61"/>
      <c r="AC61"/>
      <c r="AD61"/>
      <c r="AE61"/>
      <c r="AF61"/>
      <c r="AG61"/>
      <c r="AH61"/>
      <c r="AI61"/>
    </row>
    <row r="62" spans="1:35" ht="15.75">
      <c r="B62" s="304" t="s">
        <v>54</v>
      </c>
      <c r="C62" s="162" t="s">
        <v>49</v>
      </c>
      <c r="D62" s="362" t="s">
        <v>25</v>
      </c>
      <c r="E62" s="363">
        <f>E59-E60-E61</f>
        <v>0</v>
      </c>
      <c r="F62" s="372"/>
      <c r="G62" s="365">
        <f t="shared" ref="G62:Q62" si="35">G59-G60-G61</f>
        <v>0</v>
      </c>
      <c r="H62" s="363" t="e">
        <f>H59-H60-H61</f>
        <v>#REF!</v>
      </c>
      <c r="I62" s="380"/>
      <c r="J62" s="365" t="e">
        <f t="shared" si="11"/>
        <v>#REF!</v>
      </c>
      <c r="K62" s="363" t="e">
        <f t="shared" si="35"/>
        <v>#REF!</v>
      </c>
      <c r="L62" s="380"/>
      <c r="M62" s="365" t="e">
        <f t="shared" si="12"/>
        <v>#REF!</v>
      </c>
      <c r="N62" s="363" t="e">
        <f t="shared" si="35"/>
        <v>#REF!</v>
      </c>
      <c r="O62" s="380"/>
      <c r="P62" s="365" t="e">
        <f t="shared" si="13"/>
        <v>#REF!</v>
      </c>
      <c r="Q62" s="363" t="e">
        <f t="shared" si="35"/>
        <v>#REF!</v>
      </c>
      <c r="R62" s="380"/>
      <c r="S62" s="365" t="e">
        <f t="shared" si="14"/>
        <v>#REF!</v>
      </c>
      <c r="T62" s="360"/>
      <c r="U62" s="512"/>
      <c r="V62" s="360"/>
      <c r="W62"/>
      <c r="Y62"/>
      <c r="Z62"/>
      <c r="AA62"/>
      <c r="AB62"/>
      <c r="AC62"/>
      <c r="AD62"/>
      <c r="AE62"/>
      <c r="AF62"/>
      <c r="AG62"/>
      <c r="AH62"/>
      <c r="AI62"/>
    </row>
    <row r="63" spans="1:35" ht="15.75">
      <c r="B63" s="304" t="s">
        <v>135</v>
      </c>
      <c r="C63" s="366" t="s">
        <v>136</v>
      </c>
      <c r="D63" s="362" t="s">
        <v>25</v>
      </c>
      <c r="E63" s="363">
        <f>F63+G63</f>
        <v>0</v>
      </c>
      <c r="F63" s="372"/>
      <c r="G63" s="365">
        <v>0</v>
      </c>
      <c r="H63" s="363" t="e">
        <f t="shared" ref="H63:H64" si="36">I63+J63</f>
        <v>#REF!</v>
      </c>
      <c r="I63" s="380"/>
      <c r="J63" s="365" t="e">
        <f t="shared" si="11"/>
        <v>#REF!</v>
      </c>
      <c r="K63" s="363" t="e">
        <f t="shared" ref="K63:K64" si="37">L63+M63</f>
        <v>#REF!</v>
      </c>
      <c r="L63" s="380"/>
      <c r="M63" s="365" t="e">
        <f t="shared" si="12"/>
        <v>#REF!</v>
      </c>
      <c r="N63" s="363" t="e">
        <f t="shared" ref="N63:N64" si="38">O63+P63</f>
        <v>#REF!</v>
      </c>
      <c r="O63" s="380"/>
      <c r="P63" s="365" t="e">
        <f t="shared" si="13"/>
        <v>#REF!</v>
      </c>
      <c r="Q63" s="363" t="e">
        <f t="shared" ref="Q63:Q64" si="39">R63+S63</f>
        <v>#REF!</v>
      </c>
      <c r="R63" s="380"/>
      <c r="S63" s="365" t="e">
        <f t="shared" si="14"/>
        <v>#REF!</v>
      </c>
      <c r="T63"/>
      <c r="U63"/>
      <c r="V63"/>
      <c r="W63"/>
      <c r="Y63"/>
      <c r="Z63"/>
      <c r="AA63"/>
      <c r="AB63"/>
      <c r="AC63"/>
      <c r="AD63"/>
      <c r="AE63"/>
      <c r="AF63"/>
      <c r="AG63"/>
      <c r="AH63"/>
      <c r="AI63"/>
    </row>
    <row r="64" spans="1:35" ht="15.75">
      <c r="B64" s="304" t="s">
        <v>129</v>
      </c>
      <c r="C64" s="381" t="s">
        <v>4</v>
      </c>
      <c r="D64" s="362" t="s">
        <v>25</v>
      </c>
      <c r="E64" s="363">
        <f>F64+G64</f>
        <v>0</v>
      </c>
      <c r="F64" s="372"/>
      <c r="G64" s="365">
        <v>0</v>
      </c>
      <c r="H64" s="363" t="e">
        <f t="shared" si="36"/>
        <v>#REF!</v>
      </c>
      <c r="I64" s="380"/>
      <c r="J64" s="365" t="e">
        <f t="shared" si="11"/>
        <v>#REF!</v>
      </c>
      <c r="K64" s="363" t="e">
        <f t="shared" si="37"/>
        <v>#REF!</v>
      </c>
      <c r="L64" s="380"/>
      <c r="M64" s="365" t="e">
        <f t="shared" si="12"/>
        <v>#REF!</v>
      </c>
      <c r="N64" s="363" t="e">
        <f t="shared" si="38"/>
        <v>#REF!</v>
      </c>
      <c r="O64" s="380"/>
      <c r="P64" s="365" t="e">
        <f t="shared" si="13"/>
        <v>#REF!</v>
      </c>
      <c r="Q64" s="363" t="e">
        <f t="shared" si="39"/>
        <v>#REF!</v>
      </c>
      <c r="R64" s="380"/>
      <c r="S64" s="365" t="e">
        <f t="shared" si="14"/>
        <v>#REF!</v>
      </c>
      <c r="T64"/>
      <c r="U64"/>
      <c r="V64"/>
      <c r="W64"/>
      <c r="Y64"/>
      <c r="Z64"/>
      <c r="AA64"/>
      <c r="AB64"/>
      <c r="AC64"/>
      <c r="AD64"/>
      <c r="AE64"/>
      <c r="AF64"/>
      <c r="AG64"/>
      <c r="AH64"/>
      <c r="AI64"/>
    </row>
    <row r="65" spans="1:35" s="387" customFormat="1" ht="15.75">
      <c r="B65" s="304" t="s">
        <v>130</v>
      </c>
      <c r="C65" s="384" t="s">
        <v>137</v>
      </c>
      <c r="D65" s="385" t="s">
        <v>25</v>
      </c>
      <c r="E65" s="386" t="e">
        <f>E64+E63+E59+E55+E34</f>
        <v>#REF!</v>
      </c>
      <c r="F65" s="386" t="e">
        <f t="shared" ref="F65:S65" si="40">F64+F63+F59+F55+F34</f>
        <v>#REF!</v>
      </c>
      <c r="G65" s="386" t="e">
        <f t="shared" si="40"/>
        <v>#REF!</v>
      </c>
      <c r="H65" s="386" t="e">
        <f t="shared" si="40"/>
        <v>#REF!</v>
      </c>
      <c r="I65" s="386" t="e">
        <f t="shared" si="40"/>
        <v>#REF!</v>
      </c>
      <c r="J65" s="386" t="e">
        <f t="shared" si="40"/>
        <v>#REF!</v>
      </c>
      <c r="K65" s="386" t="e">
        <f t="shared" si="40"/>
        <v>#REF!</v>
      </c>
      <c r="L65" s="386" t="e">
        <f t="shared" si="40"/>
        <v>#REF!</v>
      </c>
      <c r="M65" s="386" t="e">
        <f t="shared" si="40"/>
        <v>#REF!</v>
      </c>
      <c r="N65" s="386" t="e">
        <f t="shared" si="40"/>
        <v>#REF!</v>
      </c>
      <c r="O65" s="386" t="e">
        <f t="shared" si="40"/>
        <v>#REF!</v>
      </c>
      <c r="P65" s="386" t="e">
        <f t="shared" si="40"/>
        <v>#REF!</v>
      </c>
      <c r="Q65" s="386" t="e">
        <f t="shared" si="40"/>
        <v>#REF!</v>
      </c>
      <c r="R65" s="386" t="e">
        <f t="shared" si="40"/>
        <v>#REF!</v>
      </c>
      <c r="S65" s="386" t="e">
        <f t="shared" si="40"/>
        <v>#REF!</v>
      </c>
      <c r="T65" s="81"/>
      <c r="U65" s="776"/>
      <c r="V65" s="81"/>
      <c r="W65"/>
      <c r="Y65"/>
      <c r="Z65"/>
      <c r="AA65"/>
      <c r="AB65"/>
      <c r="AC65"/>
      <c r="AD65"/>
      <c r="AE65"/>
      <c r="AF65"/>
      <c r="AG65"/>
      <c r="AH65"/>
      <c r="AI65"/>
    </row>
    <row r="66" spans="1:35" s="387" customFormat="1" ht="15.75">
      <c r="B66" s="304" t="s">
        <v>131</v>
      </c>
      <c r="C66" s="384" t="s">
        <v>166</v>
      </c>
      <c r="D66" s="385" t="s">
        <v>25</v>
      </c>
      <c r="E66" s="388">
        <v>0</v>
      </c>
      <c r="F66" s="389">
        <v>0</v>
      </c>
      <c r="G66" s="390">
        <v>0</v>
      </c>
      <c r="H66" s="388">
        <v>0</v>
      </c>
      <c r="I66" s="389">
        <v>0</v>
      </c>
      <c r="J66" s="365" t="e">
        <f t="shared" si="11"/>
        <v>#REF!</v>
      </c>
      <c r="K66" s="388">
        <v>0</v>
      </c>
      <c r="L66" s="389">
        <v>0</v>
      </c>
      <c r="M66" s="390">
        <v>0</v>
      </c>
      <c r="N66" s="388">
        <v>0</v>
      </c>
      <c r="O66" s="389">
        <v>0</v>
      </c>
      <c r="P66" s="390">
        <v>0</v>
      </c>
      <c r="Q66" s="388">
        <v>0</v>
      </c>
      <c r="R66" s="389">
        <v>0</v>
      </c>
      <c r="S66" s="390">
        <v>0</v>
      </c>
      <c r="T66"/>
      <c r="U66"/>
      <c r="V66"/>
      <c r="W66"/>
      <c r="Y66"/>
      <c r="Z66"/>
      <c r="AA66"/>
      <c r="AB66"/>
      <c r="AC66"/>
      <c r="AD66"/>
      <c r="AE66"/>
      <c r="AF66"/>
      <c r="AG66"/>
      <c r="AH66"/>
      <c r="AI66"/>
    </row>
    <row r="67" spans="1:35" s="387" customFormat="1" ht="15.75">
      <c r="B67" s="304" t="s">
        <v>132</v>
      </c>
      <c r="C67" s="163" t="s">
        <v>167</v>
      </c>
      <c r="D67" s="385" t="s">
        <v>25</v>
      </c>
      <c r="E67" s="388" t="e">
        <f>E68+E69+E70+E71+E72</f>
        <v>#REF!</v>
      </c>
      <c r="F67" s="389">
        <f t="shared" ref="F67" si="41">F68+F69+F70+F71+F72</f>
        <v>0</v>
      </c>
      <c r="G67" s="390" t="e">
        <f>G68+G69+G70+G71+G72</f>
        <v>#REF!</v>
      </c>
      <c r="H67" s="388" t="e">
        <f>H68+H69+H70+H71+H72</f>
        <v>#REF!</v>
      </c>
      <c r="I67" s="389">
        <f t="shared" ref="I67:S67" si="42">I68+I69+I70+I71+I72</f>
        <v>0</v>
      </c>
      <c r="J67" s="390" t="e">
        <f>J68+J69+J70+J71+J72</f>
        <v>#REF!</v>
      </c>
      <c r="K67" s="388" t="e">
        <f>K68+K69+K70+K71+K72</f>
        <v>#REF!</v>
      </c>
      <c r="L67" s="389">
        <f t="shared" si="42"/>
        <v>0</v>
      </c>
      <c r="M67" s="390" t="e">
        <f t="shared" si="42"/>
        <v>#REF!</v>
      </c>
      <c r="N67" s="388" t="e">
        <f t="shared" si="42"/>
        <v>#REF!</v>
      </c>
      <c r="O67" s="389">
        <f t="shared" si="42"/>
        <v>0</v>
      </c>
      <c r="P67" s="390" t="e">
        <f t="shared" si="42"/>
        <v>#REF!</v>
      </c>
      <c r="Q67" s="388" t="e">
        <f>Q68+Q69+Q70+Q71+Q72</f>
        <v>#REF!</v>
      </c>
      <c r="R67" s="389">
        <f t="shared" si="42"/>
        <v>0</v>
      </c>
      <c r="S67" s="390" t="e">
        <f t="shared" si="42"/>
        <v>#REF!</v>
      </c>
      <c r="T67" s="81"/>
      <c r="U67" s="776"/>
      <c r="V67" s="81"/>
      <c r="W67"/>
      <c r="Y67"/>
      <c r="Z67"/>
      <c r="AA67"/>
      <c r="AB67"/>
      <c r="AC67"/>
      <c r="AD67"/>
      <c r="AE67"/>
      <c r="AF67"/>
      <c r="AG67"/>
      <c r="AH67"/>
      <c r="AI67"/>
    </row>
    <row r="68" spans="1:35" ht="15.75">
      <c r="B68" s="304" t="s">
        <v>113</v>
      </c>
      <c r="C68" s="381" t="s">
        <v>57</v>
      </c>
      <c r="D68" s="362" t="s">
        <v>25</v>
      </c>
      <c r="E68" s="412" t="e">
        <f>F68+G68</f>
        <v>#REF!</v>
      </c>
      <c r="F68" s="372"/>
      <c r="G68" s="765" t="e">
        <f>(G72)/(100%-18%)-(G72)</f>
        <v>#REF!</v>
      </c>
      <c r="H68" s="412" t="e">
        <f>I68+J68</f>
        <v>#REF!</v>
      </c>
      <c r="I68" s="372"/>
      <c r="J68" s="365" t="e">
        <f>$G68*H$10</f>
        <v>#REF!</v>
      </c>
      <c r="K68" s="412" t="e">
        <f>L68+M68</f>
        <v>#REF!</v>
      </c>
      <c r="L68" s="372"/>
      <c r="M68" s="365" t="e">
        <f t="shared" ref="M68:M72" si="43">$G68*K$10</f>
        <v>#REF!</v>
      </c>
      <c r="N68" s="412" t="e">
        <f>O68+P68</f>
        <v>#REF!</v>
      </c>
      <c r="O68" s="372"/>
      <c r="P68" s="365" t="e">
        <f t="shared" ref="P68" si="44">$G68*N$10</f>
        <v>#REF!</v>
      </c>
      <c r="Q68" s="412" t="e">
        <f>R68+S68</f>
        <v>#REF!</v>
      </c>
      <c r="R68" s="372"/>
      <c r="S68" s="365" t="e">
        <f t="shared" ref="S68:S72" si="45">$G68*Q$10</f>
        <v>#REF!</v>
      </c>
      <c r="T68" s="81"/>
      <c r="U68" s="776"/>
      <c r="V68" s="81"/>
      <c r="W68"/>
      <c r="Y68"/>
      <c r="Z68"/>
      <c r="AA68"/>
      <c r="AB68"/>
      <c r="AC68"/>
      <c r="AD68"/>
      <c r="AE68"/>
      <c r="AF68"/>
      <c r="AG68"/>
      <c r="AH68"/>
      <c r="AI68"/>
    </row>
    <row r="69" spans="1:35" ht="15.75">
      <c r="B69" s="304" t="s">
        <v>115</v>
      </c>
      <c r="C69" s="381" t="s">
        <v>59</v>
      </c>
      <c r="D69" s="362" t="s">
        <v>25</v>
      </c>
      <c r="E69" s="412">
        <f t="shared" ref="E69:E72" si="46">F69+G69</f>
        <v>0</v>
      </c>
      <c r="F69" s="372"/>
      <c r="G69" s="438">
        <f>J69+M69+P69+S69</f>
        <v>0</v>
      </c>
      <c r="H69" s="412">
        <f t="shared" ref="H69:H72" si="47">I69+J69</f>
        <v>0</v>
      </c>
      <c r="I69" s="372"/>
      <c r="J69" s="365">
        <v>0</v>
      </c>
      <c r="K69" s="412">
        <f t="shared" ref="K69:K72" si="48">L69+M69</f>
        <v>0</v>
      </c>
      <c r="L69" s="372"/>
      <c r="M69" s="461">
        <v>0</v>
      </c>
      <c r="N69" s="412">
        <f t="shared" ref="N69:N72" si="49">O69+P69</f>
        <v>0</v>
      </c>
      <c r="O69" s="372"/>
      <c r="P69" s="461">
        <v>0</v>
      </c>
      <c r="Q69" s="412">
        <f t="shared" ref="Q69:Q72" si="50">R69+S69</f>
        <v>0</v>
      </c>
      <c r="R69" s="372"/>
      <c r="S69" s="378">
        <v>0</v>
      </c>
      <c r="T69"/>
      <c r="U69"/>
      <c r="V69"/>
      <c r="W69"/>
      <c r="Y69"/>
      <c r="Z69"/>
      <c r="AA69"/>
      <c r="AB69"/>
      <c r="AC69"/>
      <c r="AD69"/>
      <c r="AE69"/>
      <c r="AF69"/>
      <c r="AG69"/>
      <c r="AH69"/>
      <c r="AI69"/>
    </row>
    <row r="70" spans="1:35" ht="15.75">
      <c r="B70" s="304" t="s">
        <v>117</v>
      </c>
      <c r="C70" s="381" t="s">
        <v>61</v>
      </c>
      <c r="D70" s="362" t="s">
        <v>25</v>
      </c>
      <c r="E70" s="412">
        <f t="shared" si="46"/>
        <v>0</v>
      </c>
      <c r="F70" s="372"/>
      <c r="G70" s="438">
        <f t="shared" ref="G70" si="51">J70+M70+P70+S70</f>
        <v>0</v>
      </c>
      <c r="H70" s="412">
        <f t="shared" si="47"/>
        <v>0</v>
      </c>
      <c r="I70" s="372"/>
      <c r="J70" s="365">
        <v>0</v>
      </c>
      <c r="K70" s="412">
        <f t="shared" si="48"/>
        <v>0</v>
      </c>
      <c r="L70" s="372"/>
      <c r="M70" s="461">
        <v>0</v>
      </c>
      <c r="N70" s="412">
        <f t="shared" si="49"/>
        <v>0</v>
      </c>
      <c r="O70" s="372"/>
      <c r="P70" s="461">
        <v>0</v>
      </c>
      <c r="Q70" s="412">
        <f t="shared" si="50"/>
        <v>0</v>
      </c>
      <c r="R70" s="372"/>
      <c r="S70" s="378">
        <v>0</v>
      </c>
      <c r="T70"/>
      <c r="U70"/>
      <c r="V70"/>
      <c r="W70"/>
      <c r="Y70"/>
      <c r="Z70"/>
      <c r="AA70"/>
      <c r="AB70"/>
      <c r="AC70"/>
      <c r="AD70"/>
      <c r="AE70"/>
      <c r="AF70"/>
      <c r="AG70"/>
      <c r="AH70"/>
      <c r="AI70"/>
    </row>
    <row r="71" spans="1:35" ht="15.75">
      <c r="B71" s="304" t="s">
        <v>119</v>
      </c>
      <c r="C71" s="381" t="s">
        <v>63</v>
      </c>
      <c r="D71" s="362" t="s">
        <v>25</v>
      </c>
      <c r="E71" s="412">
        <f t="shared" si="46"/>
        <v>0</v>
      </c>
      <c r="F71" s="372"/>
      <c r="G71" s="438">
        <f>J71+M71+P71+S71</f>
        <v>0</v>
      </c>
      <c r="H71" s="412">
        <f t="shared" si="47"/>
        <v>0</v>
      </c>
      <c r="I71" s="372"/>
      <c r="J71" s="365">
        <v>0</v>
      </c>
      <c r="K71" s="412">
        <f t="shared" si="48"/>
        <v>0</v>
      </c>
      <c r="L71" s="372"/>
      <c r="M71" s="461">
        <v>0</v>
      </c>
      <c r="N71" s="412">
        <f t="shared" si="49"/>
        <v>0</v>
      </c>
      <c r="O71" s="372"/>
      <c r="P71" s="461">
        <v>0</v>
      </c>
      <c r="Q71" s="412">
        <f t="shared" si="50"/>
        <v>0</v>
      </c>
      <c r="R71" s="372"/>
      <c r="S71" s="378">
        <v>0</v>
      </c>
      <c r="T71"/>
      <c r="U71"/>
      <c r="V71"/>
      <c r="W71"/>
      <c r="Y71"/>
      <c r="Z71" s="284"/>
      <c r="AA71" s="284"/>
      <c r="AB71"/>
      <c r="AC71"/>
      <c r="AD71"/>
      <c r="AE71"/>
      <c r="AF71"/>
      <c r="AG71"/>
      <c r="AH71"/>
      <c r="AI71"/>
    </row>
    <row r="72" spans="1:35" ht="15.75">
      <c r="A72" s="882">
        <v>0.04</v>
      </c>
      <c r="B72" s="304" t="s">
        <v>168</v>
      </c>
      <c r="C72" s="381" t="s">
        <v>81</v>
      </c>
      <c r="D72" s="362" t="s">
        <v>25</v>
      </c>
      <c r="E72" s="412" t="e">
        <f t="shared" si="46"/>
        <v>#REF!</v>
      </c>
      <c r="F72" s="372"/>
      <c r="G72" s="766" t="e">
        <f>E65*#REF!</f>
        <v>#REF!</v>
      </c>
      <c r="H72" s="412" t="e">
        <f t="shared" si="47"/>
        <v>#REF!</v>
      </c>
      <c r="I72" s="372"/>
      <c r="J72" s="365" t="e">
        <f>$G72*H$10</f>
        <v>#REF!</v>
      </c>
      <c r="K72" s="412" t="e">
        <f t="shared" si="48"/>
        <v>#REF!</v>
      </c>
      <c r="L72" s="372"/>
      <c r="M72" s="365" t="e">
        <f t="shared" si="43"/>
        <v>#REF!</v>
      </c>
      <c r="N72" s="412" t="e">
        <f t="shared" si="49"/>
        <v>#REF!</v>
      </c>
      <c r="O72" s="372"/>
      <c r="P72" s="365" t="e">
        <f>$G72*N$10</f>
        <v>#REF!</v>
      </c>
      <c r="Q72" s="412" t="e">
        <f t="shared" si="50"/>
        <v>#REF!</v>
      </c>
      <c r="R72" s="372"/>
      <c r="S72" s="365" t="e">
        <f t="shared" si="45"/>
        <v>#REF!</v>
      </c>
      <c r="T72" s="81"/>
      <c r="U72" s="776"/>
      <c r="V72" s="81"/>
      <c r="W72"/>
      <c r="Y72"/>
      <c r="Z72" s="400"/>
      <c r="AA72" s="400"/>
      <c r="AB72"/>
      <c r="AC72"/>
      <c r="AD72"/>
      <c r="AE72"/>
      <c r="AF72"/>
      <c r="AG72"/>
      <c r="AH72"/>
      <c r="AI72"/>
    </row>
    <row r="73" spans="1:35" s="387" customFormat="1" ht="26.25" thickBot="1">
      <c r="B73" s="392" t="s">
        <v>140</v>
      </c>
      <c r="C73" s="393" t="s">
        <v>66</v>
      </c>
      <c r="D73" s="394" t="s">
        <v>25</v>
      </c>
      <c r="E73" s="395" t="e">
        <f t="shared" ref="E73:S73" si="52">E67+E66+E65</f>
        <v>#REF!</v>
      </c>
      <c r="F73" s="396" t="e">
        <f t="shared" si="52"/>
        <v>#REF!</v>
      </c>
      <c r="G73" s="397" t="e">
        <f t="shared" si="52"/>
        <v>#REF!</v>
      </c>
      <c r="H73" s="395" t="e">
        <f t="shared" si="52"/>
        <v>#REF!</v>
      </c>
      <c r="I73" s="396" t="e">
        <f t="shared" si="52"/>
        <v>#REF!</v>
      </c>
      <c r="J73" s="397" t="e">
        <f t="shared" si="52"/>
        <v>#REF!</v>
      </c>
      <c r="K73" s="878" t="e">
        <f t="shared" si="52"/>
        <v>#REF!</v>
      </c>
      <c r="L73" s="396" t="e">
        <f t="shared" si="52"/>
        <v>#REF!</v>
      </c>
      <c r="M73" s="397" t="e">
        <f t="shared" si="52"/>
        <v>#REF!</v>
      </c>
      <c r="N73" s="395" t="e">
        <f t="shared" si="52"/>
        <v>#REF!</v>
      </c>
      <c r="O73" s="396" t="e">
        <f t="shared" si="52"/>
        <v>#REF!</v>
      </c>
      <c r="P73" s="397" t="e">
        <f t="shared" si="52"/>
        <v>#REF!</v>
      </c>
      <c r="Q73" s="395" t="e">
        <f t="shared" si="52"/>
        <v>#REF!</v>
      </c>
      <c r="R73" s="396" t="e">
        <f t="shared" si="52"/>
        <v>#REF!</v>
      </c>
      <c r="S73" s="397" t="e">
        <f t="shared" si="52"/>
        <v>#REF!</v>
      </c>
      <c r="T73" s="780"/>
      <c r="U73"/>
      <c r="V73"/>
      <c r="W73"/>
      <c r="Y73" s="283"/>
      <c r="Z73" s="283"/>
      <c r="AA73" s="283"/>
      <c r="AB73"/>
      <c r="AC73"/>
      <c r="AD73"/>
      <c r="AE73"/>
      <c r="AF73"/>
      <c r="AG73"/>
      <c r="AH73"/>
      <c r="AI73"/>
    </row>
    <row r="74" spans="1:35" s="387" customFormat="1" ht="16.5" thickBot="1">
      <c r="B74" s="767"/>
      <c r="C74" s="768"/>
      <c r="D74" s="769"/>
      <c r="E74" s="770" t="e">
        <f>'Д 1'!H45-E73</f>
        <v>#REF!</v>
      </c>
      <c r="F74" s="782"/>
      <c r="G74" s="783"/>
      <c r="H74" s="775" t="e">
        <f>'Д 1'!L45-H73</f>
        <v>#REF!</v>
      </c>
      <c r="I74" s="782"/>
      <c r="J74" s="783"/>
      <c r="K74" s="784">
        <f>'Д 1'!P45</f>
        <v>0</v>
      </c>
      <c r="L74" s="781" t="e">
        <f>K73-K74</f>
        <v>#REF!</v>
      </c>
      <c r="M74" s="783"/>
      <c r="N74" s="770" t="e">
        <f>'Д 1'!X45-N73</f>
        <v>#REF!</v>
      </c>
      <c r="O74" s="782"/>
      <c r="P74" s="783"/>
      <c r="Q74" s="770" t="e">
        <f>'Д 1'!AB45-Q73</f>
        <v>#REF!</v>
      </c>
      <c r="R74" s="782"/>
      <c r="S74" s="783"/>
      <c r="T74"/>
      <c r="U74"/>
      <c r="V74"/>
      <c r="W74"/>
      <c r="AA74"/>
      <c r="AB74"/>
      <c r="AC74"/>
      <c r="AD74"/>
      <c r="AE74"/>
      <c r="AF74"/>
      <c r="AG74"/>
      <c r="AH74"/>
      <c r="AI74"/>
    </row>
    <row r="75" spans="1:35" ht="31.5">
      <c r="A75" s="489" t="s">
        <v>631</v>
      </c>
      <c r="B75" s="620" t="s">
        <v>141</v>
      </c>
      <c r="C75" s="742" t="s">
        <v>559</v>
      </c>
      <c r="D75" s="743" t="s">
        <v>67</v>
      </c>
      <c r="E75" s="744" t="e">
        <f>E73/E27</f>
        <v>#REF!</v>
      </c>
      <c r="F75" s="622" t="s">
        <v>258</v>
      </c>
      <c r="G75" s="623" t="s">
        <v>258</v>
      </c>
      <c r="H75" s="744" t="e">
        <f>H73/H27</f>
        <v>#REF!</v>
      </c>
      <c r="I75" s="622" t="s">
        <v>258</v>
      </c>
      <c r="J75" s="623" t="s">
        <v>258</v>
      </c>
      <c r="K75" s="879" t="e">
        <f>K73/K27</f>
        <v>#REF!</v>
      </c>
      <c r="L75" s="622" t="s">
        <v>258</v>
      </c>
      <c r="M75" s="623" t="s">
        <v>258</v>
      </c>
      <c r="N75" s="744" t="e">
        <f>N73/N27</f>
        <v>#REF!</v>
      </c>
      <c r="O75" s="622" t="s">
        <v>258</v>
      </c>
      <c r="P75" s="623" t="s">
        <v>258</v>
      </c>
      <c r="Q75" s="744" t="e">
        <f>Q73/Q27</f>
        <v>#REF!</v>
      </c>
      <c r="R75" s="622" t="s">
        <v>258</v>
      </c>
      <c r="S75" s="623" t="s">
        <v>258</v>
      </c>
      <c r="T75"/>
      <c r="U75"/>
      <c r="V75"/>
      <c r="W75"/>
      <c r="AA75" s="284"/>
    </row>
    <row r="76" spans="1:35" ht="31.5">
      <c r="B76" s="720" t="s">
        <v>142</v>
      </c>
      <c r="C76" s="721" t="s">
        <v>560</v>
      </c>
      <c r="D76" s="722" t="s">
        <v>67</v>
      </c>
      <c r="E76" s="490" t="e">
        <f>E75*1.2</f>
        <v>#REF!</v>
      </c>
      <c r="F76" s="723" t="s">
        <v>258</v>
      </c>
      <c r="G76" s="484" t="s">
        <v>258</v>
      </c>
      <c r="H76" s="490" t="e">
        <f>H75*1.2</f>
        <v>#REF!</v>
      </c>
      <c r="I76" s="723" t="s">
        <v>258</v>
      </c>
      <c r="J76" s="484" t="s">
        <v>258</v>
      </c>
      <c r="K76" s="490" t="e">
        <f>K75*1.2</f>
        <v>#REF!</v>
      </c>
      <c r="L76" s="723" t="s">
        <v>258</v>
      </c>
      <c r="M76" s="484" t="s">
        <v>258</v>
      </c>
      <c r="N76" s="490" t="e">
        <f>N75*1.2</f>
        <v>#REF!</v>
      </c>
      <c r="O76" s="723" t="s">
        <v>258</v>
      </c>
      <c r="P76" s="484" t="s">
        <v>258</v>
      </c>
      <c r="Q76" s="490" t="e">
        <f>Q75*1.2</f>
        <v>#REF!</v>
      </c>
      <c r="R76" s="723" t="s">
        <v>258</v>
      </c>
      <c r="S76" s="484" t="s">
        <v>258</v>
      </c>
      <c r="U76" s="400"/>
      <c r="V76"/>
      <c r="W76"/>
      <c r="AA76" s="400"/>
    </row>
    <row r="77" spans="1:35" ht="31.5">
      <c r="B77" s="733" t="s">
        <v>143</v>
      </c>
      <c r="C77" s="734" t="s">
        <v>561</v>
      </c>
      <c r="D77" s="625" t="s">
        <v>390</v>
      </c>
      <c r="E77" s="735" t="s">
        <v>258</v>
      </c>
      <c r="F77" s="736" t="s">
        <v>258</v>
      </c>
      <c r="G77" s="737" t="s">
        <v>258</v>
      </c>
      <c r="H77" s="735" t="s">
        <v>258</v>
      </c>
      <c r="I77" s="736" t="s">
        <v>258</v>
      </c>
      <c r="J77" s="737" t="s">
        <v>258</v>
      </c>
      <c r="K77" s="735" t="s">
        <v>258</v>
      </c>
      <c r="L77" s="736" t="s">
        <v>258</v>
      </c>
      <c r="M77" s="737" t="s">
        <v>258</v>
      </c>
      <c r="N77" s="735" t="s">
        <v>258</v>
      </c>
      <c r="O77" s="736" t="s">
        <v>258</v>
      </c>
      <c r="P77" s="737" t="s">
        <v>258</v>
      </c>
      <c r="Q77" s="735" t="s">
        <v>258</v>
      </c>
      <c r="R77" s="736" t="s">
        <v>258</v>
      </c>
      <c r="S77" s="737" t="s">
        <v>258</v>
      </c>
    </row>
    <row r="78" spans="1:35" ht="15.75">
      <c r="A78" s="401" t="s">
        <v>626</v>
      </c>
      <c r="B78" s="733" t="s">
        <v>87</v>
      </c>
      <c r="C78" s="738" t="s">
        <v>562</v>
      </c>
      <c r="D78" s="625" t="s">
        <v>563</v>
      </c>
      <c r="E78" s="739" t="e">
        <f>F78</f>
        <v>#REF!</v>
      </c>
      <c r="F78" s="740" t="e">
        <f>F73/F27</f>
        <v>#REF!</v>
      </c>
      <c r="G78" s="741" t="s">
        <v>258</v>
      </c>
      <c r="H78" s="739" t="e">
        <f>I78</f>
        <v>#REF!</v>
      </c>
      <c r="I78" s="740" t="e">
        <f>I73/I27</f>
        <v>#REF!</v>
      </c>
      <c r="J78" s="741" t="s">
        <v>258</v>
      </c>
      <c r="K78" s="739" t="e">
        <f>L78</f>
        <v>#REF!</v>
      </c>
      <c r="L78" s="740" t="e">
        <f>L73/L27</f>
        <v>#REF!</v>
      </c>
      <c r="M78" s="741" t="s">
        <v>258</v>
      </c>
      <c r="N78" s="739" t="e">
        <f>O78</f>
        <v>#REF!</v>
      </c>
      <c r="O78" s="740" t="e">
        <f>O73/O27</f>
        <v>#REF!</v>
      </c>
      <c r="P78" s="741" t="s">
        <v>258</v>
      </c>
      <c r="Q78" s="739" t="e">
        <f>R78</f>
        <v>#REF!</v>
      </c>
      <c r="R78" s="740" t="e">
        <f>R73/R27</f>
        <v>#REF!</v>
      </c>
      <c r="S78" s="741" t="s">
        <v>258</v>
      </c>
    </row>
    <row r="79" spans="1:35" ht="31.5">
      <c r="A79" s="401" t="s">
        <v>626</v>
      </c>
      <c r="B79" s="733" t="s">
        <v>88</v>
      </c>
      <c r="C79" s="738" t="s">
        <v>627</v>
      </c>
      <c r="D79" s="625" t="s">
        <v>564</v>
      </c>
      <c r="E79" s="650" t="e">
        <f>G79</f>
        <v>#REF!</v>
      </c>
      <c r="F79" s="651" t="s">
        <v>258</v>
      </c>
      <c r="G79" s="652" t="e">
        <f>G73/G20*1000</f>
        <v>#REF!</v>
      </c>
      <c r="H79" s="650" t="e">
        <f>J79</f>
        <v>#REF!</v>
      </c>
      <c r="I79" s="651" t="s">
        <v>258</v>
      </c>
      <c r="J79" s="652" t="e">
        <f>J73/J20*1000</f>
        <v>#REF!</v>
      </c>
      <c r="K79" s="650" t="e">
        <f>M79</f>
        <v>#REF!</v>
      </c>
      <c r="L79" s="651" t="s">
        <v>258</v>
      </c>
      <c r="M79" s="652" t="e">
        <f>M73*1000/M20</f>
        <v>#REF!</v>
      </c>
      <c r="N79" s="650" t="e">
        <f>P79</f>
        <v>#REF!</v>
      </c>
      <c r="O79" s="651" t="s">
        <v>258</v>
      </c>
      <c r="P79" s="652" t="e">
        <f>P73/P20*1000</f>
        <v>#REF!</v>
      </c>
      <c r="Q79" s="650" t="e">
        <f>S79</f>
        <v>#REF!</v>
      </c>
      <c r="R79" s="651" t="s">
        <v>258</v>
      </c>
      <c r="S79" s="652" t="e">
        <f>S73/S20*1000</f>
        <v>#REF!</v>
      </c>
    </row>
    <row r="80" spans="1:35" ht="32.25" thickBot="1">
      <c r="A80" s="402" t="s">
        <v>628</v>
      </c>
      <c r="B80" s="733" t="s">
        <v>90</v>
      </c>
      <c r="C80" s="627" t="s">
        <v>629</v>
      </c>
      <c r="D80" s="628" t="s">
        <v>564</v>
      </c>
      <c r="E80" s="658" t="str">
        <f t="shared" ref="E80:S80" si="53">IFERROR(E79/12,"х")</f>
        <v>х</v>
      </c>
      <c r="F80" s="656" t="str">
        <f t="shared" si="53"/>
        <v>х</v>
      </c>
      <c r="G80" s="657" t="str">
        <f t="shared" si="53"/>
        <v>х</v>
      </c>
      <c r="H80" s="658" t="str">
        <f t="shared" si="53"/>
        <v>х</v>
      </c>
      <c r="I80" s="656" t="str">
        <f t="shared" si="53"/>
        <v>х</v>
      </c>
      <c r="J80" s="657" t="str">
        <f t="shared" si="53"/>
        <v>х</v>
      </c>
      <c r="K80" s="658" t="str">
        <f t="shared" si="53"/>
        <v>х</v>
      </c>
      <c r="L80" s="656" t="str">
        <f t="shared" si="53"/>
        <v>х</v>
      </c>
      <c r="M80" s="658" t="str">
        <f t="shared" si="53"/>
        <v>х</v>
      </c>
      <c r="N80" s="658" t="str">
        <f t="shared" si="53"/>
        <v>х</v>
      </c>
      <c r="O80" s="656" t="str">
        <f t="shared" si="53"/>
        <v>х</v>
      </c>
      <c r="P80" s="657" t="str">
        <f t="shared" si="53"/>
        <v>х</v>
      </c>
      <c r="Q80" s="658" t="str">
        <f t="shared" si="53"/>
        <v>х</v>
      </c>
      <c r="R80" s="656" t="str">
        <f t="shared" si="53"/>
        <v>х</v>
      </c>
      <c r="S80" s="657" t="str">
        <f t="shared" si="53"/>
        <v>х</v>
      </c>
    </row>
    <row r="81" spans="1:29" ht="31.5">
      <c r="A81" s="403"/>
      <c r="B81" s="724" t="s">
        <v>144</v>
      </c>
      <c r="C81" s="725" t="s">
        <v>565</v>
      </c>
      <c r="D81" s="682" t="s">
        <v>390</v>
      </c>
      <c r="E81" s="726" t="s">
        <v>258</v>
      </c>
      <c r="F81" s="727" t="s">
        <v>258</v>
      </c>
      <c r="G81" s="728" t="s">
        <v>258</v>
      </c>
      <c r="H81" s="726" t="s">
        <v>258</v>
      </c>
      <c r="I81" s="727" t="s">
        <v>258</v>
      </c>
      <c r="J81" s="728" t="s">
        <v>258</v>
      </c>
      <c r="K81" s="726" t="s">
        <v>258</v>
      </c>
      <c r="L81" s="727" t="s">
        <v>258</v>
      </c>
      <c r="M81" s="728" t="s">
        <v>258</v>
      </c>
      <c r="N81" s="726" t="s">
        <v>258</v>
      </c>
      <c r="O81" s="727" t="s">
        <v>258</v>
      </c>
      <c r="P81" s="728" t="s">
        <v>258</v>
      </c>
      <c r="Q81" s="726" t="s">
        <v>258</v>
      </c>
      <c r="R81" s="727" t="s">
        <v>258</v>
      </c>
      <c r="S81" s="728" t="s">
        <v>258</v>
      </c>
    </row>
    <row r="82" spans="1:29" ht="15.75">
      <c r="A82" s="403"/>
      <c r="B82" s="672" t="s">
        <v>185</v>
      </c>
      <c r="C82" s="729" t="s">
        <v>562</v>
      </c>
      <c r="D82" s="730" t="s">
        <v>563</v>
      </c>
      <c r="E82" s="507" t="e">
        <f>E78*1.2</f>
        <v>#REF!</v>
      </c>
      <c r="F82" s="508" t="e">
        <f>F78*1.2</f>
        <v>#REF!</v>
      </c>
      <c r="G82" s="484" t="s">
        <v>258</v>
      </c>
      <c r="H82" s="507" t="e">
        <f>H78*1.2</f>
        <v>#REF!</v>
      </c>
      <c r="I82" s="508" t="e">
        <f>I78*1.2</f>
        <v>#REF!</v>
      </c>
      <c r="J82" s="484" t="s">
        <v>258</v>
      </c>
      <c r="K82" s="507" t="e">
        <f>K78*1.2</f>
        <v>#REF!</v>
      </c>
      <c r="L82" s="508" t="e">
        <f>L78*1.2</f>
        <v>#REF!</v>
      </c>
      <c r="M82" s="484" t="s">
        <v>258</v>
      </c>
      <c r="N82" s="507" t="e">
        <f>N78*1.2</f>
        <v>#REF!</v>
      </c>
      <c r="O82" s="508" t="e">
        <f>O78*1.2</f>
        <v>#REF!</v>
      </c>
      <c r="P82" s="484" t="s">
        <v>258</v>
      </c>
      <c r="Q82" s="507" t="e">
        <f>Q78*1.2</f>
        <v>#REF!</v>
      </c>
      <c r="R82" s="508" t="e">
        <f>R78*1.2</f>
        <v>#REF!</v>
      </c>
      <c r="S82" s="484" t="s">
        <v>258</v>
      </c>
    </row>
    <row r="83" spans="1:29" ht="31.5">
      <c r="A83" s="401" t="s">
        <v>626</v>
      </c>
      <c r="B83" s="672" t="s">
        <v>186</v>
      </c>
      <c r="C83" s="729" t="s">
        <v>622</v>
      </c>
      <c r="D83" s="730" t="s">
        <v>564</v>
      </c>
      <c r="E83" s="612" t="e">
        <f>E79*1.2</f>
        <v>#REF!</v>
      </c>
      <c r="F83" s="613" t="s">
        <v>258</v>
      </c>
      <c r="G83" s="615" t="e">
        <f>G79*1.2</f>
        <v>#REF!</v>
      </c>
      <c r="H83" s="612" t="e">
        <f>H79*1.2</f>
        <v>#REF!</v>
      </c>
      <c r="I83" s="613" t="s">
        <v>258</v>
      </c>
      <c r="J83" s="615" t="e">
        <f>J79*1.2</f>
        <v>#REF!</v>
      </c>
      <c r="K83" s="612" t="e">
        <f>K79*1.2</f>
        <v>#REF!</v>
      </c>
      <c r="L83" s="613" t="s">
        <v>258</v>
      </c>
      <c r="M83" s="615" t="e">
        <f>M79*1.2</f>
        <v>#REF!</v>
      </c>
      <c r="N83" s="612" t="e">
        <f>N79*1.2</f>
        <v>#REF!</v>
      </c>
      <c r="O83" s="613" t="s">
        <v>258</v>
      </c>
      <c r="P83" s="615" t="e">
        <f>P79*1.2</f>
        <v>#REF!</v>
      </c>
      <c r="Q83" s="612" t="e">
        <f>Q79*1.2</f>
        <v>#REF!</v>
      </c>
      <c r="R83" s="613" t="s">
        <v>258</v>
      </c>
      <c r="S83" s="615" t="e">
        <f>S79*1.2</f>
        <v>#REF!</v>
      </c>
    </row>
    <row r="84" spans="1:29" ht="32.25" thickBot="1">
      <c r="A84" s="402" t="s">
        <v>628</v>
      </c>
      <c r="B84" s="674" t="s">
        <v>677</v>
      </c>
      <c r="C84" s="731" t="s">
        <v>623</v>
      </c>
      <c r="D84" s="732" t="s">
        <v>564</v>
      </c>
      <c r="E84" s="854" t="str">
        <f t="shared" ref="E84:S84" si="54">IFERROR(E83/12,"х")</f>
        <v>х</v>
      </c>
      <c r="F84" s="855" t="str">
        <f t="shared" si="54"/>
        <v>х</v>
      </c>
      <c r="G84" s="856" t="str">
        <f t="shared" si="54"/>
        <v>х</v>
      </c>
      <c r="H84" s="854" t="str">
        <f t="shared" si="54"/>
        <v>х</v>
      </c>
      <c r="I84" s="855" t="str">
        <f t="shared" si="54"/>
        <v>х</v>
      </c>
      <c r="J84" s="856" t="str">
        <f t="shared" si="54"/>
        <v>х</v>
      </c>
      <c r="K84" s="854" t="str">
        <f t="shared" si="54"/>
        <v>х</v>
      </c>
      <c r="L84" s="855" t="str">
        <f t="shared" si="54"/>
        <v>х</v>
      </c>
      <c r="M84" s="856" t="str">
        <f t="shared" si="54"/>
        <v>х</v>
      </c>
      <c r="N84" s="854" t="str">
        <f t="shared" si="54"/>
        <v>х</v>
      </c>
      <c r="O84" s="855" t="str">
        <f t="shared" si="54"/>
        <v>х</v>
      </c>
      <c r="P84" s="856" t="str">
        <f t="shared" si="54"/>
        <v>х</v>
      </c>
      <c r="Q84" s="854" t="str">
        <f t="shared" si="54"/>
        <v>х</v>
      </c>
      <c r="R84" s="855" t="str">
        <f t="shared" si="54"/>
        <v>х</v>
      </c>
      <c r="S84" s="856" t="str">
        <f t="shared" si="54"/>
        <v>х</v>
      </c>
    </row>
    <row r="85" spans="1:29" ht="34.5" customHeight="1" thickBot="1">
      <c r="B85" s="567"/>
      <c r="C85" s="1154" t="s">
        <v>632</v>
      </c>
      <c r="D85" s="1155"/>
      <c r="E85" s="1155"/>
      <c r="F85" s="1155"/>
      <c r="G85" s="1155"/>
      <c r="H85" s="1155"/>
      <c r="I85" s="1155"/>
      <c r="J85" s="1155"/>
      <c r="K85" s="1155"/>
      <c r="L85" s="1155"/>
      <c r="M85" s="1155"/>
      <c r="N85" s="1155"/>
      <c r="O85" s="1155"/>
      <c r="P85" s="1155"/>
      <c r="Q85" s="1155"/>
      <c r="R85" s="1155"/>
      <c r="S85" s="1156"/>
    </row>
    <row r="86" spans="1:29" s="387" customFormat="1" ht="15.75">
      <c r="A86" s="404"/>
      <c r="B86" s="405">
        <v>1</v>
      </c>
      <c r="C86" s="164" t="s">
        <v>160</v>
      </c>
      <c r="D86" s="406" t="s">
        <v>25</v>
      </c>
      <c r="E86" s="407" t="e">
        <f>E87+E93+E94+E98</f>
        <v>#REF!</v>
      </c>
      <c r="F86" s="408" t="e">
        <f>F87+F93+F94+F98</f>
        <v>#REF!</v>
      </c>
      <c r="G86" s="409" t="e">
        <f t="shared" ref="G86:S86" si="55">G87+G93+G94+G98</f>
        <v>#REF!</v>
      </c>
      <c r="H86" s="407" t="e">
        <f>H87+H93+H94+H98</f>
        <v>#REF!</v>
      </c>
      <c r="I86" s="408" t="e">
        <f t="shared" si="55"/>
        <v>#REF!</v>
      </c>
      <c r="J86" s="409" t="e">
        <f t="shared" si="55"/>
        <v>#REF!</v>
      </c>
      <c r="K86" s="407" t="e">
        <f t="shared" si="55"/>
        <v>#REF!</v>
      </c>
      <c r="L86" s="408" t="e">
        <f t="shared" si="55"/>
        <v>#REF!</v>
      </c>
      <c r="M86" s="409" t="e">
        <f t="shared" si="55"/>
        <v>#REF!</v>
      </c>
      <c r="N86" s="407" t="e">
        <f t="shared" si="55"/>
        <v>#REF!</v>
      </c>
      <c r="O86" s="408" t="e">
        <f t="shared" si="55"/>
        <v>#REF!</v>
      </c>
      <c r="P86" s="409" t="e">
        <f t="shared" si="55"/>
        <v>#REF!</v>
      </c>
      <c r="Q86" s="407" t="e">
        <f t="shared" si="55"/>
        <v>#REF!</v>
      </c>
      <c r="R86" s="408" t="e">
        <f t="shared" si="55"/>
        <v>#REF!</v>
      </c>
      <c r="S86" s="409" t="e">
        <f t="shared" si="55"/>
        <v>#REF!</v>
      </c>
      <c r="T86" s="786" t="e">
        <f>'Д 2'!G11-'ТЕ_2ст_тариф (Ком_по зм.част)'!E86</f>
        <v>#REF!</v>
      </c>
      <c r="U86" s="492"/>
      <c r="V86" s="410"/>
      <c r="W86" s="410"/>
      <c r="X86" s="410"/>
      <c r="Y86" s="410"/>
      <c r="Z86" s="410"/>
      <c r="AA86" s="410"/>
    </row>
    <row r="87" spans="1:29" ht="15.75">
      <c r="A87" s="404"/>
      <c r="B87" s="405" t="s">
        <v>9</v>
      </c>
      <c r="C87" s="162" t="s">
        <v>161</v>
      </c>
      <c r="D87" s="411" t="s">
        <v>25</v>
      </c>
      <c r="E87" s="412" t="e">
        <f t="shared" ref="E87:J87" si="56">E88+E89+E90+E91</f>
        <v>#REF!</v>
      </c>
      <c r="F87" s="413" t="e">
        <f t="shared" si="56"/>
        <v>#REF!</v>
      </c>
      <c r="G87" s="414" t="e">
        <f t="shared" si="56"/>
        <v>#REF!</v>
      </c>
      <c r="H87" s="412" t="e">
        <f t="shared" si="56"/>
        <v>#REF!</v>
      </c>
      <c r="I87" s="413" t="e">
        <f t="shared" si="56"/>
        <v>#REF!</v>
      </c>
      <c r="J87" s="414" t="e">
        <f t="shared" si="56"/>
        <v>#REF!</v>
      </c>
      <c r="K87" s="412" t="e">
        <f t="shared" ref="K87:S87" si="57">K88+K89+K90+K91</f>
        <v>#REF!</v>
      </c>
      <c r="L87" s="413" t="e">
        <f t="shared" si="57"/>
        <v>#REF!</v>
      </c>
      <c r="M87" s="414" t="e">
        <f t="shared" si="57"/>
        <v>#REF!</v>
      </c>
      <c r="N87" s="412" t="e">
        <f t="shared" si="57"/>
        <v>#REF!</v>
      </c>
      <c r="O87" s="413" t="e">
        <f t="shared" si="57"/>
        <v>#REF!</v>
      </c>
      <c r="P87" s="414" t="e">
        <f t="shared" si="57"/>
        <v>#REF!</v>
      </c>
      <c r="Q87" s="412" t="e">
        <f t="shared" si="57"/>
        <v>#REF!</v>
      </c>
      <c r="R87" s="413" t="e">
        <f t="shared" si="57"/>
        <v>#REF!</v>
      </c>
      <c r="S87" s="414" t="e">
        <f t="shared" si="57"/>
        <v>#REF!</v>
      </c>
      <c r="T87" s="786" t="e">
        <f>E75-E78</f>
        <v>#REF!</v>
      </c>
      <c r="U87" s="492" t="e">
        <f>T87*(E27-E17)-T86</f>
        <v>#REF!</v>
      </c>
      <c r="V87" s="410"/>
      <c r="W87" s="410"/>
      <c r="X87" s="410"/>
      <c r="Y87" s="410"/>
      <c r="Z87" s="410"/>
      <c r="AA87" s="410"/>
      <c r="AC87" s="387"/>
    </row>
    <row r="88" spans="1:29" ht="15.75">
      <c r="A88"/>
      <c r="B88" s="405" t="s">
        <v>26</v>
      </c>
      <c r="C88" s="162" t="s">
        <v>29</v>
      </c>
      <c r="D88" s="411" t="s">
        <v>25</v>
      </c>
      <c r="E88" s="412" t="e">
        <f>F88+G88</f>
        <v>#REF!</v>
      </c>
      <c r="F88" s="415" t="e">
        <f>#REF!</f>
        <v>#REF!</v>
      </c>
      <c r="G88" s="416"/>
      <c r="H88" s="412" t="e">
        <f>I88+J88</f>
        <v>#REF!</v>
      </c>
      <c r="I88" s="413" t="e">
        <f>$F$88*H9</f>
        <v>#REF!</v>
      </c>
      <c r="J88" s="416"/>
      <c r="K88" s="412" t="e">
        <f>L88+M88</f>
        <v>#REF!</v>
      </c>
      <c r="L88" s="413" t="e">
        <f>$F$88*K9</f>
        <v>#REF!</v>
      </c>
      <c r="M88" s="416"/>
      <c r="N88" s="412" t="e">
        <f>O88+P88</f>
        <v>#REF!</v>
      </c>
      <c r="O88" s="413" t="e">
        <f>$F$88*N9</f>
        <v>#REF!</v>
      </c>
      <c r="P88" s="416"/>
      <c r="Q88" s="412" t="e">
        <f>R88+S88</f>
        <v>#REF!</v>
      </c>
      <c r="R88" s="413" t="e">
        <f>$F$88*Q9</f>
        <v>#REF!</v>
      </c>
      <c r="S88" s="416"/>
      <c r="T88" s="404"/>
      <c r="U88" s="410"/>
      <c r="V88" s="410"/>
      <c r="W88" s="410"/>
      <c r="X88" s="410"/>
      <c r="Y88" s="410"/>
      <c r="Z88" s="410"/>
      <c r="AA88" s="410"/>
      <c r="AC88" s="387"/>
    </row>
    <row r="89" spans="1:29" ht="25.5">
      <c r="A89"/>
      <c r="B89" s="320" t="s">
        <v>28</v>
      </c>
      <c r="C89" s="162" t="s">
        <v>566</v>
      </c>
      <c r="D89" s="411" t="s">
        <v>25</v>
      </c>
      <c r="E89" s="417">
        <v>0</v>
      </c>
      <c r="F89" s="418">
        <v>0</v>
      </c>
      <c r="G89" s="419">
        <v>0</v>
      </c>
      <c r="H89" s="417">
        <v>0</v>
      </c>
      <c r="I89" s="418">
        <v>0</v>
      </c>
      <c r="J89" s="425" t="e">
        <f t="shared" ref="J89" si="58">$G89/$G$18*$J$18</f>
        <v>#REF!</v>
      </c>
      <c r="K89" s="417">
        <v>0</v>
      </c>
      <c r="L89" s="418">
        <v>0</v>
      </c>
      <c r="M89" s="425" t="e">
        <f>$G89/$G$18*$M$18</f>
        <v>#REF!</v>
      </c>
      <c r="N89" s="417">
        <v>0</v>
      </c>
      <c r="O89" s="418">
        <v>0</v>
      </c>
      <c r="P89" s="425" t="e">
        <f>$G89/$G$18*$P$18</f>
        <v>#REF!</v>
      </c>
      <c r="Q89" s="417">
        <v>0</v>
      </c>
      <c r="R89" s="418">
        <v>0</v>
      </c>
      <c r="S89" s="425" t="e">
        <f>$G89/$G$18*$S$18</f>
        <v>#REF!</v>
      </c>
      <c r="T89" s="404"/>
      <c r="U89" s="410"/>
      <c r="V89" s="410"/>
      <c r="W89" s="410"/>
      <c r="X89" s="410"/>
      <c r="Y89" s="410"/>
      <c r="Z89" s="410"/>
      <c r="AA89" s="410"/>
      <c r="AC89" s="387"/>
    </row>
    <row r="90" spans="1:29" ht="25.5">
      <c r="A90"/>
      <c r="B90" s="320" t="s">
        <v>30</v>
      </c>
      <c r="C90" s="162" t="s">
        <v>567</v>
      </c>
      <c r="D90" s="411" t="s">
        <v>25</v>
      </c>
      <c r="E90" s="412" t="e">
        <f>F90+G90</f>
        <v>#REF!</v>
      </c>
      <c r="F90" s="416"/>
      <c r="G90" s="420" t="e">
        <f>#REF!</f>
        <v>#REF!</v>
      </c>
      <c r="H90" s="412" t="e">
        <f>I90+J90</f>
        <v>#REF!</v>
      </c>
      <c r="I90" s="416"/>
      <c r="J90" s="425" t="e">
        <f>$G90/$G$18*$J$18</f>
        <v>#REF!</v>
      </c>
      <c r="K90" s="412" t="e">
        <f t="shared" ref="K90:K105" si="59">L90+M90</f>
        <v>#REF!</v>
      </c>
      <c r="L90" s="421"/>
      <c r="M90" s="425" t="e">
        <f>$G90/$G$18*$M$18</f>
        <v>#REF!</v>
      </c>
      <c r="N90" s="412" t="e">
        <f t="shared" ref="N90:N105" si="60">O90+P90</f>
        <v>#REF!</v>
      </c>
      <c r="O90" s="421"/>
      <c r="P90" s="425" t="e">
        <f t="shared" ref="P90" si="61">$G90/$G$18*$P$18</f>
        <v>#REF!</v>
      </c>
      <c r="Q90" s="412" t="e">
        <f t="shared" ref="Q90:Q105" si="62">R90+S90</f>
        <v>#REF!</v>
      </c>
      <c r="R90" s="421"/>
      <c r="S90" s="425" t="e">
        <f>$G90/$G$18*$S$18</f>
        <v>#REF!</v>
      </c>
      <c r="T90" s="404"/>
      <c r="U90" s="512" t="e">
        <f>G89-J89-M89-P89-S89</f>
        <v>#REF!</v>
      </c>
      <c r="V90" s="512"/>
      <c r="W90" s="512"/>
      <c r="X90" s="410"/>
      <c r="Y90" s="410"/>
      <c r="Z90" s="410"/>
      <c r="AA90" s="410"/>
      <c r="AC90" s="387"/>
    </row>
    <row r="91" spans="1:29" ht="15.75">
      <c r="A91"/>
      <c r="B91" s="320" t="s">
        <v>31</v>
      </c>
      <c r="C91" s="162" t="s">
        <v>393</v>
      </c>
      <c r="D91" s="411" t="s">
        <v>25</v>
      </c>
      <c r="E91" s="412" t="e">
        <f>F91+G91</f>
        <v>#REF!</v>
      </c>
      <c r="F91" s="416"/>
      <c r="G91" s="420" t="e">
        <f>#REF!+G92</f>
        <v>#REF!</v>
      </c>
      <c r="H91" s="412" t="e">
        <f>I91+J91</f>
        <v>#REF!</v>
      </c>
      <c r="I91" s="416"/>
      <c r="J91" s="425" t="e">
        <f>$G91*H$10</f>
        <v>#REF!</v>
      </c>
      <c r="K91" s="412" t="e">
        <f t="shared" si="59"/>
        <v>#REF!</v>
      </c>
      <c r="L91" s="421"/>
      <c r="M91" s="425" t="e">
        <f>$G91*K$10</f>
        <v>#REF!</v>
      </c>
      <c r="N91" s="412" t="e">
        <f t="shared" si="60"/>
        <v>#REF!</v>
      </c>
      <c r="O91" s="421"/>
      <c r="P91" s="425" t="e">
        <f t="shared" ref="P91:P111" si="63">$G91*N$10</f>
        <v>#REF!</v>
      </c>
      <c r="Q91" s="412" t="e">
        <f t="shared" si="62"/>
        <v>#REF!</v>
      </c>
      <c r="R91" s="421"/>
      <c r="S91" s="425" t="e">
        <f t="shared" ref="S91:S111" si="64">$G91*Q$10</f>
        <v>#REF!</v>
      </c>
      <c r="T91" s="404"/>
      <c r="U91" s="512" t="e">
        <f t="shared" ref="U91:U111" si="65">G90-J90-M90-P90-S90</f>
        <v>#REF!</v>
      </c>
      <c r="V91" s="512"/>
      <c r="W91" s="512"/>
      <c r="X91" s="410"/>
      <c r="Y91" s="410"/>
      <c r="Z91" s="410"/>
      <c r="AA91" s="410"/>
      <c r="AC91" s="387"/>
    </row>
    <row r="92" spans="1:29" ht="25.5">
      <c r="A92" s="785" t="s">
        <v>686</v>
      </c>
      <c r="B92" s="320" t="s">
        <v>568</v>
      </c>
      <c r="C92" s="491" t="s">
        <v>569</v>
      </c>
      <c r="D92" s="411" t="s">
        <v>25</v>
      </c>
      <c r="E92" s="880" t="e">
        <f>F92+G92</f>
        <v>#REF!</v>
      </c>
      <c r="F92" s="422"/>
      <c r="G92" s="597" t="e">
        <f>#REF!*F78/1000</f>
        <v>#REF!</v>
      </c>
      <c r="H92" s="412" t="e">
        <f>I92+J92</f>
        <v>#REF!</v>
      </c>
      <c r="I92" s="421"/>
      <c r="J92" s="598" t="e">
        <f>$G92*H$10</f>
        <v>#REF!</v>
      </c>
      <c r="K92" s="412" t="e">
        <f t="shared" si="59"/>
        <v>#REF!</v>
      </c>
      <c r="L92" s="421"/>
      <c r="M92" s="598" t="e">
        <f>$G92*K$10</f>
        <v>#REF!</v>
      </c>
      <c r="N92" s="412" t="e">
        <f t="shared" si="60"/>
        <v>#REF!</v>
      </c>
      <c r="O92" s="421"/>
      <c r="P92" s="598" t="e">
        <f>$G92*N$10</f>
        <v>#REF!</v>
      </c>
      <c r="Q92" s="412" t="e">
        <f t="shared" si="62"/>
        <v>#REF!</v>
      </c>
      <c r="R92" s="421"/>
      <c r="S92" s="598" t="e">
        <f>$G92*Q$10</f>
        <v>#REF!</v>
      </c>
      <c r="T92" s="404"/>
      <c r="U92" s="512" t="e">
        <f t="shared" si="65"/>
        <v>#REF!</v>
      </c>
      <c r="V92" s="512"/>
      <c r="W92" s="512"/>
      <c r="X92" s="410"/>
      <c r="Y92" s="410"/>
      <c r="Z92" s="410"/>
      <c r="AA92" s="410"/>
      <c r="AC92" s="387"/>
    </row>
    <row r="93" spans="1:29" ht="15.75">
      <c r="A93"/>
      <c r="B93" s="320" t="s">
        <v>10</v>
      </c>
      <c r="C93" s="423" t="s">
        <v>35</v>
      </c>
      <c r="D93" s="411" t="s">
        <v>25</v>
      </c>
      <c r="E93" s="412" t="e">
        <f t="shared" ref="E93:E111" si="66">F93+G93</f>
        <v>#REF!</v>
      </c>
      <c r="F93" s="416"/>
      <c r="G93" s="420" t="e">
        <f>#REF!</f>
        <v>#REF!</v>
      </c>
      <c r="H93" s="412" t="e">
        <f t="shared" ref="H93:H105" si="67">I93+J93</f>
        <v>#REF!</v>
      </c>
      <c r="I93" s="421"/>
      <c r="J93" s="425" t="e">
        <f>$G93*H$10</f>
        <v>#REF!</v>
      </c>
      <c r="K93" s="412" t="e">
        <f t="shared" si="59"/>
        <v>#REF!</v>
      </c>
      <c r="L93" s="421"/>
      <c r="M93" s="425" t="e">
        <f t="shared" ref="M93:M111" si="68">$G93*K$10</f>
        <v>#REF!</v>
      </c>
      <c r="N93" s="412" t="e">
        <f t="shared" si="60"/>
        <v>#REF!</v>
      </c>
      <c r="O93" s="421"/>
      <c r="P93" s="425" t="e">
        <f t="shared" si="63"/>
        <v>#REF!</v>
      </c>
      <c r="Q93" s="412" t="e">
        <f t="shared" si="62"/>
        <v>#REF!</v>
      </c>
      <c r="R93" s="421"/>
      <c r="S93" s="425" t="e">
        <f t="shared" si="64"/>
        <v>#REF!</v>
      </c>
      <c r="T93" s="404"/>
      <c r="U93" s="512" t="e">
        <f t="shared" si="65"/>
        <v>#REF!</v>
      </c>
      <c r="V93" s="512"/>
      <c r="W93" s="512"/>
      <c r="X93" s="410"/>
      <c r="Y93" s="410"/>
      <c r="Z93" s="410"/>
      <c r="AA93" s="410"/>
      <c r="AC93" s="387"/>
    </row>
    <row r="94" spans="1:29" ht="15.75">
      <c r="A94"/>
      <c r="B94" s="320" t="s">
        <v>36</v>
      </c>
      <c r="C94" s="162" t="s">
        <v>162</v>
      </c>
      <c r="D94" s="411" t="s">
        <v>25</v>
      </c>
      <c r="E94" s="412" t="e">
        <f>E95+E96+E97</f>
        <v>#REF!</v>
      </c>
      <c r="F94" s="416"/>
      <c r="G94" s="420" t="e">
        <f>#REF!</f>
        <v>#REF!</v>
      </c>
      <c r="H94" s="412" t="e">
        <f>H95+H96+H97</f>
        <v>#REF!</v>
      </c>
      <c r="I94" s="421"/>
      <c r="J94" s="425" t="e">
        <f t="shared" ref="J94:J97" si="69">$G94*H$10</f>
        <v>#REF!</v>
      </c>
      <c r="K94" s="412" t="e">
        <f t="shared" ref="K94:Q94" si="70">K95+K96+K97</f>
        <v>#REF!</v>
      </c>
      <c r="L94" s="421"/>
      <c r="M94" s="425" t="e">
        <f t="shared" si="68"/>
        <v>#REF!</v>
      </c>
      <c r="N94" s="412" t="e">
        <f t="shared" si="70"/>
        <v>#REF!</v>
      </c>
      <c r="O94" s="421"/>
      <c r="P94" s="425" t="e">
        <f t="shared" si="63"/>
        <v>#REF!</v>
      </c>
      <c r="Q94" s="412" t="e">
        <f t="shared" si="70"/>
        <v>#REF!</v>
      </c>
      <c r="R94" s="421"/>
      <c r="S94" s="425" t="e">
        <f t="shared" si="64"/>
        <v>#REF!</v>
      </c>
      <c r="T94" s="404"/>
      <c r="U94" s="512" t="e">
        <f t="shared" si="65"/>
        <v>#REF!</v>
      </c>
      <c r="V94" s="512"/>
      <c r="W94" s="512"/>
      <c r="X94" s="410"/>
      <c r="Y94" s="410"/>
      <c r="Z94" s="410"/>
      <c r="AA94" s="410"/>
      <c r="AC94" s="387"/>
    </row>
    <row r="95" spans="1:29" ht="25.5">
      <c r="A95"/>
      <c r="B95" s="320" t="s">
        <v>37</v>
      </c>
      <c r="C95" s="162" t="s">
        <v>558</v>
      </c>
      <c r="D95" s="411" t="s">
        <v>25</v>
      </c>
      <c r="E95" s="412" t="e">
        <f>F95+G95</f>
        <v>#REF!</v>
      </c>
      <c r="F95" s="416"/>
      <c r="G95" s="420" t="e">
        <f>#REF!</f>
        <v>#REF!</v>
      </c>
      <c r="H95" s="424" t="e">
        <f t="shared" si="67"/>
        <v>#REF!</v>
      </c>
      <c r="I95" s="421"/>
      <c r="J95" s="425" t="e">
        <f t="shared" si="69"/>
        <v>#REF!</v>
      </c>
      <c r="K95" s="424" t="e">
        <f t="shared" si="59"/>
        <v>#REF!</v>
      </c>
      <c r="L95" s="421"/>
      <c r="M95" s="425" t="e">
        <f t="shared" si="68"/>
        <v>#REF!</v>
      </c>
      <c r="N95" s="424" t="e">
        <f t="shared" si="60"/>
        <v>#REF!</v>
      </c>
      <c r="O95" s="421"/>
      <c r="P95" s="425" t="e">
        <f t="shared" si="63"/>
        <v>#REF!</v>
      </c>
      <c r="Q95" s="424" t="e">
        <f t="shared" si="62"/>
        <v>#REF!</v>
      </c>
      <c r="R95" s="421"/>
      <c r="S95" s="425" t="e">
        <f t="shared" si="64"/>
        <v>#REF!</v>
      </c>
      <c r="T95" s="404"/>
      <c r="U95" s="512" t="e">
        <f t="shared" si="65"/>
        <v>#REF!</v>
      </c>
      <c r="V95" s="512"/>
      <c r="W95" s="512"/>
      <c r="X95" s="410"/>
      <c r="Y95" s="410"/>
      <c r="Z95" s="410"/>
      <c r="AA95" s="410"/>
      <c r="AC95" s="387"/>
    </row>
    <row r="96" spans="1:29" ht="15.75">
      <c r="A96"/>
      <c r="B96" s="320" t="s">
        <v>39</v>
      </c>
      <c r="C96" s="162" t="s">
        <v>400</v>
      </c>
      <c r="D96" s="411" t="s">
        <v>25</v>
      </c>
      <c r="E96" s="412" t="e">
        <f>F96+G96</f>
        <v>#REF!</v>
      </c>
      <c r="F96" s="416"/>
      <c r="G96" s="420" t="e">
        <f>#REF!</f>
        <v>#REF!</v>
      </c>
      <c r="H96" s="424" t="e">
        <f t="shared" si="67"/>
        <v>#REF!</v>
      </c>
      <c r="I96" s="416"/>
      <c r="J96" s="425" t="e">
        <f t="shared" si="69"/>
        <v>#REF!</v>
      </c>
      <c r="K96" s="424" t="e">
        <f t="shared" si="59"/>
        <v>#REF!</v>
      </c>
      <c r="L96" s="416"/>
      <c r="M96" s="425" t="e">
        <f t="shared" si="68"/>
        <v>#REF!</v>
      </c>
      <c r="N96" s="424" t="e">
        <f t="shared" si="60"/>
        <v>#REF!</v>
      </c>
      <c r="O96" s="416"/>
      <c r="P96" s="425" t="e">
        <f t="shared" si="63"/>
        <v>#REF!</v>
      </c>
      <c r="Q96" s="424" t="e">
        <f t="shared" si="62"/>
        <v>#REF!</v>
      </c>
      <c r="R96" s="416"/>
      <c r="S96" s="425" t="e">
        <f t="shared" si="64"/>
        <v>#REF!</v>
      </c>
      <c r="T96" s="404"/>
      <c r="U96" s="512" t="e">
        <f t="shared" si="65"/>
        <v>#REF!</v>
      </c>
      <c r="V96" s="512"/>
      <c r="W96" s="512"/>
      <c r="X96" s="410"/>
      <c r="Y96" s="410"/>
      <c r="Z96" s="410"/>
      <c r="AA96" s="410"/>
      <c r="AC96" s="387"/>
    </row>
    <row r="97" spans="1:29" ht="15.75">
      <c r="A97"/>
      <c r="B97" s="320" t="s">
        <v>41</v>
      </c>
      <c r="C97" s="165" t="s">
        <v>76</v>
      </c>
      <c r="D97" s="411" t="s">
        <v>25</v>
      </c>
      <c r="E97" s="412" t="e">
        <f>F97+G97</f>
        <v>#REF!</v>
      </c>
      <c r="F97" s="416"/>
      <c r="G97" s="420" t="e">
        <f>#REF!</f>
        <v>#REF!</v>
      </c>
      <c r="H97" s="424" t="e">
        <f t="shared" si="67"/>
        <v>#REF!</v>
      </c>
      <c r="I97" s="416"/>
      <c r="J97" s="425" t="e">
        <f t="shared" si="69"/>
        <v>#REF!</v>
      </c>
      <c r="K97" s="424" t="e">
        <f t="shared" si="59"/>
        <v>#REF!</v>
      </c>
      <c r="L97" s="416"/>
      <c r="M97" s="425" t="e">
        <f t="shared" si="68"/>
        <v>#REF!</v>
      </c>
      <c r="N97" s="424" t="e">
        <f t="shared" si="60"/>
        <v>#REF!</v>
      </c>
      <c r="O97" s="416"/>
      <c r="P97" s="425" t="e">
        <f t="shared" si="63"/>
        <v>#REF!</v>
      </c>
      <c r="Q97" s="424" t="e">
        <f t="shared" si="62"/>
        <v>#REF!</v>
      </c>
      <c r="R97" s="416"/>
      <c r="S97" s="425" t="e">
        <f t="shared" si="64"/>
        <v>#REF!</v>
      </c>
      <c r="T97" s="404"/>
      <c r="U97" s="512" t="e">
        <f t="shared" si="65"/>
        <v>#REF!</v>
      </c>
      <c r="V97" s="512"/>
      <c r="W97" s="512"/>
      <c r="X97" s="410"/>
      <c r="Y97" s="410"/>
      <c r="Z97" s="410"/>
      <c r="AA97" s="410"/>
      <c r="AC97" s="387"/>
    </row>
    <row r="98" spans="1:29" ht="15.75">
      <c r="A98"/>
      <c r="B98" s="320" t="s">
        <v>43</v>
      </c>
      <c r="C98" s="361" t="s">
        <v>163</v>
      </c>
      <c r="D98" s="411" t="s">
        <v>25</v>
      </c>
      <c r="E98" s="412" t="e">
        <f>E99+E100+E101</f>
        <v>#REF!</v>
      </c>
      <c r="F98" s="413">
        <f t="shared" ref="F98:S98" si="71">F99+F100+F101</f>
        <v>0</v>
      </c>
      <c r="G98" s="426" t="e">
        <f>#REF!</f>
        <v>#REF!</v>
      </c>
      <c r="H98" s="412" t="e">
        <f t="shared" si="71"/>
        <v>#REF!</v>
      </c>
      <c r="I98" s="412">
        <f t="shared" si="71"/>
        <v>0</v>
      </c>
      <c r="J98" s="412" t="e">
        <f t="shared" si="71"/>
        <v>#REF!</v>
      </c>
      <c r="K98" s="412" t="e">
        <f t="shared" si="71"/>
        <v>#REF!</v>
      </c>
      <c r="L98" s="412">
        <f t="shared" si="71"/>
        <v>0</v>
      </c>
      <c r="M98" s="412" t="e">
        <f t="shared" si="71"/>
        <v>#REF!</v>
      </c>
      <c r="N98" s="412" t="e">
        <f t="shared" si="71"/>
        <v>#REF!</v>
      </c>
      <c r="O98" s="412">
        <f t="shared" si="71"/>
        <v>0</v>
      </c>
      <c r="P98" s="412" t="e">
        <f t="shared" si="71"/>
        <v>#REF!</v>
      </c>
      <c r="Q98" s="412" t="e">
        <f t="shared" si="71"/>
        <v>#REF!</v>
      </c>
      <c r="R98" s="412">
        <f t="shared" si="71"/>
        <v>0</v>
      </c>
      <c r="S98" s="412" t="e">
        <f t="shared" si="71"/>
        <v>#REF!</v>
      </c>
      <c r="T98" s="404"/>
      <c r="U98" s="512" t="e">
        <f t="shared" si="65"/>
        <v>#REF!</v>
      </c>
      <c r="V98" s="512"/>
      <c r="W98" s="512"/>
      <c r="X98" s="410"/>
      <c r="Y98" s="410"/>
      <c r="Z98" s="410"/>
      <c r="AA98" s="410"/>
      <c r="AC98" s="387"/>
    </row>
    <row r="99" spans="1:29" ht="15.75">
      <c r="A99"/>
      <c r="B99" s="320" t="s">
        <v>44</v>
      </c>
      <c r="C99" s="162" t="s">
        <v>45</v>
      </c>
      <c r="D99" s="411" t="s">
        <v>25</v>
      </c>
      <c r="E99" s="412" t="e">
        <f t="shared" si="66"/>
        <v>#REF!</v>
      </c>
      <c r="F99" s="416"/>
      <c r="G99" s="420" t="e">
        <f>#REF!</f>
        <v>#REF!</v>
      </c>
      <c r="H99" s="412" t="e">
        <f t="shared" si="67"/>
        <v>#REF!</v>
      </c>
      <c r="I99" s="421"/>
      <c r="J99" s="425" t="e">
        <f t="shared" ref="J99:J101" si="72">$G99*H$10</f>
        <v>#REF!</v>
      </c>
      <c r="K99" s="412" t="e">
        <f t="shared" si="59"/>
        <v>#REF!</v>
      </c>
      <c r="L99" s="421"/>
      <c r="M99" s="425" t="e">
        <f t="shared" ref="M99:M101" si="73">$G99*K$10</f>
        <v>#REF!</v>
      </c>
      <c r="N99" s="412" t="e">
        <f t="shared" si="60"/>
        <v>#REF!</v>
      </c>
      <c r="O99" s="421"/>
      <c r="P99" s="425" t="e">
        <f t="shared" ref="P99:P101" si="74">$G99*N$10</f>
        <v>#REF!</v>
      </c>
      <c r="Q99" s="412" t="e">
        <f t="shared" si="62"/>
        <v>#REF!</v>
      </c>
      <c r="R99" s="421"/>
      <c r="S99" s="425" t="e">
        <f t="shared" ref="S99:S101" si="75">$G99*Q$10</f>
        <v>#REF!</v>
      </c>
      <c r="T99" s="404"/>
      <c r="U99" s="512" t="e">
        <f t="shared" si="65"/>
        <v>#REF!</v>
      </c>
      <c r="V99" s="512"/>
      <c r="W99" s="512"/>
      <c r="X99" s="410"/>
      <c r="Y99" s="410"/>
      <c r="Z99" s="410"/>
      <c r="AA99" s="410"/>
      <c r="AC99" s="387"/>
    </row>
    <row r="100" spans="1:29" ht="25.5">
      <c r="A100"/>
      <c r="B100" s="320" t="s">
        <v>46</v>
      </c>
      <c r="C100" s="162" t="s">
        <v>558</v>
      </c>
      <c r="D100" s="411" t="s">
        <v>25</v>
      </c>
      <c r="E100" s="412" t="e">
        <f t="shared" si="66"/>
        <v>#REF!</v>
      </c>
      <c r="F100" s="416"/>
      <c r="G100" s="420" t="e">
        <f>#REF!</f>
        <v>#REF!</v>
      </c>
      <c r="H100" s="412" t="e">
        <f t="shared" si="67"/>
        <v>#REF!</v>
      </c>
      <c r="I100" s="421"/>
      <c r="J100" s="425" t="e">
        <f t="shared" si="72"/>
        <v>#REF!</v>
      </c>
      <c r="K100" s="412" t="e">
        <f t="shared" si="59"/>
        <v>#REF!</v>
      </c>
      <c r="L100" s="421"/>
      <c r="M100" s="425" t="e">
        <f t="shared" si="73"/>
        <v>#REF!</v>
      </c>
      <c r="N100" s="412" t="e">
        <f t="shared" si="60"/>
        <v>#REF!</v>
      </c>
      <c r="O100" s="421"/>
      <c r="P100" s="425" t="e">
        <f t="shared" si="74"/>
        <v>#REF!</v>
      </c>
      <c r="Q100" s="412" t="e">
        <f t="shared" si="62"/>
        <v>#REF!</v>
      </c>
      <c r="R100" s="421"/>
      <c r="S100" s="425" t="e">
        <f t="shared" si="75"/>
        <v>#REF!</v>
      </c>
      <c r="T100" s="404"/>
      <c r="U100" s="512" t="e">
        <f t="shared" si="65"/>
        <v>#REF!</v>
      </c>
      <c r="V100" s="512"/>
      <c r="W100" s="512"/>
      <c r="X100" s="410"/>
      <c r="Y100" s="410"/>
      <c r="Z100" s="410"/>
      <c r="AA100" s="410"/>
      <c r="AC100" s="387"/>
    </row>
    <row r="101" spans="1:29" ht="15.75">
      <c r="A101"/>
      <c r="B101" s="320" t="s">
        <v>48</v>
      </c>
      <c r="C101" s="162" t="s">
        <v>49</v>
      </c>
      <c r="D101" s="411" t="s">
        <v>25</v>
      </c>
      <c r="E101" s="412" t="e">
        <f t="shared" si="66"/>
        <v>#REF!</v>
      </c>
      <c r="F101" s="416"/>
      <c r="G101" s="414" t="e">
        <f>G98-G99-G100</f>
        <v>#REF!</v>
      </c>
      <c r="H101" s="412" t="e">
        <f t="shared" si="67"/>
        <v>#REF!</v>
      </c>
      <c r="I101" s="421"/>
      <c r="J101" s="425" t="e">
        <f t="shared" si="72"/>
        <v>#REF!</v>
      </c>
      <c r="K101" s="412" t="e">
        <f t="shared" si="59"/>
        <v>#REF!</v>
      </c>
      <c r="L101" s="421"/>
      <c r="M101" s="425" t="e">
        <f t="shared" si="73"/>
        <v>#REF!</v>
      </c>
      <c r="N101" s="412" t="e">
        <f t="shared" si="60"/>
        <v>#REF!</v>
      </c>
      <c r="O101" s="421"/>
      <c r="P101" s="425" t="e">
        <f t="shared" si="74"/>
        <v>#REF!</v>
      </c>
      <c r="Q101" s="412" t="e">
        <f t="shared" si="62"/>
        <v>#REF!</v>
      </c>
      <c r="R101" s="421"/>
      <c r="S101" s="425" t="e">
        <f t="shared" si="75"/>
        <v>#REF!</v>
      </c>
      <c r="T101" s="404"/>
      <c r="U101" s="512" t="e">
        <f t="shared" si="65"/>
        <v>#REF!</v>
      </c>
      <c r="V101" s="512"/>
      <c r="W101" s="512"/>
      <c r="X101" s="410"/>
      <c r="Y101" s="410"/>
      <c r="Z101" s="410"/>
      <c r="AA101" s="410"/>
      <c r="AC101" s="387"/>
    </row>
    <row r="102" spans="1:29" s="387" customFormat="1" ht="15.75">
      <c r="A102"/>
      <c r="B102" s="320">
        <v>2</v>
      </c>
      <c r="C102" s="427" t="s">
        <v>164</v>
      </c>
      <c r="D102" s="428" t="s">
        <v>25</v>
      </c>
      <c r="E102" s="429" t="e">
        <f>E103+E104+E105</f>
        <v>#REF!</v>
      </c>
      <c r="F102" s="430">
        <f t="shared" ref="F102:S102" si="76">F103+F104+F105</f>
        <v>0</v>
      </c>
      <c r="G102" s="426" t="e">
        <f>#REF!</f>
        <v>#REF!</v>
      </c>
      <c r="H102" s="431" t="e">
        <f t="shared" si="76"/>
        <v>#REF!</v>
      </c>
      <c r="I102" s="431">
        <f t="shared" si="76"/>
        <v>0</v>
      </c>
      <c r="J102" s="431" t="e">
        <f t="shared" si="76"/>
        <v>#REF!</v>
      </c>
      <c r="K102" s="431" t="e">
        <f t="shared" si="76"/>
        <v>#REF!</v>
      </c>
      <c r="L102" s="431">
        <f t="shared" si="76"/>
        <v>0</v>
      </c>
      <c r="M102" s="431" t="e">
        <f t="shared" si="76"/>
        <v>#REF!</v>
      </c>
      <c r="N102" s="431" t="e">
        <f t="shared" si="76"/>
        <v>#REF!</v>
      </c>
      <c r="O102" s="431">
        <f t="shared" si="76"/>
        <v>0</v>
      </c>
      <c r="P102" s="431" t="e">
        <f t="shared" si="76"/>
        <v>#REF!</v>
      </c>
      <c r="Q102" s="431" t="e">
        <f t="shared" si="76"/>
        <v>#REF!</v>
      </c>
      <c r="R102" s="431">
        <f t="shared" si="76"/>
        <v>0</v>
      </c>
      <c r="S102" s="431" t="e">
        <f t="shared" si="76"/>
        <v>#REF!</v>
      </c>
      <c r="T102" s="404"/>
      <c r="U102" s="512" t="e">
        <f t="shared" si="65"/>
        <v>#REF!</v>
      </c>
      <c r="V102" s="512"/>
      <c r="W102" s="512"/>
      <c r="X102" s="410"/>
      <c r="Y102" s="410"/>
      <c r="Z102" s="410"/>
      <c r="AA102" s="410"/>
    </row>
    <row r="103" spans="1:29" ht="15.75">
      <c r="A103"/>
      <c r="B103" s="320" t="s">
        <v>11</v>
      </c>
      <c r="C103" s="381" t="s">
        <v>45</v>
      </c>
      <c r="D103" s="411" t="s">
        <v>25</v>
      </c>
      <c r="E103" s="412" t="e">
        <f t="shared" si="66"/>
        <v>#REF!</v>
      </c>
      <c r="F103" s="421"/>
      <c r="G103" s="420" t="e">
        <f>#REF!</f>
        <v>#REF!</v>
      </c>
      <c r="H103" s="412" t="e">
        <f t="shared" si="67"/>
        <v>#REF!</v>
      </c>
      <c r="I103" s="421"/>
      <c r="J103" s="425" t="e">
        <f t="shared" ref="J103:J105" si="77">$G103*H$10</f>
        <v>#REF!</v>
      </c>
      <c r="K103" s="412" t="e">
        <f t="shared" si="59"/>
        <v>#REF!</v>
      </c>
      <c r="L103" s="421"/>
      <c r="M103" s="425" t="e">
        <f t="shared" ref="M103:M105" si="78">$G103*K$10</f>
        <v>#REF!</v>
      </c>
      <c r="N103" s="412" t="e">
        <f t="shared" si="60"/>
        <v>#REF!</v>
      </c>
      <c r="O103" s="421"/>
      <c r="P103" s="425" t="e">
        <f t="shared" ref="P103:P105" si="79">$G103*N$10</f>
        <v>#REF!</v>
      </c>
      <c r="Q103" s="412" t="e">
        <f t="shared" si="62"/>
        <v>#REF!</v>
      </c>
      <c r="R103" s="421"/>
      <c r="S103" s="425" t="e">
        <f t="shared" ref="S103:S105" si="80">$G103*Q$10</f>
        <v>#REF!</v>
      </c>
      <c r="T103" s="404"/>
      <c r="U103" s="512" t="e">
        <f t="shared" si="65"/>
        <v>#REF!</v>
      </c>
      <c r="V103" s="512"/>
      <c r="W103" s="512"/>
      <c r="X103" s="410"/>
      <c r="Y103" s="410"/>
      <c r="Z103" s="410"/>
      <c r="AA103" s="410"/>
      <c r="AC103" s="387"/>
    </row>
    <row r="104" spans="1:29" ht="25.5">
      <c r="A104"/>
      <c r="B104" s="320" t="s">
        <v>12</v>
      </c>
      <c r="C104" s="381" t="s">
        <v>558</v>
      </c>
      <c r="D104" s="411" t="s">
        <v>25</v>
      </c>
      <c r="E104" s="412" t="e">
        <f t="shared" si="66"/>
        <v>#REF!</v>
      </c>
      <c r="F104" s="421"/>
      <c r="G104" s="420" t="e">
        <f>#REF!</f>
        <v>#REF!</v>
      </c>
      <c r="H104" s="412" t="e">
        <f t="shared" si="67"/>
        <v>#REF!</v>
      </c>
      <c r="I104" s="421"/>
      <c r="J104" s="425" t="e">
        <f t="shared" si="77"/>
        <v>#REF!</v>
      </c>
      <c r="K104" s="412" t="e">
        <f t="shared" si="59"/>
        <v>#REF!</v>
      </c>
      <c r="L104" s="421"/>
      <c r="M104" s="425" t="e">
        <f t="shared" si="78"/>
        <v>#REF!</v>
      </c>
      <c r="N104" s="412" t="e">
        <f t="shared" si="60"/>
        <v>#REF!</v>
      </c>
      <c r="O104" s="421"/>
      <c r="P104" s="425" t="e">
        <f t="shared" si="79"/>
        <v>#REF!</v>
      </c>
      <c r="Q104" s="412" t="e">
        <f>R104+S104</f>
        <v>#REF!</v>
      </c>
      <c r="R104" s="421"/>
      <c r="S104" s="425" t="e">
        <f t="shared" si="80"/>
        <v>#REF!</v>
      </c>
      <c r="T104" s="404"/>
      <c r="U104" s="512" t="e">
        <f t="shared" si="65"/>
        <v>#REF!</v>
      </c>
      <c r="V104" s="512"/>
      <c r="W104" s="512"/>
      <c r="X104" s="410"/>
      <c r="Y104" s="410"/>
      <c r="Z104" s="410"/>
      <c r="AA104" s="410"/>
      <c r="AC104" s="387"/>
    </row>
    <row r="105" spans="1:29" ht="15.75">
      <c r="A105"/>
      <c r="B105" s="320" t="s">
        <v>51</v>
      </c>
      <c r="C105" s="374" t="s">
        <v>49</v>
      </c>
      <c r="D105" s="411" t="s">
        <v>25</v>
      </c>
      <c r="E105" s="412" t="e">
        <f t="shared" si="66"/>
        <v>#REF!</v>
      </c>
      <c r="F105" s="421"/>
      <c r="G105" s="420" t="e">
        <f>G102-G103-G104</f>
        <v>#REF!</v>
      </c>
      <c r="H105" s="412" t="e">
        <f t="shared" si="67"/>
        <v>#REF!</v>
      </c>
      <c r="I105" s="421"/>
      <c r="J105" s="425" t="e">
        <f t="shared" si="77"/>
        <v>#REF!</v>
      </c>
      <c r="K105" s="412" t="e">
        <f t="shared" si="59"/>
        <v>#REF!</v>
      </c>
      <c r="L105" s="421"/>
      <c r="M105" s="425" t="e">
        <f t="shared" si="78"/>
        <v>#REF!</v>
      </c>
      <c r="N105" s="412" t="e">
        <f t="shared" si="60"/>
        <v>#REF!</v>
      </c>
      <c r="O105" s="421"/>
      <c r="P105" s="425" t="e">
        <f t="shared" si="79"/>
        <v>#REF!</v>
      </c>
      <c r="Q105" s="412" t="e">
        <f t="shared" si="62"/>
        <v>#REF!</v>
      </c>
      <c r="R105" s="421"/>
      <c r="S105" s="425" t="e">
        <f t="shared" si="80"/>
        <v>#REF!</v>
      </c>
      <c r="T105" s="404"/>
      <c r="U105" s="512" t="e">
        <f t="shared" si="65"/>
        <v>#REF!</v>
      </c>
      <c r="V105" s="512"/>
      <c r="W105" s="512"/>
      <c r="X105" s="410"/>
      <c r="Y105" s="410"/>
      <c r="Z105" s="410"/>
      <c r="AA105" s="410"/>
      <c r="AC105" s="387"/>
    </row>
    <row r="106" spans="1:29" s="387" customFormat="1" ht="15.75">
      <c r="A106"/>
      <c r="B106" s="320" t="s">
        <v>134</v>
      </c>
      <c r="C106" s="166" t="s">
        <v>165</v>
      </c>
      <c r="D106" s="428" t="s">
        <v>25</v>
      </c>
      <c r="E106" s="429">
        <f>E107+E108+E109</f>
        <v>0</v>
      </c>
      <c r="F106" s="430">
        <f t="shared" ref="F106:R106" si="81">F107+F108+F109</f>
        <v>0</v>
      </c>
      <c r="G106" s="432">
        <f t="shared" si="81"/>
        <v>0</v>
      </c>
      <c r="H106" s="429" t="e">
        <f t="shared" si="81"/>
        <v>#REF!</v>
      </c>
      <c r="I106" s="429">
        <f t="shared" si="81"/>
        <v>0</v>
      </c>
      <c r="J106" s="429" t="e">
        <f t="shared" si="81"/>
        <v>#REF!</v>
      </c>
      <c r="K106" s="429" t="e">
        <f t="shared" si="81"/>
        <v>#REF!</v>
      </c>
      <c r="L106" s="429">
        <f t="shared" si="81"/>
        <v>0</v>
      </c>
      <c r="M106" s="429" t="e">
        <f t="shared" si="68"/>
        <v>#REF!</v>
      </c>
      <c r="N106" s="429" t="e">
        <f t="shared" si="81"/>
        <v>#REF!</v>
      </c>
      <c r="O106" s="429">
        <f t="shared" si="81"/>
        <v>0</v>
      </c>
      <c r="P106" s="429" t="e">
        <f t="shared" si="63"/>
        <v>#REF!</v>
      </c>
      <c r="Q106" s="429" t="e">
        <f t="shared" si="81"/>
        <v>#REF!</v>
      </c>
      <c r="R106" s="429">
        <f t="shared" si="81"/>
        <v>0</v>
      </c>
      <c r="S106" s="429" t="e">
        <f t="shared" si="64"/>
        <v>#REF!</v>
      </c>
      <c r="T106" s="404"/>
      <c r="U106" s="512" t="e">
        <f t="shared" si="65"/>
        <v>#REF!</v>
      </c>
      <c r="V106" s="512"/>
      <c r="W106" s="512"/>
      <c r="X106" s="410"/>
      <c r="Y106" s="410"/>
      <c r="Z106" s="410"/>
      <c r="AA106" s="410"/>
    </row>
    <row r="107" spans="1:29" ht="15.75">
      <c r="A107" s="404"/>
      <c r="B107" s="320" t="s">
        <v>52</v>
      </c>
      <c r="C107" s="162" t="s">
        <v>45</v>
      </c>
      <c r="D107" s="411" t="s">
        <v>25</v>
      </c>
      <c r="E107" s="412">
        <f t="shared" ref="E107:E109" si="82">F107+G107</f>
        <v>0</v>
      </c>
      <c r="F107" s="416"/>
      <c r="G107" s="425">
        <v>0</v>
      </c>
      <c r="H107" s="412" t="e">
        <f t="shared" ref="H107:H109" si="83">I107+J107</f>
        <v>#REF!</v>
      </c>
      <c r="I107" s="416"/>
      <c r="J107" s="425" t="e">
        <f t="shared" ref="J107:J111" si="84">$G107*H$10</f>
        <v>#REF!</v>
      </c>
      <c r="K107" s="412" t="e">
        <f t="shared" ref="K107:K109" si="85">L107+M107</f>
        <v>#REF!</v>
      </c>
      <c r="L107" s="416"/>
      <c r="M107" s="425" t="e">
        <f t="shared" si="68"/>
        <v>#REF!</v>
      </c>
      <c r="N107" s="412" t="e">
        <f t="shared" ref="N107:N109" si="86">O107+P107</f>
        <v>#REF!</v>
      </c>
      <c r="O107" s="416"/>
      <c r="P107" s="425" t="e">
        <f t="shared" si="63"/>
        <v>#REF!</v>
      </c>
      <c r="Q107" s="412" t="e">
        <f t="shared" ref="Q107:Q109" si="87">R107+S107</f>
        <v>#REF!</v>
      </c>
      <c r="R107" s="416"/>
      <c r="S107" s="425" t="e">
        <f t="shared" si="64"/>
        <v>#REF!</v>
      </c>
      <c r="T107" s="404"/>
      <c r="U107" s="512" t="e">
        <f t="shared" si="65"/>
        <v>#REF!</v>
      </c>
      <c r="V107" s="512"/>
      <c r="W107" s="512"/>
      <c r="X107" s="410"/>
      <c r="Y107" s="410"/>
      <c r="Z107" s="410"/>
      <c r="AA107" s="410"/>
      <c r="AC107" s="387"/>
    </row>
    <row r="108" spans="1:29" ht="25.5">
      <c r="A108" s="404"/>
      <c r="B108" s="320" t="s">
        <v>53</v>
      </c>
      <c r="C108" s="381" t="s">
        <v>558</v>
      </c>
      <c r="D108" s="411" t="s">
        <v>25</v>
      </c>
      <c r="E108" s="412">
        <f t="shared" si="82"/>
        <v>0</v>
      </c>
      <c r="F108" s="416"/>
      <c r="G108" s="425">
        <v>0</v>
      </c>
      <c r="H108" s="412" t="e">
        <f t="shared" si="83"/>
        <v>#REF!</v>
      </c>
      <c r="I108" s="416"/>
      <c r="J108" s="425" t="e">
        <f t="shared" si="84"/>
        <v>#REF!</v>
      </c>
      <c r="K108" s="412" t="e">
        <f t="shared" si="85"/>
        <v>#REF!</v>
      </c>
      <c r="L108" s="416"/>
      <c r="M108" s="425" t="e">
        <f t="shared" si="68"/>
        <v>#REF!</v>
      </c>
      <c r="N108" s="412" t="e">
        <f t="shared" si="86"/>
        <v>#REF!</v>
      </c>
      <c r="O108" s="416"/>
      <c r="P108" s="425" t="e">
        <f t="shared" si="63"/>
        <v>#REF!</v>
      </c>
      <c r="Q108" s="412" t="e">
        <f t="shared" si="87"/>
        <v>#REF!</v>
      </c>
      <c r="R108" s="416"/>
      <c r="S108" s="425" t="e">
        <f t="shared" si="64"/>
        <v>#REF!</v>
      </c>
      <c r="T108" s="404"/>
      <c r="U108" s="512" t="e">
        <f t="shared" si="65"/>
        <v>#REF!</v>
      </c>
      <c r="V108" s="512"/>
      <c r="W108" s="512"/>
      <c r="X108" s="410"/>
      <c r="Y108" s="410"/>
      <c r="Z108" s="410"/>
      <c r="AA108" s="410"/>
      <c r="AC108" s="387"/>
    </row>
    <row r="109" spans="1:29" ht="15.75">
      <c r="A109" s="404"/>
      <c r="B109" s="320" t="s">
        <v>54</v>
      </c>
      <c r="C109" s="167" t="s">
        <v>179</v>
      </c>
      <c r="D109" s="411" t="s">
        <v>25</v>
      </c>
      <c r="E109" s="412">
        <f t="shared" si="82"/>
        <v>0</v>
      </c>
      <c r="F109" s="416"/>
      <c r="G109" s="425">
        <v>0</v>
      </c>
      <c r="H109" s="412" t="e">
        <f t="shared" si="83"/>
        <v>#REF!</v>
      </c>
      <c r="I109" s="416"/>
      <c r="J109" s="425" t="e">
        <f t="shared" si="84"/>
        <v>#REF!</v>
      </c>
      <c r="K109" s="412" t="e">
        <f t="shared" si="85"/>
        <v>#REF!</v>
      </c>
      <c r="L109" s="416"/>
      <c r="M109" s="425" t="e">
        <f t="shared" si="68"/>
        <v>#REF!</v>
      </c>
      <c r="N109" s="412" t="e">
        <f t="shared" si="86"/>
        <v>#REF!</v>
      </c>
      <c r="O109" s="416"/>
      <c r="P109" s="425" t="e">
        <f t="shared" si="63"/>
        <v>#REF!</v>
      </c>
      <c r="Q109" s="412" t="e">
        <f t="shared" si="87"/>
        <v>#REF!</v>
      </c>
      <c r="R109" s="416"/>
      <c r="S109" s="425" t="e">
        <f t="shared" si="64"/>
        <v>#REF!</v>
      </c>
      <c r="T109" s="404"/>
      <c r="U109" s="512" t="e">
        <f t="shared" si="65"/>
        <v>#REF!</v>
      </c>
      <c r="V109" s="512"/>
      <c r="W109" s="512"/>
      <c r="X109" s="410"/>
      <c r="Y109" s="410"/>
      <c r="Z109" s="410"/>
      <c r="AA109" s="410"/>
      <c r="AC109" s="387"/>
    </row>
    <row r="110" spans="1:29" s="387" customFormat="1" ht="15.75">
      <c r="A110" s="404"/>
      <c r="B110" s="320" t="s">
        <v>135</v>
      </c>
      <c r="C110" s="384" t="s">
        <v>77</v>
      </c>
      <c r="D110" s="428" t="s">
        <v>25</v>
      </c>
      <c r="E110" s="433">
        <v>0</v>
      </c>
      <c r="F110" s="416"/>
      <c r="G110" s="434">
        <v>0</v>
      </c>
      <c r="H110" s="433">
        <v>0</v>
      </c>
      <c r="I110" s="416"/>
      <c r="J110" s="425" t="e">
        <f t="shared" si="84"/>
        <v>#REF!</v>
      </c>
      <c r="K110" s="433">
        <v>0</v>
      </c>
      <c r="L110" s="416"/>
      <c r="M110" s="434" t="e">
        <f t="shared" si="68"/>
        <v>#REF!</v>
      </c>
      <c r="N110" s="433">
        <v>0</v>
      </c>
      <c r="O110" s="416"/>
      <c r="P110" s="434" t="e">
        <f t="shared" si="63"/>
        <v>#REF!</v>
      </c>
      <c r="Q110" s="433">
        <v>0</v>
      </c>
      <c r="R110" s="416"/>
      <c r="S110" s="434" t="e">
        <f t="shared" si="64"/>
        <v>#REF!</v>
      </c>
      <c r="T110" s="404"/>
      <c r="U110" s="512" t="e">
        <f t="shared" si="65"/>
        <v>#REF!</v>
      </c>
      <c r="V110" s="512"/>
      <c r="W110" s="512"/>
      <c r="X110" s="410"/>
      <c r="Y110" s="410"/>
      <c r="Z110" s="410"/>
      <c r="AA110" s="410"/>
    </row>
    <row r="111" spans="1:29" s="387" customFormat="1" ht="15.75">
      <c r="A111" s="404"/>
      <c r="B111" s="320" t="s">
        <v>129</v>
      </c>
      <c r="C111" s="384" t="s">
        <v>4</v>
      </c>
      <c r="D111" s="428" t="s">
        <v>25</v>
      </c>
      <c r="E111" s="433">
        <f t="shared" si="66"/>
        <v>0</v>
      </c>
      <c r="F111" s="416"/>
      <c r="G111" s="434">
        <v>0</v>
      </c>
      <c r="H111" s="433">
        <v>0</v>
      </c>
      <c r="I111" s="416"/>
      <c r="J111" s="425" t="e">
        <f t="shared" si="84"/>
        <v>#REF!</v>
      </c>
      <c r="K111" s="433">
        <v>0</v>
      </c>
      <c r="L111" s="416"/>
      <c r="M111" s="434" t="e">
        <f t="shared" si="68"/>
        <v>#REF!</v>
      </c>
      <c r="N111" s="433">
        <v>0</v>
      </c>
      <c r="O111" s="416"/>
      <c r="P111" s="434" t="e">
        <f t="shared" si="63"/>
        <v>#REF!</v>
      </c>
      <c r="Q111" s="433">
        <v>0</v>
      </c>
      <c r="R111" s="416"/>
      <c r="S111" s="434" t="e">
        <f t="shared" si="64"/>
        <v>#REF!</v>
      </c>
      <c r="T111" s="404"/>
      <c r="U111" s="512" t="e">
        <f t="shared" si="65"/>
        <v>#REF!</v>
      </c>
      <c r="V111" s="512"/>
      <c r="W111" s="512"/>
      <c r="X111" s="410"/>
      <c r="Y111" s="410"/>
      <c r="Z111" s="410"/>
      <c r="AA111" s="410"/>
    </row>
    <row r="112" spans="1:29" ht="15.75">
      <c r="A112" s="404"/>
      <c r="B112" s="320" t="s">
        <v>130</v>
      </c>
      <c r="C112" s="384" t="s">
        <v>55</v>
      </c>
      <c r="D112" s="411" t="s">
        <v>25</v>
      </c>
      <c r="E112" s="429" t="e">
        <f>E111+E110+E106+E102+E86</f>
        <v>#REF!</v>
      </c>
      <c r="F112" s="430" t="e">
        <f>F111+F110+F106+F102+F86</f>
        <v>#REF!</v>
      </c>
      <c r="G112" s="432" t="e">
        <f>G111+G110+G106+G102+G86</f>
        <v>#REF!</v>
      </c>
      <c r="H112" s="429" t="e">
        <f t="shared" ref="H112:S112" si="88">H111+H110+H106+H102+H86</f>
        <v>#REF!</v>
      </c>
      <c r="I112" s="430" t="e">
        <f t="shared" si="88"/>
        <v>#REF!</v>
      </c>
      <c r="J112" s="432" t="e">
        <f t="shared" si="88"/>
        <v>#REF!</v>
      </c>
      <c r="K112" s="429" t="e">
        <f t="shared" si="88"/>
        <v>#REF!</v>
      </c>
      <c r="L112" s="430" t="e">
        <f t="shared" si="88"/>
        <v>#REF!</v>
      </c>
      <c r="M112" s="432" t="e">
        <f t="shared" si="88"/>
        <v>#REF!</v>
      </c>
      <c r="N112" s="429" t="e">
        <f t="shared" si="88"/>
        <v>#REF!</v>
      </c>
      <c r="O112" s="430" t="e">
        <f t="shared" si="88"/>
        <v>#REF!</v>
      </c>
      <c r="P112" s="432" t="e">
        <f t="shared" si="88"/>
        <v>#REF!</v>
      </c>
      <c r="Q112" s="429" t="e">
        <f t="shared" si="88"/>
        <v>#REF!</v>
      </c>
      <c r="R112" s="430" t="e">
        <f t="shared" si="88"/>
        <v>#REF!</v>
      </c>
      <c r="S112" s="432" t="e">
        <f t="shared" si="88"/>
        <v>#REF!</v>
      </c>
      <c r="T112" s="600">
        <f>'Д 2'!G37</f>
        <v>2.1542096809558147</v>
      </c>
      <c r="U112" s="601" t="e">
        <f>E112=T112</f>
        <v>#REF!</v>
      </c>
      <c r="V112" s="601"/>
      <c r="W112" s="601"/>
      <c r="X112" s="592" t="e">
        <f>T112-E112</f>
        <v>#REF!</v>
      </c>
      <c r="Y112" s="592" t="s">
        <v>671</v>
      </c>
      <c r="Z112" s="410"/>
      <c r="AA112" s="410"/>
      <c r="AC112" s="387"/>
    </row>
    <row r="113" spans="1:29" ht="15.75">
      <c r="A113" s="404"/>
      <c r="B113" s="320"/>
      <c r="C113" s="384"/>
      <c r="D113" s="411"/>
      <c r="E113" s="429">
        <f>'Д 2'!G37</f>
        <v>2.1542096809558147</v>
      </c>
      <c r="F113" s="430"/>
      <c r="G113" s="432"/>
      <c r="H113" s="429"/>
      <c r="I113" s="430"/>
      <c r="J113" s="432"/>
      <c r="K113" s="429"/>
      <c r="L113" s="430"/>
      <c r="M113" s="432"/>
      <c r="N113" s="429"/>
      <c r="O113" s="430"/>
      <c r="P113" s="432"/>
      <c r="Q113" s="429"/>
      <c r="R113" s="430"/>
      <c r="S113" s="432"/>
      <c r="T113" s="600"/>
      <c r="U113" s="601"/>
      <c r="V113" s="601"/>
      <c r="W113" s="601"/>
      <c r="X113" s="592"/>
      <c r="Y113" s="592"/>
      <c r="Z113" s="410"/>
      <c r="AA113" s="410"/>
      <c r="AC113" s="387"/>
    </row>
    <row r="114" spans="1:29" ht="15.75">
      <c r="A114" s="404"/>
      <c r="B114" s="320" t="s">
        <v>131</v>
      </c>
      <c r="C114" s="384" t="s">
        <v>180</v>
      </c>
      <c r="D114" s="411" t="s">
        <v>25</v>
      </c>
      <c r="E114" s="424">
        <v>0</v>
      </c>
      <c r="F114" s="435">
        <v>0</v>
      </c>
      <c r="G114" s="425">
        <v>0</v>
      </c>
      <c r="H114" s="424">
        <v>0</v>
      </c>
      <c r="I114" s="435">
        <v>0</v>
      </c>
      <c r="J114" s="425" t="e">
        <f>$G114*H$10</f>
        <v>#REF!</v>
      </c>
      <c r="K114" s="424">
        <v>0</v>
      </c>
      <c r="L114" s="435">
        <v>0</v>
      </c>
      <c r="M114" s="425">
        <v>0</v>
      </c>
      <c r="N114" s="424">
        <v>0</v>
      </c>
      <c r="O114" s="435">
        <v>0</v>
      </c>
      <c r="P114" s="425">
        <v>0</v>
      </c>
      <c r="Q114" s="424">
        <v>0</v>
      </c>
      <c r="R114" s="435">
        <v>0</v>
      </c>
      <c r="S114" s="425">
        <v>0</v>
      </c>
      <c r="T114" s="404"/>
      <c r="U114" s="410"/>
      <c r="V114" s="410"/>
      <c r="W114" s="410"/>
      <c r="X114" s="410"/>
      <c r="Y114" s="410"/>
      <c r="Z114" s="410"/>
      <c r="AA114" s="410"/>
      <c r="AC114" s="387"/>
    </row>
    <row r="115" spans="1:29" s="387" customFormat="1" ht="15.75">
      <c r="A115" s="404"/>
      <c r="B115" s="320" t="s">
        <v>132</v>
      </c>
      <c r="C115" s="384" t="s">
        <v>181</v>
      </c>
      <c r="D115" s="428" t="s">
        <v>25</v>
      </c>
      <c r="E115" s="433" t="e">
        <f>E116+E117+E118+E119+E120</f>
        <v>#REF!</v>
      </c>
      <c r="F115" s="389">
        <f t="shared" ref="F115:S115" si="89">F116+F117+F118+F119+F120</f>
        <v>0</v>
      </c>
      <c r="G115" s="494" t="e">
        <f>G116+G117+G118+G119+G120</f>
        <v>#REF!</v>
      </c>
      <c r="H115" s="433" t="e">
        <f>H116+H117+H118+H119+H120</f>
        <v>#REF!</v>
      </c>
      <c r="I115" s="436">
        <f t="shared" si="89"/>
        <v>0</v>
      </c>
      <c r="J115" s="434" t="e">
        <f>J116+J117+J118+J119+J120</f>
        <v>#REF!</v>
      </c>
      <c r="K115" s="433" t="e">
        <f t="shared" si="89"/>
        <v>#REF!</v>
      </c>
      <c r="L115" s="436">
        <f t="shared" si="89"/>
        <v>0</v>
      </c>
      <c r="M115" s="434" t="e">
        <f t="shared" si="89"/>
        <v>#REF!</v>
      </c>
      <c r="N115" s="433" t="e">
        <f t="shared" si="89"/>
        <v>#REF!</v>
      </c>
      <c r="O115" s="436">
        <f t="shared" si="89"/>
        <v>0</v>
      </c>
      <c r="P115" s="434" t="e">
        <f t="shared" si="89"/>
        <v>#REF!</v>
      </c>
      <c r="Q115" s="433" t="e">
        <f t="shared" si="89"/>
        <v>#REF!</v>
      </c>
      <c r="R115" s="436">
        <f t="shared" si="89"/>
        <v>0</v>
      </c>
      <c r="S115" s="434" t="e">
        <f t="shared" si="89"/>
        <v>#REF!</v>
      </c>
      <c r="T115" s="600">
        <f>'Д 2'!G39</f>
        <v>5.254169953550767E-2</v>
      </c>
      <c r="U115" s="601" t="e">
        <f>E115=T115</f>
        <v>#REF!</v>
      </c>
      <c r="V115" s="601"/>
      <c r="W115" s="601"/>
      <c r="X115" s="592" t="e">
        <f>T115-E115</f>
        <v>#REF!</v>
      </c>
      <c r="Y115" s="592" t="s">
        <v>671</v>
      </c>
      <c r="Z115" s="410"/>
      <c r="AA115" s="410"/>
    </row>
    <row r="116" spans="1:29" ht="15.75">
      <c r="A116" s="404"/>
      <c r="B116" s="320" t="s">
        <v>113</v>
      </c>
      <c r="C116" s="381" t="s">
        <v>57</v>
      </c>
      <c r="D116" s="411" t="s">
        <v>25</v>
      </c>
      <c r="E116" s="412" t="e">
        <f>F116+G116</f>
        <v>#REF!</v>
      </c>
      <c r="F116" s="495"/>
      <c r="G116" s="438" t="e">
        <f>(G120)/(100%-18%)-(G120)</f>
        <v>#REF!</v>
      </c>
      <c r="H116" s="412" t="e">
        <f t="shared" ref="H116" si="90">I116+J116</f>
        <v>#REF!</v>
      </c>
      <c r="I116" s="372"/>
      <c r="J116" s="425" t="e">
        <f>$G116*H$10</f>
        <v>#REF!</v>
      </c>
      <c r="K116" s="412" t="e">
        <f t="shared" ref="K116" si="91">L116+M116</f>
        <v>#REF!</v>
      </c>
      <c r="L116" s="372"/>
      <c r="M116" s="425" t="e">
        <f>$G116/$G$18*$M$18</f>
        <v>#REF!</v>
      </c>
      <c r="N116" s="412" t="e">
        <f t="shared" ref="N116" si="92">O116+P116</f>
        <v>#REF!</v>
      </c>
      <c r="O116" s="372"/>
      <c r="P116" s="425" t="e">
        <f>$G116/$G$18*$P$18</f>
        <v>#REF!</v>
      </c>
      <c r="Q116" s="412" t="e">
        <f t="shared" ref="Q116" si="93">R116+S116</f>
        <v>#REF!</v>
      </c>
      <c r="R116" s="372"/>
      <c r="S116" s="425" t="e">
        <f>$G116/$G$18*$S$18</f>
        <v>#REF!</v>
      </c>
      <c r="T116" s="404"/>
      <c r="U116" s="410"/>
      <c r="V116" s="410"/>
      <c r="W116" s="410"/>
      <c r="X116" s="410"/>
      <c r="Y116" s="410"/>
      <c r="Z116" s="410"/>
      <c r="AA116" s="410"/>
      <c r="AC116" s="387"/>
    </row>
    <row r="117" spans="1:29" ht="15.75">
      <c r="A117" s="404"/>
      <c r="B117" s="320" t="s">
        <v>115</v>
      </c>
      <c r="C117" s="381" t="s">
        <v>79</v>
      </c>
      <c r="D117" s="411" t="s">
        <v>25</v>
      </c>
      <c r="E117" s="412">
        <f t="shared" ref="E117:E120" si="94">F117+G117</f>
        <v>0</v>
      </c>
      <c r="F117" s="372"/>
      <c r="G117" s="438">
        <v>0</v>
      </c>
      <c r="H117" s="412" t="e">
        <f t="shared" ref="H117:H120" si="95">I117+J117</f>
        <v>#REF!</v>
      </c>
      <c r="I117" s="372"/>
      <c r="J117" s="425" t="e">
        <f>$G117*H$10</f>
        <v>#REF!</v>
      </c>
      <c r="K117" s="412" t="e">
        <f t="shared" ref="K117:K120" si="96">L117+M117</f>
        <v>#REF!</v>
      </c>
      <c r="L117" s="372"/>
      <c r="M117" s="425" t="e">
        <f>$G117*K$10</f>
        <v>#REF!</v>
      </c>
      <c r="N117" s="412" t="e">
        <f t="shared" ref="N117:N120" si="97">O117+P117</f>
        <v>#REF!</v>
      </c>
      <c r="O117" s="372"/>
      <c r="P117" s="425" t="e">
        <f>$G117*N$10</f>
        <v>#REF!</v>
      </c>
      <c r="Q117" s="412" t="e">
        <f t="shared" ref="Q117:Q120" si="98">R117+S117</f>
        <v>#REF!</v>
      </c>
      <c r="R117" s="372"/>
      <c r="S117" s="425" t="e">
        <f>$G117*Q$10</f>
        <v>#REF!</v>
      </c>
      <c r="T117" s="404"/>
      <c r="U117" s="410"/>
      <c r="V117" s="410"/>
      <c r="W117" s="410"/>
      <c r="X117" s="410"/>
      <c r="Y117" s="410"/>
      <c r="Z117" s="410"/>
      <c r="AA117" s="410"/>
      <c r="AC117" s="387"/>
    </row>
    <row r="118" spans="1:29" ht="15.75">
      <c r="A118" s="404"/>
      <c r="B118" s="320" t="s">
        <v>117</v>
      </c>
      <c r="C118" s="381" t="s">
        <v>80</v>
      </c>
      <c r="D118" s="411" t="s">
        <v>25</v>
      </c>
      <c r="E118" s="412">
        <f t="shared" si="94"/>
        <v>0</v>
      </c>
      <c r="F118" s="372"/>
      <c r="G118" s="438">
        <v>0</v>
      </c>
      <c r="H118" s="412" t="e">
        <f t="shared" si="95"/>
        <v>#REF!</v>
      </c>
      <c r="I118" s="372"/>
      <c r="J118" s="425" t="e">
        <f t="shared" ref="J118:J120" si="99">$G118*H$10</f>
        <v>#REF!</v>
      </c>
      <c r="K118" s="412" t="e">
        <f t="shared" si="96"/>
        <v>#REF!</v>
      </c>
      <c r="L118" s="372"/>
      <c r="M118" s="425" t="e">
        <f t="shared" ref="M118:M119" si="100">$G118*K$10</f>
        <v>#REF!</v>
      </c>
      <c r="N118" s="412" t="e">
        <f t="shared" si="97"/>
        <v>#REF!</v>
      </c>
      <c r="O118" s="372"/>
      <c r="P118" s="425" t="e">
        <f t="shared" ref="P118:P119" si="101">$G118*N$10</f>
        <v>#REF!</v>
      </c>
      <c r="Q118" s="412" t="e">
        <f t="shared" si="98"/>
        <v>#REF!</v>
      </c>
      <c r="R118" s="372"/>
      <c r="S118" s="425" t="e">
        <f t="shared" ref="S118:S119" si="102">$G118*Q$10</f>
        <v>#REF!</v>
      </c>
      <c r="T118" s="404"/>
      <c r="U118" s="410"/>
      <c r="V118" s="410"/>
      <c r="W118" s="410"/>
      <c r="X118" s="410"/>
      <c r="Y118" s="410"/>
      <c r="Z118" s="410"/>
      <c r="AA118" s="410"/>
      <c r="AC118" s="387"/>
    </row>
    <row r="119" spans="1:29" ht="15.75">
      <c r="A119" s="404"/>
      <c r="B119" s="320" t="s">
        <v>119</v>
      </c>
      <c r="C119" s="381" t="s">
        <v>63</v>
      </c>
      <c r="D119" s="411" t="s">
        <v>25</v>
      </c>
      <c r="E119" s="412">
        <f t="shared" si="94"/>
        <v>0</v>
      </c>
      <c r="F119" s="372"/>
      <c r="G119" s="438">
        <v>0</v>
      </c>
      <c r="H119" s="412" t="e">
        <f t="shared" si="95"/>
        <v>#REF!</v>
      </c>
      <c r="I119" s="372"/>
      <c r="J119" s="425" t="e">
        <f t="shared" si="99"/>
        <v>#REF!</v>
      </c>
      <c r="K119" s="412" t="e">
        <f t="shared" si="96"/>
        <v>#REF!</v>
      </c>
      <c r="L119" s="372"/>
      <c r="M119" s="425" t="e">
        <f t="shared" si="100"/>
        <v>#REF!</v>
      </c>
      <c r="N119" s="412" t="e">
        <f t="shared" si="97"/>
        <v>#REF!</v>
      </c>
      <c r="O119" s="372"/>
      <c r="P119" s="425" t="e">
        <f t="shared" si="101"/>
        <v>#REF!</v>
      </c>
      <c r="Q119" s="412" t="e">
        <f t="shared" si="98"/>
        <v>#REF!</v>
      </c>
      <c r="R119" s="372"/>
      <c r="S119" s="425" t="e">
        <f t="shared" si="102"/>
        <v>#REF!</v>
      </c>
      <c r="T119" s="404"/>
      <c r="U119" s="410"/>
      <c r="V119" s="410"/>
      <c r="W119" s="410"/>
      <c r="X119" s="410"/>
      <c r="Y119" s="410"/>
      <c r="Z119" s="410"/>
      <c r="AA119" s="410"/>
      <c r="AC119" s="387"/>
    </row>
    <row r="120" spans="1:29" ht="15.75">
      <c r="A120" s="437">
        <v>0.04</v>
      </c>
      <c r="B120" s="320" t="s">
        <v>168</v>
      </c>
      <c r="C120" s="381" t="s">
        <v>81</v>
      </c>
      <c r="D120" s="411" t="s">
        <v>25</v>
      </c>
      <c r="E120" s="412" t="e">
        <f t="shared" si="94"/>
        <v>#REF!</v>
      </c>
      <c r="F120" s="372"/>
      <c r="G120" s="766" t="e">
        <f>E112*0.02</f>
        <v>#REF!</v>
      </c>
      <c r="H120" s="412" t="e">
        <f t="shared" si="95"/>
        <v>#REF!</v>
      </c>
      <c r="I120" s="372"/>
      <c r="J120" s="425" t="e">
        <f t="shared" si="99"/>
        <v>#REF!</v>
      </c>
      <c r="K120" s="412" t="e">
        <f t="shared" si="96"/>
        <v>#REF!</v>
      </c>
      <c r="L120" s="372"/>
      <c r="M120" s="425" t="e">
        <f>$G120*K10</f>
        <v>#REF!</v>
      </c>
      <c r="N120" s="412" t="e">
        <f t="shared" si="97"/>
        <v>#REF!</v>
      </c>
      <c r="O120" s="372"/>
      <c r="P120" s="425" t="e">
        <f>$G120*N10</f>
        <v>#REF!</v>
      </c>
      <c r="Q120" s="412" t="e">
        <f t="shared" si="98"/>
        <v>#REF!</v>
      </c>
      <c r="R120" s="372"/>
      <c r="S120" s="425" t="e">
        <f>$G120*Q10</f>
        <v>#REF!</v>
      </c>
      <c r="T120" s="404"/>
      <c r="U120" s="410"/>
      <c r="V120" s="410"/>
      <c r="W120" s="410"/>
      <c r="X120" s="410"/>
      <c r="Y120" s="410"/>
      <c r="Z120" s="410"/>
      <c r="AA120" s="410"/>
      <c r="AC120" s="387"/>
    </row>
    <row r="121" spans="1:29" ht="26.25" thickBot="1">
      <c r="A121" s="404"/>
      <c r="B121" s="324" t="s">
        <v>140</v>
      </c>
      <c r="C121" s="439" t="s">
        <v>570</v>
      </c>
      <c r="D121" s="411" t="s">
        <v>25</v>
      </c>
      <c r="E121" s="493" t="e">
        <f>E115+E114+E112</f>
        <v>#REF!</v>
      </c>
      <c r="F121" s="396" t="e">
        <f t="shared" ref="F121:S121" si="103">F115+F114+F112</f>
        <v>#REF!</v>
      </c>
      <c r="G121" s="463" t="e">
        <f t="shared" si="103"/>
        <v>#REF!</v>
      </c>
      <c r="H121" s="493" t="e">
        <f>H115+H114+H112</f>
        <v>#REF!</v>
      </c>
      <c r="I121" s="396" t="e">
        <f t="shared" si="103"/>
        <v>#REF!</v>
      </c>
      <c r="J121" s="463" t="e">
        <f t="shared" si="103"/>
        <v>#REF!</v>
      </c>
      <c r="K121" s="396" t="e">
        <f>K115+K114+K112</f>
        <v>#REF!</v>
      </c>
      <c r="L121" s="396" t="e">
        <f t="shared" si="103"/>
        <v>#REF!</v>
      </c>
      <c r="M121" s="463" t="e">
        <f t="shared" si="103"/>
        <v>#REF!</v>
      </c>
      <c r="N121" s="493" t="e">
        <f>N115+N114+N112</f>
        <v>#REF!</v>
      </c>
      <c r="O121" s="396" t="e">
        <f t="shared" si="103"/>
        <v>#REF!</v>
      </c>
      <c r="P121" s="463" t="e">
        <f t="shared" si="103"/>
        <v>#REF!</v>
      </c>
      <c r="Q121" s="493" t="e">
        <f>Q115+Q114+Q112</f>
        <v>#REF!</v>
      </c>
      <c r="R121" s="396" t="e">
        <f t="shared" si="103"/>
        <v>#REF!</v>
      </c>
      <c r="S121" s="397" t="e">
        <f t="shared" si="103"/>
        <v>#REF!</v>
      </c>
      <c r="T121" s="600">
        <f>'Д 2'!G45</f>
        <v>2.2067513804913221</v>
      </c>
      <c r="U121" s="601" t="e">
        <f>E121=T121</f>
        <v>#REF!</v>
      </c>
      <c r="V121" s="601"/>
      <c r="W121" s="601"/>
      <c r="X121" s="592" t="e">
        <f>T121-E121</f>
        <v>#REF!</v>
      </c>
      <c r="Y121" s="592" t="s">
        <v>671</v>
      </c>
      <c r="Z121" s="410"/>
      <c r="AA121" s="410"/>
    </row>
    <row r="122" spans="1:29" ht="32.25" customHeight="1">
      <c r="B122" s="620" t="s">
        <v>141</v>
      </c>
      <c r="C122" s="659" t="s">
        <v>571</v>
      </c>
      <c r="D122" s="660" t="s">
        <v>67</v>
      </c>
      <c r="E122" s="661" t="e">
        <f>E121/E17</f>
        <v>#REF!</v>
      </c>
      <c r="F122" s="662" t="s">
        <v>258</v>
      </c>
      <c r="G122" s="663" t="s">
        <v>258</v>
      </c>
      <c r="H122" s="664" t="e">
        <f>H121/H17</f>
        <v>#REF!</v>
      </c>
      <c r="I122" s="662" t="s">
        <v>258</v>
      </c>
      <c r="J122" s="663" t="s">
        <v>258</v>
      </c>
      <c r="K122" s="787" t="e">
        <f>K121/K17</f>
        <v>#REF!</v>
      </c>
      <c r="L122" s="662" t="s">
        <v>258</v>
      </c>
      <c r="M122" s="663" t="s">
        <v>258</v>
      </c>
      <c r="N122" s="664" t="e">
        <f>N121/N17</f>
        <v>#REF!</v>
      </c>
      <c r="O122" s="662" t="s">
        <v>258</v>
      </c>
      <c r="P122" s="663" t="s">
        <v>258</v>
      </c>
      <c r="Q122" s="664" t="e">
        <f>Q121/Q17</f>
        <v>#REF!</v>
      </c>
      <c r="R122" s="662" t="s">
        <v>258</v>
      </c>
      <c r="S122" s="663" t="s">
        <v>258</v>
      </c>
      <c r="T122" s="360"/>
      <c r="U122" s="410"/>
      <c r="V122" s="410"/>
      <c r="W122" s="410"/>
      <c r="X122" s="410"/>
      <c r="Y122" s="410"/>
      <c r="Z122" s="410"/>
      <c r="AA122" s="410"/>
    </row>
    <row r="123" spans="1:29" ht="36" customHeight="1">
      <c r="B123" s="629" t="s">
        <v>142</v>
      </c>
      <c r="C123" s="630" t="s">
        <v>572</v>
      </c>
      <c r="D123" s="631" t="s">
        <v>67</v>
      </c>
      <c r="E123" s="632" t="e">
        <f>E122*1.2</f>
        <v>#REF!</v>
      </c>
      <c r="F123" s="633" t="s">
        <v>258</v>
      </c>
      <c r="G123" s="634" t="s">
        <v>258</v>
      </c>
      <c r="H123" s="635" t="e">
        <f>H122*1.2</f>
        <v>#REF!</v>
      </c>
      <c r="I123" s="633" t="s">
        <v>258</v>
      </c>
      <c r="J123" s="634" t="s">
        <v>258</v>
      </c>
      <c r="K123" s="763" t="e">
        <f>K122*1.2</f>
        <v>#REF!</v>
      </c>
      <c r="L123" s="633" t="s">
        <v>258</v>
      </c>
      <c r="M123" s="634" t="s">
        <v>258</v>
      </c>
      <c r="N123" s="635" t="e">
        <f>N122*1.2</f>
        <v>#REF!</v>
      </c>
      <c r="O123" s="633" t="s">
        <v>258</v>
      </c>
      <c r="P123" s="634" t="s">
        <v>258</v>
      </c>
      <c r="Q123" s="635" t="e">
        <f>Q122*1.2</f>
        <v>#REF!</v>
      </c>
      <c r="R123" s="633" t="s">
        <v>258</v>
      </c>
      <c r="S123" s="634" t="s">
        <v>258</v>
      </c>
    </row>
    <row r="124" spans="1:29" ht="36" customHeight="1">
      <c r="B124" s="624" t="s">
        <v>143</v>
      </c>
      <c r="C124" s="638" t="s">
        <v>573</v>
      </c>
      <c r="D124" s="639" t="s">
        <v>390</v>
      </c>
      <c r="E124" s="640" t="s">
        <v>258</v>
      </c>
      <c r="F124" s="641" t="s">
        <v>258</v>
      </c>
      <c r="G124" s="642" t="s">
        <v>258</v>
      </c>
      <c r="H124" s="643" t="s">
        <v>258</v>
      </c>
      <c r="I124" s="644" t="s">
        <v>258</v>
      </c>
      <c r="J124" s="642" t="s">
        <v>258</v>
      </c>
      <c r="K124" s="645" t="s">
        <v>258</v>
      </c>
      <c r="L124" s="644" t="s">
        <v>258</v>
      </c>
      <c r="M124" s="642" t="s">
        <v>258</v>
      </c>
      <c r="N124" s="643" t="s">
        <v>258</v>
      </c>
      <c r="O124" s="644" t="s">
        <v>258</v>
      </c>
      <c r="P124" s="642" t="s">
        <v>258</v>
      </c>
      <c r="Q124" s="645" t="s">
        <v>258</v>
      </c>
      <c r="R124" s="644" t="s">
        <v>258</v>
      </c>
      <c r="S124" s="642" t="s">
        <v>258</v>
      </c>
    </row>
    <row r="125" spans="1:29" ht="15.75">
      <c r="B125" s="624" t="s">
        <v>87</v>
      </c>
      <c r="C125" s="646" t="s">
        <v>562</v>
      </c>
      <c r="D125" s="639" t="s">
        <v>563</v>
      </c>
      <c r="E125" s="647" t="e">
        <f>F125</f>
        <v>#REF!</v>
      </c>
      <c r="F125" s="648" t="e">
        <f>F121/F17</f>
        <v>#REF!</v>
      </c>
      <c r="G125" s="649" t="s">
        <v>258</v>
      </c>
      <c r="H125" s="650" t="e">
        <f>I125</f>
        <v>#REF!</v>
      </c>
      <c r="I125" s="648" t="e">
        <f>I121/I17</f>
        <v>#REF!</v>
      </c>
      <c r="J125" s="649" t="s">
        <v>258</v>
      </c>
      <c r="K125" s="650" t="e">
        <f>L125</f>
        <v>#REF!</v>
      </c>
      <c r="L125" s="648" t="e">
        <f>L121/L17</f>
        <v>#REF!</v>
      </c>
      <c r="M125" s="649" t="s">
        <v>258</v>
      </c>
      <c r="N125" s="650" t="e">
        <f>O125</f>
        <v>#REF!</v>
      </c>
      <c r="O125" s="648" t="e">
        <f>O121/O17</f>
        <v>#REF!</v>
      </c>
      <c r="P125" s="649" t="s">
        <v>258</v>
      </c>
      <c r="Q125" s="650" t="e">
        <f>R125</f>
        <v>#REF!</v>
      </c>
      <c r="R125" s="648" t="e">
        <f>R121/R17</f>
        <v>#REF!</v>
      </c>
      <c r="S125" s="649" t="s">
        <v>258</v>
      </c>
    </row>
    <row r="126" spans="1:29" ht="31.5">
      <c r="B126" s="624" t="s">
        <v>88</v>
      </c>
      <c r="C126" s="646" t="s">
        <v>630</v>
      </c>
      <c r="D126" s="639" t="s">
        <v>564</v>
      </c>
      <c r="E126" s="647" t="e">
        <f>G126</f>
        <v>#REF!</v>
      </c>
      <c r="F126" s="651" t="s">
        <v>258</v>
      </c>
      <c r="G126" s="652" t="e">
        <f>G121*1000/G20</f>
        <v>#REF!</v>
      </c>
      <c r="H126" s="650" t="e">
        <f>J126</f>
        <v>#REF!</v>
      </c>
      <c r="I126" s="651" t="s">
        <v>258</v>
      </c>
      <c r="J126" s="652" t="e">
        <f>J121/J20*1000</f>
        <v>#REF!</v>
      </c>
      <c r="K126" s="650" t="e">
        <f>M126</f>
        <v>#REF!</v>
      </c>
      <c r="L126" s="651" t="s">
        <v>258</v>
      </c>
      <c r="M126" s="652" t="e">
        <f>M121/M20*1000</f>
        <v>#REF!</v>
      </c>
      <c r="N126" s="650" t="e">
        <f>P126</f>
        <v>#REF!</v>
      </c>
      <c r="O126" s="651" t="s">
        <v>258</v>
      </c>
      <c r="P126" s="652" t="e">
        <f>P121/P20*1000</f>
        <v>#REF!</v>
      </c>
      <c r="Q126" s="650" t="e">
        <f>S126</f>
        <v>#REF!</v>
      </c>
      <c r="R126" s="651" t="s">
        <v>258</v>
      </c>
      <c r="S126" s="652" t="e">
        <f>S121/S20*1000</f>
        <v>#REF!</v>
      </c>
    </row>
    <row r="127" spans="1:29" ht="32.25" thickBot="1">
      <c r="A127" s="402" t="s">
        <v>628</v>
      </c>
      <c r="B127" s="626" t="s">
        <v>90</v>
      </c>
      <c r="C127" s="654" t="s">
        <v>629</v>
      </c>
      <c r="D127" s="639" t="s">
        <v>564</v>
      </c>
      <c r="E127" s="655" t="str">
        <f t="shared" ref="E127:S127" si="104">IFERROR(E126/12,"х")</f>
        <v>х</v>
      </c>
      <c r="F127" s="656" t="str">
        <f t="shared" si="104"/>
        <v>х</v>
      </c>
      <c r="G127" s="657" t="str">
        <f t="shared" si="104"/>
        <v>х</v>
      </c>
      <c r="H127" s="658" t="str">
        <f t="shared" si="104"/>
        <v>х</v>
      </c>
      <c r="I127" s="656" t="str">
        <f t="shared" si="104"/>
        <v>х</v>
      </c>
      <c r="J127" s="657" t="str">
        <f t="shared" si="104"/>
        <v>х</v>
      </c>
      <c r="K127" s="658" t="str">
        <f t="shared" si="104"/>
        <v>х</v>
      </c>
      <c r="L127" s="656" t="str">
        <f t="shared" si="104"/>
        <v>х</v>
      </c>
      <c r="M127" s="657" t="str">
        <f t="shared" si="104"/>
        <v>х</v>
      </c>
      <c r="N127" s="658" t="str">
        <f t="shared" si="104"/>
        <v>х</v>
      </c>
      <c r="O127" s="656" t="str">
        <f t="shared" si="104"/>
        <v>х</v>
      </c>
      <c r="P127" s="657" t="str">
        <f t="shared" si="104"/>
        <v>х</v>
      </c>
      <c r="Q127" s="658" t="str">
        <f t="shared" si="104"/>
        <v>х</v>
      </c>
      <c r="R127" s="656" t="str">
        <f t="shared" si="104"/>
        <v>х</v>
      </c>
      <c r="S127" s="657" t="str">
        <f t="shared" si="104"/>
        <v>х</v>
      </c>
    </row>
    <row r="128" spans="1:29" ht="36" customHeight="1">
      <c r="B128" s="665" t="s">
        <v>144</v>
      </c>
      <c r="C128" s="666" t="s">
        <v>574</v>
      </c>
      <c r="D128" s="667" t="s">
        <v>390</v>
      </c>
      <c r="E128" s="668" t="s">
        <v>258</v>
      </c>
      <c r="F128" s="669" t="s">
        <v>258</v>
      </c>
      <c r="G128" s="670" t="s">
        <v>258</v>
      </c>
      <c r="H128" s="671" t="s">
        <v>258</v>
      </c>
      <c r="I128" s="669" t="s">
        <v>258</v>
      </c>
      <c r="J128" s="670" t="s">
        <v>258</v>
      </c>
      <c r="K128" s="671" t="s">
        <v>258</v>
      </c>
      <c r="L128" s="669" t="s">
        <v>258</v>
      </c>
      <c r="M128" s="670" t="s">
        <v>258</v>
      </c>
      <c r="N128" s="671" t="s">
        <v>258</v>
      </c>
      <c r="O128" s="669" t="s">
        <v>258</v>
      </c>
      <c r="P128" s="670" t="s">
        <v>258</v>
      </c>
      <c r="Q128" s="671" t="s">
        <v>258</v>
      </c>
      <c r="R128" s="669" t="s">
        <v>258</v>
      </c>
      <c r="S128" s="670" t="s">
        <v>258</v>
      </c>
    </row>
    <row r="129" spans="1:29" ht="15.75">
      <c r="B129" s="672" t="s">
        <v>185</v>
      </c>
      <c r="C129" s="673" t="s">
        <v>562</v>
      </c>
      <c r="D129" s="667" t="s">
        <v>563</v>
      </c>
      <c r="E129" s="632" t="e">
        <f>E125*1.2</f>
        <v>#REF!</v>
      </c>
      <c r="F129" s="636" t="e">
        <f>F125*1.2</f>
        <v>#REF!</v>
      </c>
      <c r="G129" s="615" t="s">
        <v>258</v>
      </c>
      <c r="H129" s="635" t="e">
        <f>H125*1.2</f>
        <v>#REF!</v>
      </c>
      <c r="I129" s="636" t="e">
        <f>I125*1.2</f>
        <v>#REF!</v>
      </c>
      <c r="J129" s="615" t="s">
        <v>258</v>
      </c>
      <c r="K129" s="635" t="e">
        <f>K125*1.2</f>
        <v>#REF!</v>
      </c>
      <c r="L129" s="636" t="e">
        <f>L125*1.2</f>
        <v>#REF!</v>
      </c>
      <c r="M129" s="615" t="s">
        <v>258</v>
      </c>
      <c r="N129" s="635" t="e">
        <f>N125*1.2</f>
        <v>#REF!</v>
      </c>
      <c r="O129" s="636" t="e">
        <f>O125*1.2</f>
        <v>#REF!</v>
      </c>
      <c r="P129" s="615" t="s">
        <v>258</v>
      </c>
      <c r="Q129" s="635" t="e">
        <f>Q125*1.2</f>
        <v>#REF!</v>
      </c>
      <c r="R129" s="636" t="e">
        <f>R125*1.2</f>
        <v>#REF!</v>
      </c>
      <c r="S129" s="615" t="s">
        <v>258</v>
      </c>
    </row>
    <row r="130" spans="1:29" ht="31.5">
      <c r="B130" s="672" t="s">
        <v>186</v>
      </c>
      <c r="C130" s="673" t="s">
        <v>627</v>
      </c>
      <c r="D130" s="667" t="s">
        <v>564</v>
      </c>
      <c r="E130" s="632" t="e">
        <f>E126*1.2</f>
        <v>#REF!</v>
      </c>
      <c r="F130" s="614" t="s">
        <v>258</v>
      </c>
      <c r="G130" s="637" t="e">
        <f>G126*1.2</f>
        <v>#REF!</v>
      </c>
      <c r="H130" s="635" t="e">
        <f>H126*1.2</f>
        <v>#REF!</v>
      </c>
      <c r="I130" s="614" t="s">
        <v>258</v>
      </c>
      <c r="J130" s="637" t="e">
        <f>J126*1.2</f>
        <v>#REF!</v>
      </c>
      <c r="K130" s="635" t="e">
        <f>K126*1.2</f>
        <v>#REF!</v>
      </c>
      <c r="L130" s="614" t="s">
        <v>258</v>
      </c>
      <c r="M130" s="637" t="e">
        <f>M126*1.2</f>
        <v>#REF!</v>
      </c>
      <c r="N130" s="635" t="e">
        <f>N126*1.2</f>
        <v>#REF!</v>
      </c>
      <c r="O130" s="614" t="s">
        <v>258</v>
      </c>
      <c r="P130" s="637" t="e">
        <f>P126*1.2</f>
        <v>#REF!</v>
      </c>
      <c r="Q130" s="635" t="e">
        <f>Q126*1.2</f>
        <v>#REF!</v>
      </c>
      <c r="R130" s="614" t="s">
        <v>258</v>
      </c>
      <c r="S130" s="637" t="e">
        <f>S126*1.2</f>
        <v>#REF!</v>
      </c>
    </row>
    <row r="131" spans="1:29" ht="32.25" thickBot="1">
      <c r="A131" s="402" t="s">
        <v>628</v>
      </c>
      <c r="B131" s="674" t="s">
        <v>187</v>
      </c>
      <c r="C131" s="675" t="s">
        <v>629</v>
      </c>
      <c r="D131" s="676" t="s">
        <v>564</v>
      </c>
      <c r="E131" s="632" t="e">
        <f>E127*1.2</f>
        <v>#VALUE!</v>
      </c>
      <c r="F131" s="614" t="s">
        <v>258</v>
      </c>
      <c r="G131" s="637" t="e">
        <f>G127*1.2</f>
        <v>#VALUE!</v>
      </c>
      <c r="H131" s="635" t="e">
        <f>H127*1.2</f>
        <v>#VALUE!</v>
      </c>
      <c r="I131" s="614" t="s">
        <v>258</v>
      </c>
      <c r="J131" s="637" t="e">
        <f>J127*1.2</f>
        <v>#VALUE!</v>
      </c>
      <c r="K131" s="635" t="e">
        <f>K127*1.2</f>
        <v>#VALUE!</v>
      </c>
      <c r="L131" s="614" t="s">
        <v>258</v>
      </c>
      <c r="M131" s="637" t="e">
        <f>M127*1.2</f>
        <v>#VALUE!</v>
      </c>
      <c r="N131" s="635" t="e">
        <f>N127*1.2</f>
        <v>#VALUE!</v>
      </c>
      <c r="O131" s="614" t="s">
        <v>258</v>
      </c>
      <c r="P131" s="637" t="e">
        <f>P127*1.2</f>
        <v>#VALUE!</v>
      </c>
      <c r="Q131" s="635" t="e">
        <f>Q127*1.2</f>
        <v>#VALUE!</v>
      </c>
      <c r="R131" s="614" t="s">
        <v>258</v>
      </c>
      <c r="S131" s="637" t="e">
        <f>S127*1.2</f>
        <v>#VALUE!</v>
      </c>
    </row>
    <row r="132" spans="1:29" ht="21.75" customHeight="1" thickBot="1">
      <c r="B132" s="441"/>
      <c r="C132" s="1171" t="s">
        <v>1</v>
      </c>
      <c r="D132" s="1152"/>
      <c r="E132" s="1152"/>
      <c r="F132" s="1152"/>
      <c r="G132" s="1152"/>
      <c r="H132" s="1152"/>
      <c r="I132" s="1152"/>
      <c r="J132" s="1152"/>
      <c r="K132" s="1152"/>
      <c r="L132" s="1152"/>
      <c r="M132" s="1152"/>
      <c r="N132" s="1152"/>
      <c r="O132" s="1152"/>
      <c r="P132" s="1152"/>
      <c r="Q132" s="1152"/>
      <c r="R132" s="1152"/>
      <c r="S132" s="1153"/>
    </row>
    <row r="133" spans="1:29" ht="15.75">
      <c r="B133" s="442">
        <v>1</v>
      </c>
      <c r="C133" s="443" t="s">
        <v>160</v>
      </c>
      <c r="D133" s="440" t="s">
        <v>25</v>
      </c>
      <c r="E133" s="444" t="e">
        <f>E134+E135+E136+E140</f>
        <v>#REF!</v>
      </c>
      <c r="F133" s="501"/>
      <c r="G133" s="496" t="e">
        <f>G134+G135+G136+G140</f>
        <v>#REF!</v>
      </c>
      <c r="H133" s="444" t="e">
        <f t="shared" ref="H133:S133" si="105">H134+H135+H136+H140</f>
        <v>#REF!</v>
      </c>
      <c r="I133" s="501"/>
      <c r="J133" s="496" t="e">
        <f t="shared" si="105"/>
        <v>#REF!</v>
      </c>
      <c r="K133" s="446" t="e">
        <f t="shared" si="105"/>
        <v>#REF!</v>
      </c>
      <c r="L133" s="501"/>
      <c r="M133" s="445" t="e">
        <f t="shared" si="105"/>
        <v>#REF!</v>
      </c>
      <c r="N133" s="446" t="e">
        <f t="shared" si="105"/>
        <v>#REF!</v>
      </c>
      <c r="O133" s="501"/>
      <c r="P133" s="445" t="e">
        <f t="shared" si="105"/>
        <v>#REF!</v>
      </c>
      <c r="Q133" s="446" t="e">
        <f t="shared" si="105"/>
        <v>#REF!</v>
      </c>
      <c r="R133" s="501"/>
      <c r="S133" s="445" t="e">
        <f t="shared" si="105"/>
        <v>#REF!</v>
      </c>
      <c r="T133" s="447">
        <f>T17-T18</f>
        <v>0</v>
      </c>
      <c r="U133" s="447">
        <f>U17-U18</f>
        <v>0</v>
      </c>
      <c r="V133" s="447"/>
      <c r="W133" s="447"/>
      <c r="X133" s="447"/>
      <c r="Y133" s="447"/>
      <c r="Z133" s="447"/>
      <c r="AA133" s="447"/>
      <c r="AB133" s="447">
        <f>X17-X18</f>
        <v>0</v>
      </c>
      <c r="AC133" s="447">
        <f>Y17-Y18</f>
        <v>0</v>
      </c>
    </row>
    <row r="134" spans="1:29" ht="15.75">
      <c r="B134" s="398" t="s">
        <v>9</v>
      </c>
      <c r="C134" s="448" t="s">
        <v>96</v>
      </c>
      <c r="D134" s="543" t="s">
        <v>25</v>
      </c>
      <c r="E134" s="412" t="e">
        <f>F134+G134</f>
        <v>#REF!</v>
      </c>
      <c r="F134" s="449"/>
      <c r="G134" s="788" t="e">
        <f>#REF!</f>
        <v>#REF!</v>
      </c>
      <c r="H134" s="412" t="e">
        <f>I134+J134</f>
        <v>#REF!</v>
      </c>
      <c r="I134" s="451"/>
      <c r="J134" s="503" t="e">
        <f>$G134*H$10</f>
        <v>#REF!</v>
      </c>
      <c r="K134" s="412" t="e">
        <f>L134+M134</f>
        <v>#REF!</v>
      </c>
      <c r="L134" s="451"/>
      <c r="M134" s="450" t="e">
        <f t="shared" ref="M134:M153" si="106">$G134*K$10</f>
        <v>#REF!</v>
      </c>
      <c r="N134" s="412" t="e">
        <f>O134+P134</f>
        <v>#REF!</v>
      </c>
      <c r="O134" s="451"/>
      <c r="P134" s="450" t="e">
        <f>G134/$F$17*O$17</f>
        <v>#REF!</v>
      </c>
      <c r="Q134" s="412" t="e">
        <f>R134+S134</f>
        <v>#REF!</v>
      </c>
      <c r="R134" s="451"/>
      <c r="S134" s="450" t="e">
        <f>$G134*Q$10</f>
        <v>#REF!</v>
      </c>
    </row>
    <row r="135" spans="1:29" ht="15.75">
      <c r="B135" s="398" t="s">
        <v>10</v>
      </c>
      <c r="C135" s="448" t="s">
        <v>35</v>
      </c>
      <c r="D135" s="543" t="s">
        <v>25</v>
      </c>
      <c r="E135" s="412" t="e">
        <f t="shared" ref="E135:E153" si="107">F135+G135</f>
        <v>#REF!</v>
      </c>
      <c r="F135" s="449"/>
      <c r="G135" s="497" t="e">
        <f>#REF!</f>
        <v>#REF!</v>
      </c>
      <c r="H135" s="412" t="e">
        <f t="shared" ref="H135:H149" si="108">I135+J135</f>
        <v>#REF!</v>
      </c>
      <c r="I135" s="451"/>
      <c r="J135" s="503" t="e">
        <f t="shared" ref="J135:J153" si="109">$G135*H$10</f>
        <v>#REF!</v>
      </c>
      <c r="K135" s="412" t="e">
        <f t="shared" ref="K135:K153" si="110">L135+M135</f>
        <v>#REF!</v>
      </c>
      <c r="L135" s="451"/>
      <c r="M135" s="450" t="e">
        <f t="shared" si="106"/>
        <v>#REF!</v>
      </c>
      <c r="N135" s="412" t="e">
        <f t="shared" ref="N135:N153" si="111">O135+P135</f>
        <v>#REF!</v>
      </c>
      <c r="O135" s="451"/>
      <c r="P135" s="450" t="e">
        <f t="shared" ref="P135:P151" si="112">G135/$F$17*O$17</f>
        <v>#REF!</v>
      </c>
      <c r="Q135" s="412" t="e">
        <f t="shared" ref="Q135:Q153" si="113">R135+S135</f>
        <v>#REF!</v>
      </c>
      <c r="R135" s="451"/>
      <c r="S135" s="450" t="e">
        <f t="shared" ref="S135:S151" si="114">G135/$F$17*R$17</f>
        <v>#REF!</v>
      </c>
      <c r="U135" s="512" t="e">
        <f>G134-J134-M134-P134-S134</f>
        <v>#REF!</v>
      </c>
      <c r="V135" s="512"/>
      <c r="W135" s="512"/>
    </row>
    <row r="136" spans="1:29" ht="15.75">
      <c r="B136" s="398" t="s">
        <v>36</v>
      </c>
      <c r="C136" s="448" t="s">
        <v>162</v>
      </c>
      <c r="D136" s="543" t="s">
        <v>25</v>
      </c>
      <c r="E136" s="412" t="e">
        <f t="shared" si="107"/>
        <v>#REF!</v>
      </c>
      <c r="F136" s="451"/>
      <c r="G136" s="497" t="e">
        <f>#REF!</f>
        <v>#REF!</v>
      </c>
      <c r="H136" s="412" t="e">
        <f t="shared" si="108"/>
        <v>#REF!</v>
      </c>
      <c r="I136" s="451"/>
      <c r="J136" s="503" t="e">
        <f t="shared" si="109"/>
        <v>#REF!</v>
      </c>
      <c r="K136" s="412" t="e">
        <f t="shared" si="110"/>
        <v>#REF!</v>
      </c>
      <c r="L136" s="451"/>
      <c r="M136" s="450" t="e">
        <f t="shared" si="106"/>
        <v>#REF!</v>
      </c>
      <c r="N136" s="412" t="e">
        <f t="shared" si="111"/>
        <v>#REF!</v>
      </c>
      <c r="O136" s="451"/>
      <c r="P136" s="450" t="e">
        <f t="shared" si="112"/>
        <v>#REF!</v>
      </c>
      <c r="Q136" s="412" t="e">
        <f t="shared" si="113"/>
        <v>#REF!</v>
      </c>
      <c r="R136" s="451"/>
      <c r="S136" s="450" t="e">
        <f t="shared" si="114"/>
        <v>#REF!</v>
      </c>
      <c r="U136" s="512" t="e">
        <f t="shared" ref="U136:U153" si="115">G135-J135-M135-P135-S135</f>
        <v>#REF!</v>
      </c>
      <c r="V136" s="512"/>
      <c r="W136" s="512"/>
    </row>
    <row r="137" spans="1:29" ht="25.5">
      <c r="B137" s="398" t="s">
        <v>37</v>
      </c>
      <c r="C137" s="448" t="s">
        <v>558</v>
      </c>
      <c r="D137" s="543" t="s">
        <v>25</v>
      </c>
      <c r="E137" s="412" t="e">
        <f t="shared" si="107"/>
        <v>#REF!</v>
      </c>
      <c r="F137" s="449"/>
      <c r="G137" s="497" t="e">
        <f>#REF!</f>
        <v>#REF!</v>
      </c>
      <c r="H137" s="412" t="e">
        <f t="shared" si="108"/>
        <v>#REF!</v>
      </c>
      <c r="I137" s="451"/>
      <c r="J137" s="503" t="e">
        <f t="shared" si="109"/>
        <v>#REF!</v>
      </c>
      <c r="K137" s="412" t="e">
        <f t="shared" si="110"/>
        <v>#REF!</v>
      </c>
      <c r="L137" s="451"/>
      <c r="M137" s="450" t="e">
        <f t="shared" si="106"/>
        <v>#REF!</v>
      </c>
      <c r="N137" s="412" t="e">
        <f t="shared" si="111"/>
        <v>#REF!</v>
      </c>
      <c r="O137" s="451"/>
      <c r="P137" s="450" t="e">
        <f t="shared" si="112"/>
        <v>#REF!</v>
      </c>
      <c r="Q137" s="412" t="e">
        <f t="shared" si="113"/>
        <v>#REF!</v>
      </c>
      <c r="R137" s="451"/>
      <c r="S137" s="450" t="e">
        <f t="shared" si="114"/>
        <v>#REF!</v>
      </c>
      <c r="U137" s="512" t="e">
        <f t="shared" si="115"/>
        <v>#REF!</v>
      </c>
      <c r="V137" s="512"/>
      <c r="W137" s="512"/>
    </row>
    <row r="138" spans="1:29" ht="15.75">
      <c r="B138" s="398" t="s">
        <v>39</v>
      </c>
      <c r="C138" s="448" t="s">
        <v>400</v>
      </c>
      <c r="D138" s="543" t="s">
        <v>25</v>
      </c>
      <c r="E138" s="412" t="e">
        <f t="shared" si="107"/>
        <v>#REF!</v>
      </c>
      <c r="F138" s="449"/>
      <c r="G138" s="497" t="e">
        <f>#REF!</f>
        <v>#REF!</v>
      </c>
      <c r="H138" s="412" t="e">
        <f t="shared" si="108"/>
        <v>#REF!</v>
      </c>
      <c r="I138" s="451"/>
      <c r="J138" s="503" t="e">
        <f t="shared" si="109"/>
        <v>#REF!</v>
      </c>
      <c r="K138" s="412" t="e">
        <f t="shared" si="110"/>
        <v>#REF!</v>
      </c>
      <c r="L138" s="451"/>
      <c r="M138" s="450" t="e">
        <f t="shared" si="106"/>
        <v>#REF!</v>
      </c>
      <c r="N138" s="412" t="e">
        <f t="shared" si="111"/>
        <v>#REF!</v>
      </c>
      <c r="O138" s="451"/>
      <c r="P138" s="450" t="e">
        <f t="shared" si="112"/>
        <v>#REF!</v>
      </c>
      <c r="Q138" s="412" t="e">
        <f t="shared" si="113"/>
        <v>#REF!</v>
      </c>
      <c r="R138" s="451"/>
      <c r="S138" s="450" t="e">
        <f t="shared" si="114"/>
        <v>#REF!</v>
      </c>
      <c r="U138" s="512" t="e">
        <f t="shared" si="115"/>
        <v>#REF!</v>
      </c>
      <c r="V138" s="512"/>
      <c r="W138" s="512"/>
    </row>
    <row r="139" spans="1:29" ht="15.75">
      <c r="B139" s="398" t="s">
        <v>41</v>
      </c>
      <c r="C139" s="448" t="s">
        <v>42</v>
      </c>
      <c r="D139" s="543" t="s">
        <v>25</v>
      </c>
      <c r="E139" s="412" t="e">
        <f t="shared" si="107"/>
        <v>#REF!</v>
      </c>
      <c r="F139" s="449"/>
      <c r="G139" s="497" t="e">
        <f>#REF!</f>
        <v>#REF!</v>
      </c>
      <c r="H139" s="412" t="e">
        <f t="shared" si="108"/>
        <v>#REF!</v>
      </c>
      <c r="I139" s="451"/>
      <c r="J139" s="503" t="e">
        <f t="shared" si="109"/>
        <v>#REF!</v>
      </c>
      <c r="K139" s="412" t="e">
        <f t="shared" si="110"/>
        <v>#REF!</v>
      </c>
      <c r="L139" s="451"/>
      <c r="M139" s="450" t="e">
        <f t="shared" si="106"/>
        <v>#REF!</v>
      </c>
      <c r="N139" s="412" t="e">
        <f t="shared" si="111"/>
        <v>#REF!</v>
      </c>
      <c r="O139" s="451"/>
      <c r="P139" s="450" t="e">
        <f t="shared" si="112"/>
        <v>#REF!</v>
      </c>
      <c r="Q139" s="412" t="e">
        <f t="shared" si="113"/>
        <v>#REF!</v>
      </c>
      <c r="R139" s="451"/>
      <c r="S139" s="450" t="e">
        <f t="shared" si="114"/>
        <v>#REF!</v>
      </c>
      <c r="U139" s="512" t="e">
        <f t="shared" si="115"/>
        <v>#REF!</v>
      </c>
      <c r="V139" s="512"/>
      <c r="W139" s="512"/>
    </row>
    <row r="140" spans="1:29" ht="15.75">
      <c r="B140" s="398" t="s">
        <v>43</v>
      </c>
      <c r="C140" s="452" t="s">
        <v>163</v>
      </c>
      <c r="D140" s="541" t="s">
        <v>25</v>
      </c>
      <c r="E140" s="412" t="e">
        <f t="shared" si="107"/>
        <v>#REF!</v>
      </c>
      <c r="F140" s="451"/>
      <c r="G140" s="498" t="e">
        <f>#REF!</f>
        <v>#REF!</v>
      </c>
      <c r="H140" s="412" t="e">
        <f t="shared" si="108"/>
        <v>#REF!</v>
      </c>
      <c r="I140" s="451"/>
      <c r="J140" s="503" t="e">
        <f t="shared" si="109"/>
        <v>#REF!</v>
      </c>
      <c r="K140" s="412" t="e">
        <f t="shared" si="110"/>
        <v>#REF!</v>
      </c>
      <c r="L140" s="451"/>
      <c r="M140" s="450" t="e">
        <f t="shared" si="106"/>
        <v>#REF!</v>
      </c>
      <c r="N140" s="412" t="e">
        <f t="shared" si="111"/>
        <v>#REF!</v>
      </c>
      <c r="O140" s="451"/>
      <c r="P140" s="450" t="e">
        <f t="shared" si="112"/>
        <v>#REF!</v>
      </c>
      <c r="Q140" s="412" t="e">
        <f t="shared" si="113"/>
        <v>#REF!</v>
      </c>
      <c r="R140" s="451"/>
      <c r="S140" s="450" t="e">
        <f t="shared" si="114"/>
        <v>#REF!</v>
      </c>
      <c r="U140" s="512" t="e">
        <f t="shared" si="115"/>
        <v>#REF!</v>
      </c>
      <c r="V140" s="512"/>
      <c r="W140" s="512"/>
    </row>
    <row r="141" spans="1:29" ht="15.75">
      <c r="B141" s="398" t="s">
        <v>44</v>
      </c>
      <c r="C141" s="448" t="s">
        <v>45</v>
      </c>
      <c r="D141" s="543" t="s">
        <v>25</v>
      </c>
      <c r="E141" s="412" t="e">
        <f t="shared" si="107"/>
        <v>#REF!</v>
      </c>
      <c r="F141" s="449"/>
      <c r="G141" s="497" t="e">
        <f>#REF!</f>
        <v>#REF!</v>
      </c>
      <c r="H141" s="412" t="e">
        <f t="shared" si="108"/>
        <v>#REF!</v>
      </c>
      <c r="I141" s="451"/>
      <c r="J141" s="503" t="e">
        <f t="shared" si="109"/>
        <v>#REF!</v>
      </c>
      <c r="K141" s="412" t="e">
        <f t="shared" si="110"/>
        <v>#REF!</v>
      </c>
      <c r="L141" s="451"/>
      <c r="M141" s="450" t="e">
        <f t="shared" si="106"/>
        <v>#REF!</v>
      </c>
      <c r="N141" s="412" t="e">
        <f t="shared" si="111"/>
        <v>#REF!</v>
      </c>
      <c r="O141" s="451"/>
      <c r="P141" s="450" t="e">
        <f t="shared" si="112"/>
        <v>#REF!</v>
      </c>
      <c r="Q141" s="412" t="e">
        <f t="shared" si="113"/>
        <v>#REF!</v>
      </c>
      <c r="R141" s="451"/>
      <c r="S141" s="450" t="e">
        <f t="shared" si="114"/>
        <v>#REF!</v>
      </c>
      <c r="U141" s="512" t="e">
        <f t="shared" si="115"/>
        <v>#REF!</v>
      </c>
      <c r="V141" s="512"/>
      <c r="W141" s="512"/>
    </row>
    <row r="142" spans="1:29" ht="25.5">
      <c r="B142" s="398" t="s">
        <v>46</v>
      </c>
      <c r="C142" s="448" t="s">
        <v>558</v>
      </c>
      <c r="D142" s="543" t="s">
        <v>25</v>
      </c>
      <c r="E142" s="412" t="e">
        <f t="shared" si="107"/>
        <v>#REF!</v>
      </c>
      <c r="F142" s="449"/>
      <c r="G142" s="497" t="e">
        <f>#REF!</f>
        <v>#REF!</v>
      </c>
      <c r="H142" s="412" t="e">
        <f t="shared" si="108"/>
        <v>#REF!</v>
      </c>
      <c r="I142" s="451"/>
      <c r="J142" s="503" t="e">
        <f t="shared" si="109"/>
        <v>#REF!</v>
      </c>
      <c r="K142" s="412" t="e">
        <f t="shared" si="110"/>
        <v>#REF!</v>
      </c>
      <c r="L142" s="451"/>
      <c r="M142" s="450" t="e">
        <f t="shared" si="106"/>
        <v>#REF!</v>
      </c>
      <c r="N142" s="412" t="e">
        <f t="shared" si="111"/>
        <v>#REF!</v>
      </c>
      <c r="O142" s="451"/>
      <c r="P142" s="450" t="e">
        <f t="shared" si="112"/>
        <v>#REF!</v>
      </c>
      <c r="Q142" s="412" t="e">
        <f t="shared" si="113"/>
        <v>#REF!</v>
      </c>
      <c r="R142" s="451"/>
      <c r="S142" s="450" t="e">
        <f t="shared" si="114"/>
        <v>#REF!</v>
      </c>
      <c r="U142" s="512" t="e">
        <f t="shared" si="115"/>
        <v>#REF!</v>
      </c>
      <c r="V142" s="512"/>
      <c r="W142" s="512"/>
    </row>
    <row r="143" spans="1:29" ht="15.75">
      <c r="B143" s="398" t="s">
        <v>48</v>
      </c>
      <c r="C143" s="448" t="s">
        <v>49</v>
      </c>
      <c r="D143" s="543" t="s">
        <v>25</v>
      </c>
      <c r="E143" s="412" t="e">
        <f t="shared" si="107"/>
        <v>#REF!</v>
      </c>
      <c r="F143" s="449"/>
      <c r="G143" s="497" t="e">
        <f>#REF!</f>
        <v>#REF!</v>
      </c>
      <c r="H143" s="412" t="e">
        <f t="shared" si="108"/>
        <v>#REF!</v>
      </c>
      <c r="I143" s="451"/>
      <c r="J143" s="503" t="e">
        <f t="shared" si="109"/>
        <v>#REF!</v>
      </c>
      <c r="K143" s="412" t="e">
        <f t="shared" si="110"/>
        <v>#REF!</v>
      </c>
      <c r="L143" s="451"/>
      <c r="M143" s="450" t="e">
        <f t="shared" si="106"/>
        <v>#REF!</v>
      </c>
      <c r="N143" s="412" t="e">
        <f t="shared" si="111"/>
        <v>#REF!</v>
      </c>
      <c r="O143" s="451"/>
      <c r="P143" s="450" t="e">
        <f t="shared" si="112"/>
        <v>#REF!</v>
      </c>
      <c r="Q143" s="412" t="e">
        <f t="shared" si="113"/>
        <v>#REF!</v>
      </c>
      <c r="R143" s="451"/>
      <c r="S143" s="450" t="e">
        <f t="shared" si="114"/>
        <v>#REF!</v>
      </c>
      <c r="U143" s="512" t="e">
        <f t="shared" si="115"/>
        <v>#REF!</v>
      </c>
      <c r="V143" s="512"/>
      <c r="W143" s="512"/>
    </row>
    <row r="144" spans="1:29" ht="15.75">
      <c r="B144" s="398">
        <v>2</v>
      </c>
      <c r="C144" s="452" t="s">
        <v>164</v>
      </c>
      <c r="D144" s="543" t="s">
        <v>25</v>
      </c>
      <c r="E144" s="412" t="e">
        <f t="shared" si="107"/>
        <v>#REF!</v>
      </c>
      <c r="F144" s="451"/>
      <c r="G144" s="498" t="e">
        <f>#REF!</f>
        <v>#REF!</v>
      </c>
      <c r="H144" s="412" t="e">
        <f>I144+J144</f>
        <v>#REF!</v>
      </c>
      <c r="I144" s="451"/>
      <c r="J144" s="503" t="e">
        <f>$G144*H$10</f>
        <v>#REF!</v>
      </c>
      <c r="K144" s="412" t="e">
        <f t="shared" si="110"/>
        <v>#REF!</v>
      </c>
      <c r="L144" s="451"/>
      <c r="M144" s="503" t="e">
        <f>$G144*K$10</f>
        <v>#REF!</v>
      </c>
      <c r="N144" s="412" t="e">
        <f t="shared" si="111"/>
        <v>#REF!</v>
      </c>
      <c r="O144" s="451"/>
      <c r="P144" s="503" t="e">
        <f>$G144*N$10</f>
        <v>#REF!</v>
      </c>
      <c r="Q144" s="412" t="e">
        <f t="shared" si="113"/>
        <v>#REF!</v>
      </c>
      <c r="R144" s="451"/>
      <c r="S144" s="503" t="e">
        <f>$G144*Q$10</f>
        <v>#REF!</v>
      </c>
      <c r="U144" s="512" t="e">
        <f t="shared" si="115"/>
        <v>#REF!</v>
      </c>
      <c r="V144" s="512"/>
      <c r="W144" s="512"/>
    </row>
    <row r="145" spans="2:23" ht="15.75">
      <c r="B145" s="398" t="s">
        <v>11</v>
      </c>
      <c r="C145" s="448" t="s">
        <v>45</v>
      </c>
      <c r="D145" s="543" t="s">
        <v>25</v>
      </c>
      <c r="E145" s="412" t="e">
        <f t="shared" si="107"/>
        <v>#REF!</v>
      </c>
      <c r="F145" s="449"/>
      <c r="G145" s="497" t="e">
        <f>#REF!</f>
        <v>#REF!</v>
      </c>
      <c r="H145" s="412" t="e">
        <f t="shared" si="108"/>
        <v>#REF!</v>
      </c>
      <c r="I145" s="451"/>
      <c r="J145" s="503" t="e">
        <f t="shared" si="109"/>
        <v>#REF!</v>
      </c>
      <c r="K145" s="412" t="e">
        <f t="shared" si="110"/>
        <v>#REF!</v>
      </c>
      <c r="L145" s="451"/>
      <c r="M145" s="450" t="e">
        <f t="shared" si="106"/>
        <v>#REF!</v>
      </c>
      <c r="N145" s="412" t="e">
        <f t="shared" si="111"/>
        <v>#REF!</v>
      </c>
      <c r="O145" s="451"/>
      <c r="P145" s="450" t="e">
        <f t="shared" si="112"/>
        <v>#REF!</v>
      </c>
      <c r="Q145" s="412" t="e">
        <f t="shared" si="113"/>
        <v>#REF!</v>
      </c>
      <c r="R145" s="451"/>
      <c r="S145" s="450" t="e">
        <f t="shared" si="114"/>
        <v>#REF!</v>
      </c>
      <c r="U145" s="512" t="e">
        <f t="shared" si="115"/>
        <v>#REF!</v>
      </c>
      <c r="V145" s="512"/>
      <c r="W145" s="512"/>
    </row>
    <row r="146" spans="2:23" ht="25.5">
      <c r="B146" s="398" t="s">
        <v>12</v>
      </c>
      <c r="C146" s="448" t="s">
        <v>558</v>
      </c>
      <c r="D146" s="543" t="s">
        <v>25</v>
      </c>
      <c r="E146" s="412" t="e">
        <f t="shared" si="107"/>
        <v>#REF!</v>
      </c>
      <c r="F146" s="449"/>
      <c r="G146" s="497" t="e">
        <f>#REF!</f>
        <v>#REF!</v>
      </c>
      <c r="H146" s="412" t="e">
        <f t="shared" si="108"/>
        <v>#REF!</v>
      </c>
      <c r="I146" s="451"/>
      <c r="J146" s="503" t="e">
        <f t="shared" si="109"/>
        <v>#REF!</v>
      </c>
      <c r="K146" s="412" t="e">
        <f t="shared" si="110"/>
        <v>#REF!</v>
      </c>
      <c r="L146" s="451"/>
      <c r="M146" s="450" t="e">
        <f t="shared" si="106"/>
        <v>#REF!</v>
      </c>
      <c r="N146" s="412" t="e">
        <f t="shared" si="111"/>
        <v>#REF!</v>
      </c>
      <c r="O146" s="451"/>
      <c r="P146" s="450" t="e">
        <f t="shared" si="112"/>
        <v>#REF!</v>
      </c>
      <c r="Q146" s="412" t="e">
        <f t="shared" si="113"/>
        <v>#REF!</v>
      </c>
      <c r="R146" s="451"/>
      <c r="S146" s="450" t="e">
        <f t="shared" si="114"/>
        <v>#REF!</v>
      </c>
      <c r="U146" s="512" t="e">
        <f t="shared" si="115"/>
        <v>#REF!</v>
      </c>
      <c r="V146" s="512"/>
      <c r="W146" s="512"/>
    </row>
    <row r="147" spans="2:23" ht="15.75">
      <c r="B147" s="398" t="s">
        <v>51</v>
      </c>
      <c r="C147" s="448" t="s">
        <v>49</v>
      </c>
      <c r="D147" s="543" t="s">
        <v>25</v>
      </c>
      <c r="E147" s="412" t="e">
        <f t="shared" si="107"/>
        <v>#REF!</v>
      </c>
      <c r="F147" s="449"/>
      <c r="G147" s="497" t="e">
        <f>#REF!</f>
        <v>#REF!</v>
      </c>
      <c r="H147" s="412" t="e">
        <f t="shared" si="108"/>
        <v>#REF!</v>
      </c>
      <c r="I147" s="451"/>
      <c r="J147" s="503" t="e">
        <f t="shared" si="109"/>
        <v>#REF!</v>
      </c>
      <c r="K147" s="412" t="e">
        <f t="shared" si="110"/>
        <v>#REF!</v>
      </c>
      <c r="L147" s="451"/>
      <c r="M147" s="450" t="e">
        <f t="shared" si="106"/>
        <v>#REF!</v>
      </c>
      <c r="N147" s="412" t="e">
        <f t="shared" si="111"/>
        <v>#REF!</v>
      </c>
      <c r="O147" s="451"/>
      <c r="P147" s="450" t="e">
        <f t="shared" si="112"/>
        <v>#REF!</v>
      </c>
      <c r="Q147" s="412" t="e">
        <f t="shared" si="113"/>
        <v>#REF!</v>
      </c>
      <c r="R147" s="451"/>
      <c r="S147" s="450" t="e">
        <f t="shared" si="114"/>
        <v>#REF!</v>
      </c>
      <c r="U147" s="512" t="e">
        <f t="shared" si="115"/>
        <v>#REF!</v>
      </c>
      <c r="V147" s="512"/>
      <c r="W147" s="512"/>
    </row>
    <row r="148" spans="2:23" ht="15.75">
      <c r="B148" s="398" t="s">
        <v>134</v>
      </c>
      <c r="C148" s="168" t="s">
        <v>165</v>
      </c>
      <c r="D148" s="543" t="s">
        <v>25</v>
      </c>
      <c r="E148" s="412" t="e">
        <f t="shared" si="107"/>
        <v>#REF!</v>
      </c>
      <c r="F148" s="449"/>
      <c r="G148" s="498" t="e">
        <f>#REF!</f>
        <v>#REF!</v>
      </c>
      <c r="H148" s="412" t="e">
        <f t="shared" si="108"/>
        <v>#REF!</v>
      </c>
      <c r="I148" s="451"/>
      <c r="J148" s="503" t="e">
        <f t="shared" si="109"/>
        <v>#REF!</v>
      </c>
      <c r="K148" s="412" t="e">
        <f t="shared" si="110"/>
        <v>#REF!</v>
      </c>
      <c r="L148" s="451"/>
      <c r="M148" s="450" t="e">
        <f t="shared" si="106"/>
        <v>#REF!</v>
      </c>
      <c r="N148" s="412" t="e">
        <f t="shared" si="111"/>
        <v>#REF!</v>
      </c>
      <c r="O148" s="451"/>
      <c r="P148" s="450" t="e">
        <f t="shared" si="112"/>
        <v>#REF!</v>
      </c>
      <c r="Q148" s="412" t="e">
        <f t="shared" si="113"/>
        <v>#REF!</v>
      </c>
      <c r="R148" s="451"/>
      <c r="S148" s="450" t="e">
        <f t="shared" si="114"/>
        <v>#REF!</v>
      </c>
      <c r="U148" s="512" t="e">
        <f t="shared" si="115"/>
        <v>#REF!</v>
      </c>
      <c r="V148" s="512"/>
      <c r="W148" s="512"/>
    </row>
    <row r="149" spans="2:23" ht="15.75">
      <c r="B149" s="398" t="s">
        <v>52</v>
      </c>
      <c r="C149" s="169" t="s">
        <v>45</v>
      </c>
      <c r="D149" s="543" t="s">
        <v>25</v>
      </c>
      <c r="E149" s="412" t="e">
        <f t="shared" si="107"/>
        <v>#REF!</v>
      </c>
      <c r="F149" s="449"/>
      <c r="G149" s="498" t="e">
        <f>#REF!</f>
        <v>#REF!</v>
      </c>
      <c r="H149" s="412" t="e">
        <f t="shared" si="108"/>
        <v>#REF!</v>
      </c>
      <c r="I149" s="451"/>
      <c r="J149" s="503" t="e">
        <f t="shared" si="109"/>
        <v>#REF!</v>
      </c>
      <c r="K149" s="412" t="e">
        <f t="shared" si="110"/>
        <v>#REF!</v>
      </c>
      <c r="L149" s="451"/>
      <c r="M149" s="450" t="e">
        <f t="shared" si="106"/>
        <v>#REF!</v>
      </c>
      <c r="N149" s="412" t="e">
        <f t="shared" si="111"/>
        <v>#REF!</v>
      </c>
      <c r="O149" s="451"/>
      <c r="P149" s="450" t="e">
        <f t="shared" si="112"/>
        <v>#REF!</v>
      </c>
      <c r="Q149" s="412" t="e">
        <f t="shared" si="113"/>
        <v>#REF!</v>
      </c>
      <c r="R149" s="451"/>
      <c r="S149" s="450" t="e">
        <f t="shared" si="114"/>
        <v>#REF!</v>
      </c>
      <c r="U149" s="512" t="e">
        <f t="shared" si="115"/>
        <v>#REF!</v>
      </c>
      <c r="V149" s="512"/>
      <c r="W149" s="512"/>
    </row>
    <row r="150" spans="2:23" ht="25.5">
      <c r="B150" s="398" t="s">
        <v>53</v>
      </c>
      <c r="C150" s="169" t="s">
        <v>558</v>
      </c>
      <c r="D150" s="543" t="s">
        <v>25</v>
      </c>
      <c r="E150" s="412" t="e">
        <f t="shared" si="107"/>
        <v>#REF!</v>
      </c>
      <c r="F150" s="449"/>
      <c r="G150" s="498" t="e">
        <f>#REF!</f>
        <v>#REF!</v>
      </c>
      <c r="H150" s="412" t="e">
        <f>I150+J150</f>
        <v>#REF!</v>
      </c>
      <c r="I150" s="451"/>
      <c r="J150" s="503" t="e">
        <f t="shared" si="109"/>
        <v>#REF!</v>
      </c>
      <c r="K150" s="412" t="e">
        <f t="shared" si="110"/>
        <v>#REF!</v>
      </c>
      <c r="L150" s="451"/>
      <c r="M150" s="450" t="e">
        <f t="shared" si="106"/>
        <v>#REF!</v>
      </c>
      <c r="N150" s="412" t="e">
        <f t="shared" si="111"/>
        <v>#REF!</v>
      </c>
      <c r="O150" s="451"/>
      <c r="P150" s="450" t="e">
        <f t="shared" si="112"/>
        <v>#REF!</v>
      </c>
      <c r="Q150" s="412" t="e">
        <f t="shared" si="113"/>
        <v>#REF!</v>
      </c>
      <c r="R150" s="451"/>
      <c r="S150" s="450" t="e">
        <f t="shared" si="114"/>
        <v>#REF!</v>
      </c>
      <c r="U150" s="512" t="e">
        <f t="shared" si="115"/>
        <v>#REF!</v>
      </c>
      <c r="V150" s="512"/>
      <c r="W150" s="512"/>
    </row>
    <row r="151" spans="2:23" ht="15.75">
      <c r="B151" s="398" t="s">
        <v>54</v>
      </c>
      <c r="C151" s="170" t="s">
        <v>179</v>
      </c>
      <c r="D151" s="543" t="s">
        <v>25</v>
      </c>
      <c r="E151" s="412" t="e">
        <f>F151+G151</f>
        <v>#REF!</v>
      </c>
      <c r="F151" s="449"/>
      <c r="G151" s="498" t="e">
        <f>#REF!</f>
        <v>#REF!</v>
      </c>
      <c r="H151" s="412" t="e">
        <f t="shared" ref="H151:H153" si="116">I151+J151</f>
        <v>#REF!</v>
      </c>
      <c r="I151" s="451"/>
      <c r="J151" s="503" t="e">
        <f t="shared" si="109"/>
        <v>#REF!</v>
      </c>
      <c r="K151" s="412" t="e">
        <f t="shared" si="110"/>
        <v>#REF!</v>
      </c>
      <c r="L151" s="451"/>
      <c r="M151" s="450" t="e">
        <f t="shared" si="106"/>
        <v>#REF!</v>
      </c>
      <c r="N151" s="412" t="e">
        <f t="shared" si="111"/>
        <v>#REF!</v>
      </c>
      <c r="O151" s="451"/>
      <c r="P151" s="450" t="e">
        <f t="shared" si="112"/>
        <v>#REF!</v>
      </c>
      <c r="Q151" s="412" t="e">
        <f t="shared" si="113"/>
        <v>#REF!</v>
      </c>
      <c r="R151" s="451"/>
      <c r="S151" s="450" t="e">
        <f t="shared" si="114"/>
        <v>#REF!</v>
      </c>
      <c r="U151" s="512" t="e">
        <f t="shared" si="115"/>
        <v>#REF!</v>
      </c>
      <c r="V151" s="512"/>
      <c r="W151" s="512"/>
    </row>
    <row r="152" spans="2:23" ht="15.75">
      <c r="B152" s="398" t="s">
        <v>135</v>
      </c>
      <c r="C152" s="452" t="s">
        <v>98</v>
      </c>
      <c r="D152" s="543" t="s">
        <v>25</v>
      </c>
      <c r="E152" s="412">
        <f t="shared" si="107"/>
        <v>0</v>
      </c>
      <c r="F152" s="449"/>
      <c r="G152" s="438">
        <v>0</v>
      </c>
      <c r="H152" s="412" t="e">
        <f t="shared" si="116"/>
        <v>#REF!</v>
      </c>
      <c r="I152" s="451"/>
      <c r="J152" s="503" t="e">
        <f t="shared" si="109"/>
        <v>#REF!</v>
      </c>
      <c r="K152" s="412" t="e">
        <f t="shared" si="110"/>
        <v>#REF!</v>
      </c>
      <c r="L152" s="451"/>
      <c r="M152" s="450" t="e">
        <f t="shared" si="106"/>
        <v>#REF!</v>
      </c>
      <c r="N152" s="412">
        <f t="shared" si="111"/>
        <v>0</v>
      </c>
      <c r="O152" s="451"/>
      <c r="P152" s="450">
        <v>0</v>
      </c>
      <c r="Q152" s="412">
        <f t="shared" si="113"/>
        <v>0</v>
      </c>
      <c r="R152" s="451"/>
      <c r="S152" s="450">
        <v>0</v>
      </c>
      <c r="U152" s="512" t="e">
        <f t="shared" si="115"/>
        <v>#REF!</v>
      </c>
      <c r="V152" s="512"/>
      <c r="W152" s="512"/>
    </row>
    <row r="153" spans="2:23" ht="15.75">
      <c r="B153" s="398" t="s">
        <v>129</v>
      </c>
      <c r="C153" s="452" t="s">
        <v>4</v>
      </c>
      <c r="D153" s="543" t="s">
        <v>25</v>
      </c>
      <c r="E153" s="412">
        <f t="shared" si="107"/>
        <v>0</v>
      </c>
      <c r="F153" s="449"/>
      <c r="G153" s="438">
        <v>0</v>
      </c>
      <c r="H153" s="412" t="e">
        <f t="shared" si="116"/>
        <v>#REF!</v>
      </c>
      <c r="I153" s="451"/>
      <c r="J153" s="503" t="e">
        <f t="shared" si="109"/>
        <v>#REF!</v>
      </c>
      <c r="K153" s="412" t="e">
        <f t="shared" si="110"/>
        <v>#REF!</v>
      </c>
      <c r="L153" s="451"/>
      <c r="M153" s="450" t="e">
        <f t="shared" si="106"/>
        <v>#REF!</v>
      </c>
      <c r="N153" s="412">
        <f t="shared" si="111"/>
        <v>0</v>
      </c>
      <c r="O153" s="451"/>
      <c r="P153" s="450">
        <v>0</v>
      </c>
      <c r="Q153" s="412">
        <f t="shared" si="113"/>
        <v>0</v>
      </c>
      <c r="R153" s="451"/>
      <c r="S153" s="450">
        <v>0</v>
      </c>
      <c r="U153" s="512" t="e">
        <f t="shared" si="115"/>
        <v>#REF!</v>
      </c>
      <c r="V153" s="512"/>
      <c r="W153" s="512"/>
    </row>
    <row r="154" spans="2:23" ht="15.75">
      <c r="B154" s="398" t="s">
        <v>130</v>
      </c>
      <c r="C154" s="452" t="s">
        <v>55</v>
      </c>
      <c r="D154" s="543" t="s">
        <v>25</v>
      </c>
      <c r="E154" s="453" t="e">
        <f>F154+G154</f>
        <v>#REF!</v>
      </c>
      <c r="F154" s="449"/>
      <c r="G154" s="463" t="e">
        <f>G153+G152+G148+G144+G133</f>
        <v>#REF!</v>
      </c>
      <c r="H154" s="453" t="e">
        <f>I154+J154</f>
        <v>#REF!</v>
      </c>
      <c r="I154" s="449"/>
      <c r="J154" s="463" t="e">
        <f>J153+J152+J148+J144+J133</f>
        <v>#REF!</v>
      </c>
      <c r="K154" s="453" t="e">
        <f>L154+M154</f>
        <v>#REF!</v>
      </c>
      <c r="L154" s="449"/>
      <c r="M154" s="430" t="e">
        <f>M153+M152+M148+M144+M133</f>
        <v>#REF!</v>
      </c>
      <c r="N154" s="453" t="e">
        <f>O154+P154</f>
        <v>#REF!</v>
      </c>
      <c r="O154" s="449"/>
      <c r="P154" s="430" t="e">
        <f>P153+P152+P148+P144+P133</f>
        <v>#REF!</v>
      </c>
      <c r="Q154" s="453" t="e">
        <f>R154+S154</f>
        <v>#REF!</v>
      </c>
      <c r="R154" s="449"/>
      <c r="S154" s="432" t="e">
        <f>S153+S152+S148+S144+S133</f>
        <v>#REF!</v>
      </c>
      <c r="T154" s="602">
        <f>'Д 3'!G32</f>
        <v>1.6331394272617941</v>
      </c>
      <c r="U154" s="599" t="e">
        <f>E154=T154</f>
        <v>#REF!</v>
      </c>
      <c r="V154" s="599"/>
      <c r="W154" s="599"/>
    </row>
    <row r="155" spans="2:23" ht="15.75">
      <c r="B155" s="398" t="s">
        <v>131</v>
      </c>
      <c r="C155" s="452" t="s">
        <v>166</v>
      </c>
      <c r="D155" s="543" t="s">
        <v>25</v>
      </c>
      <c r="E155" s="412">
        <f t="shared" ref="E155" si="117">F155+G155</f>
        <v>0</v>
      </c>
      <c r="F155" s="449"/>
      <c r="G155" s="438">
        <f t="shared" ref="G155:H155" si="118">H155+I155</f>
        <v>0</v>
      </c>
      <c r="H155" s="412">
        <f t="shared" si="118"/>
        <v>0</v>
      </c>
      <c r="I155" s="449"/>
      <c r="J155" s="438">
        <f t="shared" ref="J155:K155" si="119">K155+L155</f>
        <v>0</v>
      </c>
      <c r="K155" s="412">
        <f t="shared" si="119"/>
        <v>0</v>
      </c>
      <c r="L155" s="449"/>
      <c r="M155" s="438">
        <f t="shared" ref="M155:N155" si="120">N155+O155</f>
        <v>0</v>
      </c>
      <c r="N155" s="412">
        <f t="shared" si="120"/>
        <v>0</v>
      </c>
      <c r="O155" s="449"/>
      <c r="P155" s="438">
        <f t="shared" ref="P155:Q155" si="121">Q155+R155</f>
        <v>0</v>
      </c>
      <c r="Q155" s="412">
        <f t="shared" si="121"/>
        <v>0</v>
      </c>
      <c r="R155" s="449"/>
      <c r="S155" s="414">
        <f t="shared" ref="S155" si="122">T155+U155</f>
        <v>0</v>
      </c>
      <c r="U155" s="512"/>
      <c r="V155" s="512"/>
      <c r="W155" s="512"/>
    </row>
    <row r="156" spans="2:23" ht="15.75">
      <c r="B156" s="398" t="s">
        <v>132</v>
      </c>
      <c r="C156" s="452" t="s">
        <v>201</v>
      </c>
      <c r="D156" s="543" t="s">
        <v>25</v>
      </c>
      <c r="E156" s="454" t="e">
        <f>E157+E158+E159+E160+E161</f>
        <v>#REF!</v>
      </c>
      <c r="F156" s="449"/>
      <c r="G156" s="499" t="e">
        <f t="shared" ref="G156:S156" si="123">G157+G158+G159+G160+G161</f>
        <v>#REF!</v>
      </c>
      <c r="H156" s="454" t="e">
        <f t="shared" si="123"/>
        <v>#REF!</v>
      </c>
      <c r="I156" s="449"/>
      <c r="J156" s="499" t="e">
        <f t="shared" si="123"/>
        <v>#REF!</v>
      </c>
      <c r="K156" s="456" t="e">
        <f t="shared" si="123"/>
        <v>#REF!</v>
      </c>
      <c r="L156" s="449"/>
      <c r="M156" s="455" t="e">
        <f t="shared" si="123"/>
        <v>#REF!</v>
      </c>
      <c r="N156" s="456" t="e">
        <f t="shared" si="123"/>
        <v>#REF!</v>
      </c>
      <c r="O156" s="449"/>
      <c r="P156" s="455" t="e">
        <f t="shared" si="123"/>
        <v>#REF!</v>
      </c>
      <c r="Q156" s="456" t="e">
        <f t="shared" si="123"/>
        <v>#REF!</v>
      </c>
      <c r="R156" s="449"/>
      <c r="S156" s="455" t="e">
        <f t="shared" si="123"/>
        <v>#REF!</v>
      </c>
      <c r="T156" s="602">
        <f>'Д 3'!G34</f>
        <v>3.9832668957604733E-2</v>
      </c>
      <c r="U156" s="599" t="e">
        <f>E156=T156</f>
        <v>#REF!</v>
      </c>
      <c r="V156" s="599"/>
      <c r="W156" s="599"/>
    </row>
    <row r="157" spans="2:23" ht="15.75">
      <c r="B157" s="398" t="s">
        <v>113</v>
      </c>
      <c r="C157" s="448" t="s">
        <v>57</v>
      </c>
      <c r="D157" s="543" t="s">
        <v>25</v>
      </c>
      <c r="E157" s="412" t="e">
        <f>F157+G157</f>
        <v>#REF!</v>
      </c>
      <c r="F157" s="372"/>
      <c r="G157" s="438" t="e">
        <f>(G161)/(100%-18%)-(G161)</f>
        <v>#REF!</v>
      </c>
      <c r="H157" s="412" t="e">
        <f t="shared" ref="H157" si="124">I157+J157</f>
        <v>#REF!</v>
      </c>
      <c r="I157" s="451"/>
      <c r="J157" s="503" t="e">
        <f>G157/$F$17*$I$17</f>
        <v>#REF!</v>
      </c>
      <c r="K157" s="412" t="e">
        <f t="shared" ref="K157" si="125">L157+M157</f>
        <v>#REF!</v>
      </c>
      <c r="L157" s="451"/>
      <c r="M157" s="450" t="e">
        <f t="shared" ref="M157" si="126">G157/$F$17*L$17</f>
        <v>#REF!</v>
      </c>
      <c r="N157" s="412" t="e">
        <f t="shared" ref="N157" si="127">O157+P157</f>
        <v>#REF!</v>
      </c>
      <c r="O157" s="451"/>
      <c r="P157" s="450" t="e">
        <f t="shared" ref="P157" si="128">G157/$F$17*O$17</f>
        <v>#REF!</v>
      </c>
      <c r="Q157" s="412" t="e">
        <f t="shared" ref="Q157" si="129">R157+S157</f>
        <v>#REF!</v>
      </c>
      <c r="R157" s="451"/>
      <c r="S157" s="450" t="e">
        <f t="shared" ref="S157" si="130">G157/$F$17*R$17</f>
        <v>#REF!</v>
      </c>
    </row>
    <row r="158" spans="2:23" ht="15.75">
      <c r="B158" s="398" t="s">
        <v>115</v>
      </c>
      <c r="C158" s="448" t="s">
        <v>79</v>
      </c>
      <c r="D158" s="543" t="s">
        <v>25</v>
      </c>
      <c r="E158" s="412">
        <f t="shared" ref="E158:E161" si="131">F158+G158</f>
        <v>0</v>
      </c>
      <c r="F158" s="372"/>
      <c r="G158" s="438">
        <f>J158+M158+P158+S158</f>
        <v>0</v>
      </c>
      <c r="H158" s="412">
        <f t="shared" ref="H158:H160" si="132">I158+J158</f>
        <v>0</v>
      </c>
      <c r="I158" s="372"/>
      <c r="J158" s="461">
        <v>0</v>
      </c>
      <c r="K158" s="412">
        <f t="shared" ref="K158:K161" si="133">L158+M158</f>
        <v>0</v>
      </c>
      <c r="L158" s="372"/>
      <c r="M158" s="461">
        <v>0</v>
      </c>
      <c r="N158" s="412">
        <f t="shared" ref="N158:N161" si="134">O158+P158</f>
        <v>0</v>
      </c>
      <c r="O158" s="372"/>
      <c r="P158" s="461">
        <v>0</v>
      </c>
      <c r="Q158" s="412">
        <f t="shared" ref="Q158:Q161" si="135">R158+S158</f>
        <v>0</v>
      </c>
      <c r="R158" s="372"/>
      <c r="S158" s="378">
        <v>0</v>
      </c>
    </row>
    <row r="159" spans="2:23" ht="15.75">
      <c r="B159" s="398" t="s">
        <v>117</v>
      </c>
      <c r="C159" s="448" t="s">
        <v>80</v>
      </c>
      <c r="D159" s="543" t="s">
        <v>25</v>
      </c>
      <c r="E159" s="412">
        <f t="shared" si="131"/>
        <v>0</v>
      </c>
      <c r="F159" s="372"/>
      <c r="G159" s="438">
        <f t="shared" ref="G159:G160" si="136">J159+M159+P159+S159</f>
        <v>0</v>
      </c>
      <c r="H159" s="412">
        <f t="shared" si="132"/>
        <v>0</v>
      </c>
      <c r="I159" s="372"/>
      <c r="J159" s="461">
        <v>0</v>
      </c>
      <c r="K159" s="412">
        <f t="shared" si="133"/>
        <v>0</v>
      </c>
      <c r="L159" s="372"/>
      <c r="M159" s="461">
        <v>0</v>
      </c>
      <c r="N159" s="412">
        <f t="shared" si="134"/>
        <v>0</v>
      </c>
      <c r="O159" s="372"/>
      <c r="P159" s="461">
        <v>0</v>
      </c>
      <c r="Q159" s="412">
        <f t="shared" si="135"/>
        <v>0</v>
      </c>
      <c r="R159" s="372"/>
      <c r="S159" s="378">
        <v>0</v>
      </c>
    </row>
    <row r="160" spans="2:23" ht="15.75">
      <c r="B160" s="398" t="s">
        <v>119</v>
      </c>
      <c r="C160" s="448" t="s">
        <v>63</v>
      </c>
      <c r="D160" s="543" t="s">
        <v>25</v>
      </c>
      <c r="E160" s="412">
        <f t="shared" si="131"/>
        <v>0</v>
      </c>
      <c r="F160" s="372"/>
      <c r="G160" s="438">
        <f t="shared" si="136"/>
        <v>0</v>
      </c>
      <c r="H160" s="412">
        <f t="shared" si="132"/>
        <v>0</v>
      </c>
      <c r="I160" s="372"/>
      <c r="J160" s="461">
        <f>M160+P160+S160+X160</f>
        <v>0</v>
      </c>
      <c r="K160" s="412">
        <f t="shared" si="133"/>
        <v>0</v>
      </c>
      <c r="L160" s="372"/>
      <c r="M160" s="461">
        <f>P160+S160+X160+AA160</f>
        <v>0</v>
      </c>
      <c r="N160" s="412">
        <f t="shared" si="134"/>
        <v>0</v>
      </c>
      <c r="O160" s="372"/>
      <c r="P160" s="461">
        <f>S160+X160+AA160+AD160</f>
        <v>0</v>
      </c>
      <c r="Q160" s="412">
        <f t="shared" si="135"/>
        <v>0</v>
      </c>
      <c r="R160" s="372"/>
      <c r="S160" s="378">
        <f>X160+AA160+AD160+AG160</f>
        <v>0</v>
      </c>
    </row>
    <row r="161" spans="1:23" ht="15.75">
      <c r="B161" s="398" t="s">
        <v>168</v>
      </c>
      <c r="C161" s="448" t="s">
        <v>81</v>
      </c>
      <c r="D161" s="543" t="s">
        <v>25</v>
      </c>
      <c r="E161" s="412" t="e">
        <f t="shared" si="131"/>
        <v>#REF!</v>
      </c>
      <c r="F161" s="372"/>
      <c r="G161" s="468" t="e">
        <f>G154*0.02</f>
        <v>#REF!</v>
      </c>
      <c r="H161" s="412" t="e">
        <f>I161+J161</f>
        <v>#REF!</v>
      </c>
      <c r="I161" s="451"/>
      <c r="J161" s="503" t="e">
        <f>G161/$F$17*$I$17</f>
        <v>#REF!</v>
      </c>
      <c r="K161" s="412" t="e">
        <f t="shared" si="133"/>
        <v>#REF!</v>
      </c>
      <c r="L161" s="451"/>
      <c r="M161" s="450" t="e">
        <f t="shared" ref="M161" si="137">G161/$F$17*L$17</f>
        <v>#REF!</v>
      </c>
      <c r="N161" s="412" t="e">
        <f t="shared" si="134"/>
        <v>#REF!</v>
      </c>
      <c r="O161" s="451"/>
      <c r="P161" s="450" t="e">
        <f t="shared" ref="P161" si="138">G161/$F$17*O$17</f>
        <v>#REF!</v>
      </c>
      <c r="Q161" s="412" t="e">
        <f t="shared" si="135"/>
        <v>#REF!</v>
      </c>
      <c r="R161" s="451"/>
      <c r="S161" s="450" t="e">
        <f t="shared" ref="S161" si="139">G161/$F$17*R$17</f>
        <v>#REF!</v>
      </c>
      <c r="T161" s="391" t="e">
        <f>E161-H161-K161-N161-Q161</f>
        <v>#REF!</v>
      </c>
    </row>
    <row r="162" spans="1:23" ht="26.25" thickBot="1">
      <c r="B162" s="398" t="s">
        <v>140</v>
      </c>
      <c r="C162" s="457" t="s">
        <v>99</v>
      </c>
      <c r="D162" s="399" t="s">
        <v>25</v>
      </c>
      <c r="E162" s="458" t="e">
        <f>E154+E155+E156</f>
        <v>#REF!</v>
      </c>
      <c r="F162" s="502"/>
      <c r="G162" s="500" t="e">
        <f>G154+G155+G156</f>
        <v>#REF!</v>
      </c>
      <c r="H162" s="458" t="e">
        <f t="shared" ref="H162:Q162" si="140">H154+H155+H156</f>
        <v>#REF!</v>
      </c>
      <c r="I162" s="505"/>
      <c r="J162" s="504" t="e">
        <f t="shared" ref="J162" si="141">J154+J155+J156</f>
        <v>#REF!</v>
      </c>
      <c r="K162" s="460" t="e">
        <f>K154+K155+K156</f>
        <v>#REF!</v>
      </c>
      <c r="L162" s="505"/>
      <c r="M162" s="459" t="e">
        <f t="shared" ref="M162" si="142">M154+M155+M156</f>
        <v>#REF!</v>
      </c>
      <c r="N162" s="460" t="e">
        <f t="shared" si="140"/>
        <v>#REF!</v>
      </c>
      <c r="O162" s="505"/>
      <c r="P162" s="459" t="e">
        <f t="shared" ref="P162" si="143">P154+P155+P156</f>
        <v>#REF!</v>
      </c>
      <c r="Q162" s="460" t="e">
        <f t="shared" si="140"/>
        <v>#REF!</v>
      </c>
      <c r="R162" s="505"/>
      <c r="S162" s="506" t="e">
        <f t="shared" ref="S162" si="144">S154+S155+S156</f>
        <v>#REF!</v>
      </c>
      <c r="T162" s="602">
        <f>'Д 3'!G40</f>
        <v>1.6729720962193988</v>
      </c>
      <c r="U162" s="599" t="e">
        <f>E162=T162</f>
        <v>#REF!</v>
      </c>
      <c r="V162" s="599"/>
      <c r="W162" s="599"/>
    </row>
    <row r="163" spans="1:23" ht="40.5" customHeight="1">
      <c r="B163" s="620" t="s">
        <v>141</v>
      </c>
      <c r="C163" s="742" t="s">
        <v>575</v>
      </c>
      <c r="D163" s="743" t="s">
        <v>67</v>
      </c>
      <c r="E163" s="677" t="e">
        <f>E162/E17</f>
        <v>#REF!</v>
      </c>
      <c r="F163" s="662" t="s">
        <v>258</v>
      </c>
      <c r="G163" s="663" t="s">
        <v>258</v>
      </c>
      <c r="H163" s="677" t="e">
        <f>H162/H17</f>
        <v>#REF!</v>
      </c>
      <c r="I163" s="662" t="s">
        <v>258</v>
      </c>
      <c r="J163" s="663" t="s">
        <v>258</v>
      </c>
      <c r="K163" s="677" t="e">
        <f>K162/K17</f>
        <v>#REF!</v>
      </c>
      <c r="L163" s="662" t="s">
        <v>258</v>
      </c>
      <c r="M163" s="663" t="s">
        <v>258</v>
      </c>
      <c r="N163" s="677" t="e">
        <f>N162/N17</f>
        <v>#REF!</v>
      </c>
      <c r="O163" s="662" t="s">
        <v>258</v>
      </c>
      <c r="P163" s="663" t="s">
        <v>258</v>
      </c>
      <c r="Q163" s="677" t="e">
        <f>Q162/Q17</f>
        <v>#REF!</v>
      </c>
      <c r="R163" s="662" t="s">
        <v>258</v>
      </c>
      <c r="S163" s="663" t="s">
        <v>258</v>
      </c>
      <c r="T163" s="602">
        <f>'Д 3'!G41</f>
        <v>4.4845426687880776</v>
      </c>
      <c r="U163" s="599" t="e">
        <f>E163=T163</f>
        <v>#REF!</v>
      </c>
      <c r="V163" s="599"/>
      <c r="W163" s="599"/>
    </row>
    <row r="164" spans="1:23" ht="31.5">
      <c r="B164" s="718" t="s">
        <v>142</v>
      </c>
      <c r="C164" s="719" t="s">
        <v>576</v>
      </c>
      <c r="D164" s="462" t="s">
        <v>67</v>
      </c>
      <c r="E164" s="612" t="e">
        <f>E163*1.2</f>
        <v>#REF!</v>
      </c>
      <c r="F164" s="633" t="s">
        <v>258</v>
      </c>
      <c r="G164" s="634" t="s">
        <v>258</v>
      </c>
      <c r="H164" s="612" t="e">
        <f>H163*1.2</f>
        <v>#REF!</v>
      </c>
      <c r="I164" s="633" t="s">
        <v>258</v>
      </c>
      <c r="J164" s="634" t="s">
        <v>258</v>
      </c>
      <c r="K164" s="612" t="e">
        <f>K163*1.2</f>
        <v>#REF!</v>
      </c>
      <c r="L164" s="633" t="s">
        <v>258</v>
      </c>
      <c r="M164" s="634" t="s">
        <v>258</v>
      </c>
      <c r="N164" s="612" t="e">
        <f>N163*1.2</f>
        <v>#REF!</v>
      </c>
      <c r="O164" s="633" t="s">
        <v>258</v>
      </c>
      <c r="P164" s="634" t="s">
        <v>258</v>
      </c>
      <c r="Q164" s="612" t="e">
        <f>Q163*1.2</f>
        <v>#REF!</v>
      </c>
      <c r="R164" s="633" t="s">
        <v>258</v>
      </c>
      <c r="S164" s="634" t="s">
        <v>258</v>
      </c>
    </row>
    <row r="165" spans="1:23" ht="31.5">
      <c r="B165" s="733" t="s">
        <v>143</v>
      </c>
      <c r="C165" s="734" t="s">
        <v>577</v>
      </c>
      <c r="D165" s="625" t="s">
        <v>390</v>
      </c>
      <c r="E165" s="645" t="s">
        <v>258</v>
      </c>
      <c r="F165" s="644" t="s">
        <v>258</v>
      </c>
      <c r="G165" s="642" t="s">
        <v>258</v>
      </c>
      <c r="H165" s="645" t="s">
        <v>258</v>
      </c>
      <c r="I165" s="644" t="s">
        <v>258</v>
      </c>
      <c r="J165" s="642" t="s">
        <v>258</v>
      </c>
      <c r="K165" s="645" t="s">
        <v>258</v>
      </c>
      <c r="L165" s="644" t="s">
        <v>258</v>
      </c>
      <c r="M165" s="642" t="s">
        <v>258</v>
      </c>
      <c r="N165" s="645" t="s">
        <v>258</v>
      </c>
      <c r="O165" s="644" t="s">
        <v>258</v>
      </c>
      <c r="P165" s="642" t="s">
        <v>258</v>
      </c>
      <c r="Q165" s="645" t="s">
        <v>258</v>
      </c>
      <c r="R165" s="644" t="s">
        <v>258</v>
      </c>
      <c r="S165" s="642" t="s">
        <v>258</v>
      </c>
    </row>
    <row r="166" spans="1:23" ht="15.75">
      <c r="B166" s="745" t="s">
        <v>87</v>
      </c>
      <c r="C166" s="738" t="s">
        <v>562</v>
      </c>
      <c r="D166" s="625" t="s">
        <v>563</v>
      </c>
      <c r="E166" s="645" t="s">
        <v>258</v>
      </c>
      <c r="F166" s="644" t="s">
        <v>258</v>
      </c>
      <c r="G166" s="641" t="s">
        <v>258</v>
      </c>
      <c r="H166" s="645" t="s">
        <v>258</v>
      </c>
      <c r="I166" s="644" t="s">
        <v>258</v>
      </c>
      <c r="J166" s="642" t="s">
        <v>258</v>
      </c>
      <c r="K166" s="645" t="s">
        <v>258</v>
      </c>
      <c r="L166" s="644" t="s">
        <v>258</v>
      </c>
      <c r="M166" s="642" t="s">
        <v>258</v>
      </c>
      <c r="N166" s="645" t="s">
        <v>258</v>
      </c>
      <c r="O166" s="644" t="s">
        <v>258</v>
      </c>
      <c r="P166" s="642" t="s">
        <v>258</v>
      </c>
      <c r="Q166" s="640" t="s">
        <v>258</v>
      </c>
      <c r="R166" s="644" t="s">
        <v>258</v>
      </c>
      <c r="S166" s="642" t="s">
        <v>258</v>
      </c>
    </row>
    <row r="167" spans="1:23" ht="31.5">
      <c r="B167" s="745" t="s">
        <v>88</v>
      </c>
      <c r="C167" s="738" t="s">
        <v>627</v>
      </c>
      <c r="D167" s="625" t="s">
        <v>564</v>
      </c>
      <c r="E167" s="650" t="e">
        <f>G167</f>
        <v>#REF!</v>
      </c>
      <c r="F167" s="651" t="s">
        <v>258</v>
      </c>
      <c r="G167" s="652" t="e">
        <f>G162/G20*1000</f>
        <v>#REF!</v>
      </c>
      <c r="H167" s="650" t="e">
        <f>J167</f>
        <v>#REF!</v>
      </c>
      <c r="I167" s="651" t="s">
        <v>258</v>
      </c>
      <c r="J167" s="652" t="e">
        <f>J162/J20*1000</f>
        <v>#REF!</v>
      </c>
      <c r="K167" s="649" t="e">
        <f>M167</f>
        <v>#REF!</v>
      </c>
      <c r="L167" s="651" t="s">
        <v>258</v>
      </c>
      <c r="M167" s="652" t="e">
        <f>M162/M20*1000</f>
        <v>#REF!</v>
      </c>
      <c r="N167" s="650" t="e">
        <f>P167</f>
        <v>#REF!</v>
      </c>
      <c r="O167" s="651" t="s">
        <v>258</v>
      </c>
      <c r="P167" s="652" t="e">
        <f>P162/P20*1000</f>
        <v>#REF!</v>
      </c>
      <c r="Q167" s="650" t="e">
        <f>S167</f>
        <v>#REF!</v>
      </c>
      <c r="R167" s="651" t="s">
        <v>258</v>
      </c>
      <c r="S167" s="652" t="e">
        <f>S162/S20*1000</f>
        <v>#REF!</v>
      </c>
    </row>
    <row r="168" spans="1:23" ht="32.25" thickBot="1">
      <c r="A168" s="402" t="s">
        <v>628</v>
      </c>
      <c r="B168" s="746" t="s">
        <v>90</v>
      </c>
      <c r="C168" s="627" t="s">
        <v>629</v>
      </c>
      <c r="D168" s="628" t="s">
        <v>564</v>
      </c>
      <c r="E168" s="658" t="str">
        <f t="shared" ref="E168:S168" si="145">IFERROR(E167/12,"х")</f>
        <v>х</v>
      </c>
      <c r="F168" s="656" t="str">
        <f t="shared" si="145"/>
        <v>х</v>
      </c>
      <c r="G168" s="657" t="str">
        <f>IFERROR(G167/12,"х")</f>
        <v>х</v>
      </c>
      <c r="H168" s="658" t="str">
        <f t="shared" si="145"/>
        <v>х</v>
      </c>
      <c r="I168" s="656" t="str">
        <f t="shared" si="145"/>
        <v>х</v>
      </c>
      <c r="J168" s="657" t="str">
        <f t="shared" si="145"/>
        <v>х</v>
      </c>
      <c r="K168" s="657" t="str">
        <f t="shared" si="145"/>
        <v>х</v>
      </c>
      <c r="L168" s="656" t="str">
        <f t="shared" si="145"/>
        <v>х</v>
      </c>
      <c r="M168" s="657" t="str">
        <f t="shared" si="145"/>
        <v>х</v>
      </c>
      <c r="N168" s="658" t="str">
        <f t="shared" si="145"/>
        <v>х</v>
      </c>
      <c r="O168" s="656" t="str">
        <f t="shared" si="145"/>
        <v>х</v>
      </c>
      <c r="P168" s="657" t="str">
        <f t="shared" si="145"/>
        <v>х</v>
      </c>
      <c r="Q168" s="658" t="str">
        <f t="shared" si="145"/>
        <v>х</v>
      </c>
      <c r="R168" s="656" t="str">
        <f t="shared" si="145"/>
        <v>х</v>
      </c>
      <c r="S168" s="657" t="str">
        <f t="shared" si="145"/>
        <v>х</v>
      </c>
    </row>
    <row r="169" spans="1:23" ht="31.5">
      <c r="B169" s="665" t="s">
        <v>144</v>
      </c>
      <c r="C169" s="666" t="s">
        <v>578</v>
      </c>
      <c r="D169" s="667" t="s">
        <v>390</v>
      </c>
      <c r="E169" s="683" t="s">
        <v>258</v>
      </c>
      <c r="F169" s="687" t="s">
        <v>258</v>
      </c>
      <c r="G169" s="685" t="s">
        <v>258</v>
      </c>
      <c r="H169" s="683" t="s">
        <v>258</v>
      </c>
      <c r="I169" s="687" t="s">
        <v>258</v>
      </c>
      <c r="J169" s="685" t="s">
        <v>258</v>
      </c>
      <c r="K169" s="683" t="s">
        <v>258</v>
      </c>
      <c r="L169" s="687" t="s">
        <v>258</v>
      </c>
      <c r="M169" s="685" t="s">
        <v>258</v>
      </c>
      <c r="N169" s="683" t="s">
        <v>258</v>
      </c>
      <c r="O169" s="687" t="s">
        <v>258</v>
      </c>
      <c r="P169" s="685" t="s">
        <v>258</v>
      </c>
      <c r="Q169" s="683" t="s">
        <v>258</v>
      </c>
      <c r="R169" s="687" t="s">
        <v>258</v>
      </c>
      <c r="S169" s="685" t="s">
        <v>258</v>
      </c>
    </row>
    <row r="170" spans="1:23" ht="15.75">
      <c r="B170" s="672" t="s">
        <v>185</v>
      </c>
      <c r="C170" s="673" t="s">
        <v>562</v>
      </c>
      <c r="D170" s="667" t="s">
        <v>563</v>
      </c>
      <c r="E170" s="635" t="s">
        <v>258</v>
      </c>
      <c r="F170" s="636" t="s">
        <v>258</v>
      </c>
      <c r="G170" s="615" t="s">
        <v>258</v>
      </c>
      <c r="H170" s="635" t="s">
        <v>258</v>
      </c>
      <c r="I170" s="636" t="s">
        <v>258</v>
      </c>
      <c r="J170" s="615" t="s">
        <v>258</v>
      </c>
      <c r="K170" s="635" t="s">
        <v>258</v>
      </c>
      <c r="L170" s="636" t="s">
        <v>258</v>
      </c>
      <c r="M170" s="615" t="s">
        <v>258</v>
      </c>
      <c r="N170" s="635" t="s">
        <v>258</v>
      </c>
      <c r="O170" s="636" t="s">
        <v>258</v>
      </c>
      <c r="P170" s="615" t="s">
        <v>258</v>
      </c>
      <c r="Q170" s="635" t="s">
        <v>258</v>
      </c>
      <c r="R170" s="636" t="s">
        <v>258</v>
      </c>
      <c r="S170" s="615" t="s">
        <v>258</v>
      </c>
    </row>
    <row r="171" spans="1:23" ht="31.5">
      <c r="B171" s="672" t="s">
        <v>186</v>
      </c>
      <c r="C171" s="673" t="s">
        <v>622</v>
      </c>
      <c r="D171" s="667" t="s">
        <v>564</v>
      </c>
      <c r="E171" s="635" t="e">
        <f>E167*1.2</f>
        <v>#REF!</v>
      </c>
      <c r="F171" s="614" t="s">
        <v>258</v>
      </c>
      <c r="G171" s="637" t="e">
        <f>G167*1.2</f>
        <v>#REF!</v>
      </c>
      <c r="H171" s="635" t="e">
        <f>H167*1.2</f>
        <v>#REF!</v>
      </c>
      <c r="I171" s="614" t="s">
        <v>258</v>
      </c>
      <c r="J171" s="637" t="e">
        <f>J167*1.2</f>
        <v>#REF!</v>
      </c>
      <c r="K171" s="635" t="e">
        <f>K167*1.2</f>
        <v>#REF!</v>
      </c>
      <c r="L171" s="614" t="s">
        <v>258</v>
      </c>
      <c r="M171" s="637" t="e">
        <f>M167*1.2</f>
        <v>#REF!</v>
      </c>
      <c r="N171" s="635" t="e">
        <f>N167*1.2</f>
        <v>#REF!</v>
      </c>
      <c r="O171" s="614" t="s">
        <v>258</v>
      </c>
      <c r="P171" s="637" t="e">
        <f>P167*1.2</f>
        <v>#REF!</v>
      </c>
      <c r="Q171" s="635" t="e">
        <f>Q167*1.2</f>
        <v>#REF!</v>
      </c>
      <c r="R171" s="614" t="s">
        <v>258</v>
      </c>
      <c r="S171" s="637" t="e">
        <f>S167*1.2</f>
        <v>#REF!</v>
      </c>
    </row>
    <row r="172" spans="1:23" ht="32.25" thickBot="1">
      <c r="A172" s="402" t="s">
        <v>628</v>
      </c>
      <c r="B172" s="674" t="s">
        <v>187</v>
      </c>
      <c r="C172" s="675" t="s">
        <v>623</v>
      </c>
      <c r="D172" s="676" t="s">
        <v>564</v>
      </c>
      <c r="E172" s="702" t="e">
        <f>E168*1.2</f>
        <v>#VALUE!</v>
      </c>
      <c r="F172" s="706" t="s">
        <v>258</v>
      </c>
      <c r="G172" s="704" t="e">
        <f>G168*1.2</f>
        <v>#VALUE!</v>
      </c>
      <c r="H172" s="702" t="e">
        <f>H168*1.2</f>
        <v>#VALUE!</v>
      </c>
      <c r="I172" s="706" t="s">
        <v>258</v>
      </c>
      <c r="J172" s="704" t="e">
        <f>J168*1.2</f>
        <v>#VALUE!</v>
      </c>
      <c r="K172" s="702" t="e">
        <f>K168*1.2</f>
        <v>#VALUE!</v>
      </c>
      <c r="L172" s="706" t="s">
        <v>258</v>
      </c>
      <c r="M172" s="704" t="e">
        <f>M168*1.2</f>
        <v>#VALUE!</v>
      </c>
      <c r="N172" s="702" t="e">
        <f>N168*1.2</f>
        <v>#VALUE!</v>
      </c>
      <c r="O172" s="706" t="s">
        <v>258</v>
      </c>
      <c r="P172" s="704" t="e">
        <f>P168*1.2</f>
        <v>#VALUE!</v>
      </c>
      <c r="Q172" s="702" t="e">
        <f>Q168*1.2</f>
        <v>#VALUE!</v>
      </c>
      <c r="R172" s="706" t="s">
        <v>258</v>
      </c>
      <c r="S172" s="704" t="e">
        <f>S168*1.2</f>
        <v>#VALUE!</v>
      </c>
    </row>
    <row r="173" spans="1:23" s="789" customFormat="1" ht="23.25" hidden="1" customHeight="1" thickBot="1">
      <c r="B173" s="790"/>
      <c r="C173" s="1172" t="s">
        <v>579</v>
      </c>
      <c r="D173" s="1172"/>
      <c r="E173" s="1172"/>
      <c r="F173" s="1172"/>
      <c r="G173" s="1172"/>
      <c r="H173" s="1172"/>
      <c r="I173" s="1172"/>
      <c r="J173" s="1172"/>
      <c r="K173" s="1172"/>
      <c r="L173" s="1172"/>
      <c r="M173" s="1172"/>
      <c r="N173" s="1172"/>
      <c r="O173" s="1172"/>
      <c r="P173" s="1172"/>
      <c r="Q173" s="1172"/>
      <c r="R173" s="1172"/>
      <c r="S173" s="1173"/>
    </row>
    <row r="174" spans="1:23" s="789" customFormat="1" ht="15.75" hidden="1">
      <c r="B174" s="791">
        <v>1</v>
      </c>
      <c r="C174" s="792" t="s">
        <v>160</v>
      </c>
      <c r="D174" s="793" t="s">
        <v>25</v>
      </c>
      <c r="E174" s="794" t="e">
        <f>E175+E188+E189+E193</f>
        <v>#REF!</v>
      </c>
      <c r="F174" s="795" t="e">
        <f t="shared" ref="F174:P174" si="146">F175+F188+F189+F193</f>
        <v>#REF!</v>
      </c>
      <c r="G174" s="796" t="e">
        <f t="shared" si="146"/>
        <v>#REF!</v>
      </c>
      <c r="H174" s="794" t="e">
        <f t="shared" si="146"/>
        <v>#REF!</v>
      </c>
      <c r="I174" s="795" t="e">
        <f t="shared" si="146"/>
        <v>#REF!</v>
      </c>
      <c r="J174" s="796" t="e">
        <f t="shared" si="146"/>
        <v>#REF!</v>
      </c>
      <c r="K174" s="794" t="e">
        <f t="shared" si="146"/>
        <v>#REF!</v>
      </c>
      <c r="L174" s="795" t="e">
        <f t="shared" si="146"/>
        <v>#REF!</v>
      </c>
      <c r="M174" s="796" t="e">
        <f t="shared" si="146"/>
        <v>#REF!</v>
      </c>
      <c r="N174" s="794" t="e">
        <f t="shared" si="146"/>
        <v>#REF!</v>
      </c>
      <c r="O174" s="795" t="e">
        <f t="shared" si="146"/>
        <v>#REF!</v>
      </c>
      <c r="P174" s="796" t="e">
        <f t="shared" si="146"/>
        <v>#REF!</v>
      </c>
      <c r="Q174" s="794" t="e">
        <f t="shared" ref="Q174:S174" si="147">Q175+Q188+Q189+Q193</f>
        <v>#REF!</v>
      </c>
      <c r="R174" s="795" t="e">
        <f t="shared" si="147"/>
        <v>#REF!</v>
      </c>
      <c r="S174" s="796" t="e">
        <f t="shared" si="147"/>
        <v>#REF!</v>
      </c>
      <c r="T174" s="797"/>
      <c r="U174" s="797"/>
      <c r="V174" s="797"/>
      <c r="W174" s="797"/>
    </row>
    <row r="175" spans="1:23" s="789" customFormat="1" ht="15.75" hidden="1">
      <c r="B175" s="798" t="s">
        <v>9</v>
      </c>
      <c r="C175" s="799" t="s">
        <v>161</v>
      </c>
      <c r="D175" s="800" t="s">
        <v>25</v>
      </c>
      <c r="E175" s="801" t="e">
        <f>E176+E180+E181+E185+E186</f>
        <v>#REF!</v>
      </c>
      <c r="F175" s="802" t="e">
        <f t="shared" ref="F175:P175" si="148">F176+F180+F181+F185+F186</f>
        <v>#REF!</v>
      </c>
      <c r="G175" s="803" t="e">
        <f t="shared" si="148"/>
        <v>#REF!</v>
      </c>
      <c r="H175" s="801" t="e">
        <f t="shared" si="148"/>
        <v>#REF!</v>
      </c>
      <c r="I175" s="802" t="e">
        <f t="shared" si="148"/>
        <v>#REF!</v>
      </c>
      <c r="J175" s="803" t="e">
        <f t="shared" si="148"/>
        <v>#REF!</v>
      </c>
      <c r="K175" s="801" t="e">
        <f t="shared" si="148"/>
        <v>#REF!</v>
      </c>
      <c r="L175" s="802" t="e">
        <f t="shared" si="148"/>
        <v>#REF!</v>
      </c>
      <c r="M175" s="803" t="e">
        <f t="shared" si="148"/>
        <v>#REF!</v>
      </c>
      <c r="N175" s="801" t="e">
        <f t="shared" si="148"/>
        <v>#REF!</v>
      </c>
      <c r="O175" s="802" t="e">
        <f t="shared" si="148"/>
        <v>#REF!</v>
      </c>
      <c r="P175" s="803" t="e">
        <f t="shared" si="148"/>
        <v>#REF!</v>
      </c>
      <c r="Q175" s="801" t="e">
        <f t="shared" ref="Q175:S175" si="149">Q176+Q180+Q181+Q185+Q186</f>
        <v>#REF!</v>
      </c>
      <c r="R175" s="802" t="e">
        <f t="shared" si="149"/>
        <v>#REF!</v>
      </c>
      <c r="S175" s="803" t="e">
        <f t="shared" si="149"/>
        <v>#REF!</v>
      </c>
    </row>
    <row r="176" spans="1:23" s="789" customFormat="1" ht="15.75" hidden="1">
      <c r="B176" s="798" t="s">
        <v>26</v>
      </c>
      <c r="C176" s="804" t="s">
        <v>545</v>
      </c>
      <c r="D176" s="800" t="s">
        <v>25</v>
      </c>
      <c r="E176" s="801" t="e">
        <f>E177+E178+E179</f>
        <v>#REF!</v>
      </c>
      <c r="F176" s="802" t="e">
        <f t="shared" ref="F176:P176" si="150">F177+F178+F179</f>
        <v>#REF!</v>
      </c>
      <c r="G176" s="803" t="e">
        <f t="shared" si="150"/>
        <v>#REF!</v>
      </c>
      <c r="H176" s="801" t="e">
        <f t="shared" si="150"/>
        <v>#REF!</v>
      </c>
      <c r="I176" s="802" t="e">
        <f t="shared" si="150"/>
        <v>#REF!</v>
      </c>
      <c r="J176" s="803" t="e">
        <f t="shared" si="150"/>
        <v>#REF!</v>
      </c>
      <c r="K176" s="801" t="e">
        <f t="shared" si="150"/>
        <v>#REF!</v>
      </c>
      <c r="L176" s="802" t="e">
        <f t="shared" si="150"/>
        <v>#REF!</v>
      </c>
      <c r="M176" s="803" t="e">
        <f t="shared" si="150"/>
        <v>#REF!</v>
      </c>
      <c r="N176" s="801" t="e">
        <f t="shared" si="150"/>
        <v>#REF!</v>
      </c>
      <c r="O176" s="802" t="e">
        <f t="shared" si="150"/>
        <v>#REF!</v>
      </c>
      <c r="P176" s="803" t="e">
        <f t="shared" si="150"/>
        <v>#REF!</v>
      </c>
      <c r="Q176" s="801" t="e">
        <f t="shared" ref="Q176:S176" si="151">Q177+Q178+Q179</f>
        <v>#REF!</v>
      </c>
      <c r="R176" s="802" t="e">
        <f t="shared" si="151"/>
        <v>#REF!</v>
      </c>
      <c r="S176" s="803" t="e">
        <f t="shared" si="151"/>
        <v>#REF!</v>
      </c>
      <c r="T176" s="805" t="e">
        <f>E36</f>
        <v>#REF!</v>
      </c>
    </row>
    <row r="177" spans="2:23" s="789" customFormat="1" ht="15.75" hidden="1">
      <c r="B177" s="798" t="s">
        <v>546</v>
      </c>
      <c r="C177" s="806" t="s">
        <v>547</v>
      </c>
      <c r="D177" s="800" t="s">
        <v>25</v>
      </c>
      <c r="E177" s="807" t="e">
        <f t="shared" ref="E177:S177" si="152">E37</f>
        <v>#REF!</v>
      </c>
      <c r="F177" s="808" t="e">
        <f t="shared" si="152"/>
        <v>#REF!</v>
      </c>
      <c r="G177" s="809">
        <f t="shared" si="152"/>
        <v>0</v>
      </c>
      <c r="H177" s="807" t="e">
        <f t="shared" si="152"/>
        <v>#REF!</v>
      </c>
      <c r="I177" s="808" t="e">
        <f t="shared" si="152"/>
        <v>#REF!</v>
      </c>
      <c r="J177" s="809">
        <f t="shared" si="152"/>
        <v>0</v>
      </c>
      <c r="K177" s="807" t="e">
        <f t="shared" si="152"/>
        <v>#REF!</v>
      </c>
      <c r="L177" s="808" t="e">
        <f t="shared" si="152"/>
        <v>#REF!</v>
      </c>
      <c r="M177" s="809">
        <f t="shared" si="152"/>
        <v>0</v>
      </c>
      <c r="N177" s="807" t="e">
        <f t="shared" si="152"/>
        <v>#REF!</v>
      </c>
      <c r="O177" s="808" t="e">
        <f t="shared" si="152"/>
        <v>#REF!</v>
      </c>
      <c r="P177" s="809">
        <f t="shared" si="152"/>
        <v>0</v>
      </c>
      <c r="Q177" s="807" t="e">
        <f t="shared" si="152"/>
        <v>#REF!</v>
      </c>
      <c r="R177" s="808" t="e">
        <f t="shared" si="152"/>
        <v>#REF!</v>
      </c>
      <c r="S177" s="809">
        <f t="shared" si="152"/>
        <v>0</v>
      </c>
    </row>
    <row r="178" spans="2:23" s="789" customFormat="1" ht="15.75" hidden="1">
      <c r="B178" s="798" t="s">
        <v>548</v>
      </c>
      <c r="C178" s="806" t="s">
        <v>549</v>
      </c>
      <c r="D178" s="800" t="s">
        <v>25</v>
      </c>
      <c r="E178" s="807" t="e">
        <f t="shared" ref="E178:S178" si="153">E38</f>
        <v>#REF!</v>
      </c>
      <c r="F178" s="808" t="e">
        <f t="shared" si="153"/>
        <v>#REF!</v>
      </c>
      <c r="G178" s="809">
        <f t="shared" si="153"/>
        <v>0</v>
      </c>
      <c r="H178" s="807" t="e">
        <f t="shared" si="153"/>
        <v>#REF!</v>
      </c>
      <c r="I178" s="808" t="e">
        <f t="shared" si="153"/>
        <v>#REF!</v>
      </c>
      <c r="J178" s="809">
        <f t="shared" si="153"/>
        <v>0</v>
      </c>
      <c r="K178" s="807" t="e">
        <f t="shared" si="153"/>
        <v>#REF!</v>
      </c>
      <c r="L178" s="808" t="e">
        <f t="shared" si="153"/>
        <v>#REF!</v>
      </c>
      <c r="M178" s="809">
        <f t="shared" si="153"/>
        <v>0</v>
      </c>
      <c r="N178" s="807" t="e">
        <f t="shared" si="153"/>
        <v>#REF!</v>
      </c>
      <c r="O178" s="808" t="e">
        <f t="shared" si="153"/>
        <v>#REF!</v>
      </c>
      <c r="P178" s="809">
        <f t="shared" si="153"/>
        <v>0</v>
      </c>
      <c r="Q178" s="807" t="e">
        <f t="shared" si="153"/>
        <v>#REF!</v>
      </c>
      <c r="R178" s="808" t="e">
        <f t="shared" si="153"/>
        <v>#REF!</v>
      </c>
      <c r="S178" s="809">
        <f t="shared" si="153"/>
        <v>0</v>
      </c>
    </row>
    <row r="179" spans="2:23" s="789" customFormat="1" ht="15.75" hidden="1">
      <c r="B179" s="798" t="s">
        <v>550</v>
      </c>
      <c r="C179" s="806" t="s">
        <v>551</v>
      </c>
      <c r="D179" s="800" t="s">
        <v>25</v>
      </c>
      <c r="E179" s="807" t="e">
        <f t="shared" ref="E179:S179" si="154">E39</f>
        <v>#REF!</v>
      </c>
      <c r="F179" s="808">
        <f t="shared" si="154"/>
        <v>0</v>
      </c>
      <c r="G179" s="809" t="e">
        <f t="shared" si="154"/>
        <v>#REF!</v>
      </c>
      <c r="H179" s="807" t="e">
        <f t="shared" si="154"/>
        <v>#REF!</v>
      </c>
      <c r="I179" s="808">
        <f t="shared" si="154"/>
        <v>0</v>
      </c>
      <c r="J179" s="809" t="e">
        <f t="shared" si="154"/>
        <v>#REF!</v>
      </c>
      <c r="K179" s="807" t="e">
        <f t="shared" si="154"/>
        <v>#REF!</v>
      </c>
      <c r="L179" s="808">
        <f t="shared" si="154"/>
        <v>0</v>
      </c>
      <c r="M179" s="809" t="e">
        <f t="shared" si="154"/>
        <v>#REF!</v>
      </c>
      <c r="N179" s="807" t="e">
        <f t="shared" si="154"/>
        <v>#REF!</v>
      </c>
      <c r="O179" s="808">
        <f t="shared" si="154"/>
        <v>0</v>
      </c>
      <c r="P179" s="809" t="e">
        <f t="shared" si="154"/>
        <v>#REF!</v>
      </c>
      <c r="Q179" s="807" t="e">
        <f t="shared" si="154"/>
        <v>#REF!</v>
      </c>
      <c r="R179" s="808">
        <f t="shared" si="154"/>
        <v>0</v>
      </c>
      <c r="S179" s="809" t="e">
        <f t="shared" si="154"/>
        <v>#REF!</v>
      </c>
    </row>
    <row r="180" spans="2:23" s="789" customFormat="1" ht="15.75" hidden="1">
      <c r="B180" s="798" t="s">
        <v>28</v>
      </c>
      <c r="C180" s="804" t="s">
        <v>29</v>
      </c>
      <c r="D180" s="800" t="s">
        <v>25</v>
      </c>
      <c r="E180" s="807" t="e">
        <f t="shared" ref="E180:S180" si="155">E40+E88</f>
        <v>#REF!</v>
      </c>
      <c r="F180" s="808" t="e">
        <f t="shared" si="155"/>
        <v>#REF!</v>
      </c>
      <c r="G180" s="809">
        <f t="shared" si="155"/>
        <v>0</v>
      </c>
      <c r="H180" s="807" t="e">
        <f t="shared" si="155"/>
        <v>#REF!</v>
      </c>
      <c r="I180" s="808" t="e">
        <f t="shared" si="155"/>
        <v>#REF!</v>
      </c>
      <c r="J180" s="809">
        <f t="shared" si="155"/>
        <v>0</v>
      </c>
      <c r="K180" s="807" t="e">
        <f t="shared" si="155"/>
        <v>#REF!</v>
      </c>
      <c r="L180" s="808" t="e">
        <f t="shared" si="155"/>
        <v>#REF!</v>
      </c>
      <c r="M180" s="809">
        <f t="shared" si="155"/>
        <v>0</v>
      </c>
      <c r="N180" s="807" t="e">
        <f t="shared" si="155"/>
        <v>#REF!</v>
      </c>
      <c r="O180" s="808" t="e">
        <f t="shared" si="155"/>
        <v>#REF!</v>
      </c>
      <c r="P180" s="809">
        <f t="shared" si="155"/>
        <v>0</v>
      </c>
      <c r="Q180" s="807" t="e">
        <f t="shared" si="155"/>
        <v>#REF!</v>
      </c>
      <c r="R180" s="808" t="e">
        <f t="shared" si="155"/>
        <v>#REF!</v>
      </c>
      <c r="S180" s="809">
        <f t="shared" si="155"/>
        <v>0</v>
      </c>
      <c r="T180" s="805" t="e">
        <f>E40+E88</f>
        <v>#REF!</v>
      </c>
    </row>
    <row r="181" spans="2:23" s="789" customFormat="1" ht="63.75" hidden="1">
      <c r="B181" s="798" t="s">
        <v>30</v>
      </c>
      <c r="C181" s="804" t="s">
        <v>552</v>
      </c>
      <c r="D181" s="800" t="s">
        <v>25</v>
      </c>
      <c r="E181" s="807">
        <f t="shared" ref="E181:S181" si="156">E41</f>
        <v>0</v>
      </c>
      <c r="F181" s="808">
        <f t="shared" si="156"/>
        <v>0</v>
      </c>
      <c r="G181" s="809">
        <f t="shared" si="156"/>
        <v>0</v>
      </c>
      <c r="H181" s="807">
        <f t="shared" si="156"/>
        <v>0</v>
      </c>
      <c r="I181" s="808">
        <f t="shared" si="156"/>
        <v>0</v>
      </c>
      <c r="J181" s="809">
        <f t="shared" si="156"/>
        <v>0</v>
      </c>
      <c r="K181" s="807">
        <f t="shared" si="156"/>
        <v>0</v>
      </c>
      <c r="L181" s="808">
        <f t="shared" si="156"/>
        <v>0</v>
      </c>
      <c r="M181" s="809">
        <f t="shared" si="156"/>
        <v>0</v>
      </c>
      <c r="N181" s="807">
        <f t="shared" si="156"/>
        <v>0</v>
      </c>
      <c r="O181" s="808">
        <f t="shared" si="156"/>
        <v>0</v>
      </c>
      <c r="P181" s="809">
        <f t="shared" si="156"/>
        <v>0</v>
      </c>
      <c r="Q181" s="807">
        <f t="shared" si="156"/>
        <v>0</v>
      </c>
      <c r="R181" s="808">
        <f t="shared" si="156"/>
        <v>0</v>
      </c>
      <c r="S181" s="809">
        <f t="shared" si="156"/>
        <v>0</v>
      </c>
    </row>
    <row r="182" spans="2:23" s="789" customFormat="1" ht="15.75" hidden="1">
      <c r="B182" s="810" t="s">
        <v>553</v>
      </c>
      <c r="C182" s="804" t="s">
        <v>554</v>
      </c>
      <c r="D182" s="800" t="s">
        <v>25</v>
      </c>
      <c r="E182" s="807">
        <f t="shared" ref="E182:S182" si="157">E42</f>
        <v>0</v>
      </c>
      <c r="F182" s="808">
        <f t="shared" si="157"/>
        <v>0</v>
      </c>
      <c r="G182" s="809">
        <f t="shared" si="157"/>
        <v>0</v>
      </c>
      <c r="H182" s="807">
        <f t="shared" si="157"/>
        <v>0</v>
      </c>
      <c r="I182" s="808">
        <f t="shared" si="157"/>
        <v>0</v>
      </c>
      <c r="J182" s="809">
        <f t="shared" si="157"/>
        <v>0</v>
      </c>
      <c r="K182" s="807">
        <f t="shared" si="157"/>
        <v>0</v>
      </c>
      <c r="L182" s="808">
        <f t="shared" si="157"/>
        <v>0</v>
      </c>
      <c r="M182" s="809">
        <f t="shared" si="157"/>
        <v>0</v>
      </c>
      <c r="N182" s="807">
        <f t="shared" si="157"/>
        <v>0</v>
      </c>
      <c r="O182" s="808">
        <f t="shared" si="157"/>
        <v>0</v>
      </c>
      <c r="P182" s="809">
        <f t="shared" si="157"/>
        <v>0</v>
      </c>
      <c r="Q182" s="807">
        <f t="shared" si="157"/>
        <v>0</v>
      </c>
      <c r="R182" s="808">
        <f t="shared" si="157"/>
        <v>0</v>
      </c>
      <c r="S182" s="809">
        <f t="shared" si="157"/>
        <v>0</v>
      </c>
    </row>
    <row r="183" spans="2:23" s="789" customFormat="1" ht="38.25" hidden="1">
      <c r="B183" s="810" t="s">
        <v>555</v>
      </c>
      <c r="C183" s="804" t="s">
        <v>556</v>
      </c>
      <c r="D183" s="800" t="s">
        <v>25</v>
      </c>
      <c r="E183" s="807">
        <f t="shared" ref="E183:S183" si="158">E43</f>
        <v>0</v>
      </c>
      <c r="F183" s="808">
        <f t="shared" si="158"/>
        <v>0</v>
      </c>
      <c r="G183" s="809">
        <f t="shared" si="158"/>
        <v>0</v>
      </c>
      <c r="H183" s="807">
        <f t="shared" si="158"/>
        <v>0</v>
      </c>
      <c r="I183" s="808">
        <f t="shared" si="158"/>
        <v>0</v>
      </c>
      <c r="J183" s="809">
        <f t="shared" si="158"/>
        <v>0</v>
      </c>
      <c r="K183" s="807">
        <f t="shared" si="158"/>
        <v>0</v>
      </c>
      <c r="L183" s="808">
        <f t="shared" si="158"/>
        <v>0</v>
      </c>
      <c r="M183" s="809">
        <f t="shared" si="158"/>
        <v>0</v>
      </c>
      <c r="N183" s="807">
        <f t="shared" si="158"/>
        <v>0</v>
      </c>
      <c r="O183" s="808">
        <f t="shared" si="158"/>
        <v>0</v>
      </c>
      <c r="P183" s="809">
        <f t="shared" si="158"/>
        <v>0</v>
      </c>
      <c r="Q183" s="807">
        <f t="shared" si="158"/>
        <v>0</v>
      </c>
      <c r="R183" s="808">
        <f t="shared" si="158"/>
        <v>0</v>
      </c>
      <c r="S183" s="809">
        <f t="shared" si="158"/>
        <v>0</v>
      </c>
    </row>
    <row r="184" spans="2:23" s="789" customFormat="1" ht="25.5" hidden="1">
      <c r="B184" s="810" t="s">
        <v>30</v>
      </c>
      <c r="C184" s="799" t="s">
        <v>566</v>
      </c>
      <c r="D184" s="800" t="s">
        <v>25</v>
      </c>
      <c r="E184" s="807">
        <f t="shared" ref="E184:S184" si="159">E89</f>
        <v>0</v>
      </c>
      <c r="F184" s="808">
        <f t="shared" si="159"/>
        <v>0</v>
      </c>
      <c r="G184" s="809">
        <f t="shared" si="159"/>
        <v>0</v>
      </c>
      <c r="H184" s="807">
        <f t="shared" si="159"/>
        <v>0</v>
      </c>
      <c r="I184" s="808">
        <f t="shared" si="159"/>
        <v>0</v>
      </c>
      <c r="J184" s="809" t="e">
        <f t="shared" si="159"/>
        <v>#REF!</v>
      </c>
      <c r="K184" s="807">
        <f t="shared" si="159"/>
        <v>0</v>
      </c>
      <c r="L184" s="808">
        <f t="shared" si="159"/>
        <v>0</v>
      </c>
      <c r="M184" s="809" t="e">
        <f t="shared" si="159"/>
        <v>#REF!</v>
      </c>
      <c r="N184" s="807">
        <f t="shared" si="159"/>
        <v>0</v>
      </c>
      <c r="O184" s="808">
        <f t="shared" si="159"/>
        <v>0</v>
      </c>
      <c r="P184" s="809" t="e">
        <f t="shared" si="159"/>
        <v>#REF!</v>
      </c>
      <c r="Q184" s="807">
        <f t="shared" si="159"/>
        <v>0</v>
      </c>
      <c r="R184" s="808">
        <f t="shared" si="159"/>
        <v>0</v>
      </c>
      <c r="S184" s="809" t="e">
        <f t="shared" si="159"/>
        <v>#REF!</v>
      </c>
    </row>
    <row r="185" spans="2:23" s="789" customFormat="1" ht="25.5" hidden="1">
      <c r="B185" s="810" t="s">
        <v>31</v>
      </c>
      <c r="C185" s="799" t="s">
        <v>557</v>
      </c>
      <c r="D185" s="800" t="s">
        <v>25</v>
      </c>
      <c r="E185" s="807" t="e">
        <f t="shared" ref="E185:S185" si="160">E44+E90</f>
        <v>#REF!</v>
      </c>
      <c r="F185" s="808">
        <f t="shared" si="160"/>
        <v>0</v>
      </c>
      <c r="G185" s="809" t="e">
        <f t="shared" si="160"/>
        <v>#REF!</v>
      </c>
      <c r="H185" s="807" t="e">
        <f t="shared" si="160"/>
        <v>#REF!</v>
      </c>
      <c r="I185" s="808">
        <f t="shared" si="160"/>
        <v>0</v>
      </c>
      <c r="J185" s="809" t="e">
        <f t="shared" si="160"/>
        <v>#REF!</v>
      </c>
      <c r="K185" s="807" t="e">
        <f t="shared" si="160"/>
        <v>#REF!</v>
      </c>
      <c r="L185" s="808">
        <f t="shared" si="160"/>
        <v>0</v>
      </c>
      <c r="M185" s="809" t="e">
        <f t="shared" si="160"/>
        <v>#REF!</v>
      </c>
      <c r="N185" s="807" t="e">
        <f t="shared" si="160"/>
        <v>#REF!</v>
      </c>
      <c r="O185" s="808">
        <f t="shared" si="160"/>
        <v>0</v>
      </c>
      <c r="P185" s="809" t="e">
        <f t="shared" si="160"/>
        <v>#REF!</v>
      </c>
      <c r="Q185" s="807" t="e">
        <f t="shared" si="160"/>
        <v>#REF!</v>
      </c>
      <c r="R185" s="808">
        <f t="shared" si="160"/>
        <v>0</v>
      </c>
      <c r="S185" s="809" t="e">
        <f t="shared" si="160"/>
        <v>#REF!</v>
      </c>
      <c r="T185" s="797"/>
    </row>
    <row r="186" spans="2:23" s="789" customFormat="1" ht="15.75" hidden="1">
      <c r="B186" s="810" t="s">
        <v>33</v>
      </c>
      <c r="C186" s="799" t="s">
        <v>393</v>
      </c>
      <c r="D186" s="800" t="s">
        <v>25</v>
      </c>
      <c r="E186" s="807" t="e">
        <f t="shared" ref="E186:S186" si="161">E45+E91+E134</f>
        <v>#REF!</v>
      </c>
      <c r="F186" s="808">
        <f t="shared" si="161"/>
        <v>0</v>
      </c>
      <c r="G186" s="809" t="e">
        <f t="shared" si="161"/>
        <v>#REF!</v>
      </c>
      <c r="H186" s="807" t="e">
        <f t="shared" si="161"/>
        <v>#REF!</v>
      </c>
      <c r="I186" s="808">
        <f t="shared" si="161"/>
        <v>0</v>
      </c>
      <c r="J186" s="809" t="e">
        <f t="shared" si="161"/>
        <v>#REF!</v>
      </c>
      <c r="K186" s="807" t="e">
        <f t="shared" si="161"/>
        <v>#REF!</v>
      </c>
      <c r="L186" s="808">
        <f t="shared" si="161"/>
        <v>0</v>
      </c>
      <c r="M186" s="809" t="e">
        <f t="shared" si="161"/>
        <v>#REF!</v>
      </c>
      <c r="N186" s="807" t="e">
        <f t="shared" si="161"/>
        <v>#REF!</v>
      </c>
      <c r="O186" s="808">
        <f t="shared" si="161"/>
        <v>0</v>
      </c>
      <c r="P186" s="809" t="e">
        <f t="shared" si="161"/>
        <v>#REF!</v>
      </c>
      <c r="Q186" s="807" t="e">
        <f t="shared" si="161"/>
        <v>#REF!</v>
      </c>
      <c r="R186" s="808">
        <f t="shared" si="161"/>
        <v>0</v>
      </c>
      <c r="S186" s="809" t="e">
        <f t="shared" si="161"/>
        <v>#REF!</v>
      </c>
      <c r="T186" s="797"/>
    </row>
    <row r="187" spans="2:23" s="789" customFormat="1" ht="25.5" hidden="1">
      <c r="B187" s="811" t="s">
        <v>580</v>
      </c>
      <c r="C187" s="812" t="s">
        <v>569</v>
      </c>
      <c r="D187" s="813" t="s">
        <v>25</v>
      </c>
      <c r="E187" s="814" t="e">
        <f t="shared" ref="E187:S187" si="162">E92</f>
        <v>#REF!</v>
      </c>
      <c r="F187" s="815">
        <f t="shared" si="162"/>
        <v>0</v>
      </c>
      <c r="G187" s="816" t="e">
        <f t="shared" si="162"/>
        <v>#REF!</v>
      </c>
      <c r="H187" s="814" t="e">
        <f t="shared" si="162"/>
        <v>#REF!</v>
      </c>
      <c r="I187" s="815">
        <f t="shared" si="162"/>
        <v>0</v>
      </c>
      <c r="J187" s="816" t="e">
        <f t="shared" si="162"/>
        <v>#REF!</v>
      </c>
      <c r="K187" s="814" t="e">
        <f t="shared" si="162"/>
        <v>#REF!</v>
      </c>
      <c r="L187" s="815">
        <f t="shared" si="162"/>
        <v>0</v>
      </c>
      <c r="M187" s="816" t="e">
        <f t="shared" si="162"/>
        <v>#REF!</v>
      </c>
      <c r="N187" s="814" t="e">
        <f t="shared" si="162"/>
        <v>#REF!</v>
      </c>
      <c r="O187" s="815">
        <f t="shared" si="162"/>
        <v>0</v>
      </c>
      <c r="P187" s="816" t="e">
        <f t="shared" si="162"/>
        <v>#REF!</v>
      </c>
      <c r="Q187" s="814" t="e">
        <f t="shared" si="162"/>
        <v>#REF!</v>
      </c>
      <c r="R187" s="815">
        <f t="shared" si="162"/>
        <v>0</v>
      </c>
      <c r="S187" s="816" t="e">
        <f t="shared" si="162"/>
        <v>#REF!</v>
      </c>
    </row>
    <row r="188" spans="2:23" s="789" customFormat="1" ht="15.75" hidden="1">
      <c r="B188" s="817" t="s">
        <v>10</v>
      </c>
      <c r="C188" s="799" t="s">
        <v>35</v>
      </c>
      <c r="D188" s="800" t="s">
        <v>25</v>
      </c>
      <c r="E188" s="807" t="e">
        <f t="shared" ref="E188:S188" si="163">E46+E93+E135</f>
        <v>#REF!</v>
      </c>
      <c r="F188" s="808">
        <f t="shared" si="163"/>
        <v>0</v>
      </c>
      <c r="G188" s="809" t="e">
        <f t="shared" si="163"/>
        <v>#REF!</v>
      </c>
      <c r="H188" s="807" t="e">
        <f t="shared" si="163"/>
        <v>#REF!</v>
      </c>
      <c r="I188" s="808">
        <f t="shared" si="163"/>
        <v>0</v>
      </c>
      <c r="J188" s="809" t="e">
        <f t="shared" si="163"/>
        <v>#REF!</v>
      </c>
      <c r="K188" s="807" t="e">
        <f t="shared" si="163"/>
        <v>#REF!</v>
      </c>
      <c r="L188" s="808">
        <f t="shared" si="163"/>
        <v>0</v>
      </c>
      <c r="M188" s="809" t="e">
        <f t="shared" si="163"/>
        <v>#REF!</v>
      </c>
      <c r="N188" s="807" t="e">
        <f t="shared" si="163"/>
        <v>#REF!</v>
      </c>
      <c r="O188" s="808">
        <f t="shared" si="163"/>
        <v>0</v>
      </c>
      <c r="P188" s="809" t="e">
        <f t="shared" si="163"/>
        <v>#REF!</v>
      </c>
      <c r="Q188" s="807" t="e">
        <f t="shared" si="163"/>
        <v>#REF!</v>
      </c>
      <c r="R188" s="808">
        <f t="shared" si="163"/>
        <v>0</v>
      </c>
      <c r="S188" s="809" t="e">
        <f t="shared" si="163"/>
        <v>#REF!</v>
      </c>
      <c r="T188" s="797"/>
    </row>
    <row r="189" spans="2:23" s="789" customFormat="1" ht="15.75" hidden="1">
      <c r="B189" s="817" t="s">
        <v>36</v>
      </c>
      <c r="C189" s="799" t="s">
        <v>162</v>
      </c>
      <c r="D189" s="800" t="s">
        <v>25</v>
      </c>
      <c r="E189" s="807" t="e">
        <f t="shared" ref="E189:S189" si="164">E47+E94+E136</f>
        <v>#REF!</v>
      </c>
      <c r="F189" s="808">
        <f t="shared" si="164"/>
        <v>0</v>
      </c>
      <c r="G189" s="809" t="e">
        <f t="shared" si="164"/>
        <v>#REF!</v>
      </c>
      <c r="H189" s="807" t="e">
        <f t="shared" si="164"/>
        <v>#REF!</v>
      </c>
      <c r="I189" s="808">
        <f t="shared" si="164"/>
        <v>0</v>
      </c>
      <c r="J189" s="809" t="e">
        <f t="shared" si="164"/>
        <v>#REF!</v>
      </c>
      <c r="K189" s="807" t="e">
        <f t="shared" si="164"/>
        <v>#REF!</v>
      </c>
      <c r="L189" s="808">
        <f t="shared" si="164"/>
        <v>0</v>
      </c>
      <c r="M189" s="809" t="e">
        <f t="shared" si="164"/>
        <v>#REF!</v>
      </c>
      <c r="N189" s="807" t="e">
        <f t="shared" si="164"/>
        <v>#REF!</v>
      </c>
      <c r="O189" s="808">
        <f t="shared" si="164"/>
        <v>0</v>
      </c>
      <c r="P189" s="809" t="e">
        <f t="shared" si="164"/>
        <v>#REF!</v>
      </c>
      <c r="Q189" s="807" t="e">
        <f t="shared" si="164"/>
        <v>#REF!</v>
      </c>
      <c r="R189" s="808">
        <f t="shared" si="164"/>
        <v>0</v>
      </c>
      <c r="S189" s="809" t="e">
        <f t="shared" si="164"/>
        <v>#REF!</v>
      </c>
      <c r="T189" s="797"/>
    </row>
    <row r="190" spans="2:23" s="789" customFormat="1" ht="25.5" hidden="1">
      <c r="B190" s="817" t="s">
        <v>37</v>
      </c>
      <c r="C190" s="804" t="s">
        <v>558</v>
      </c>
      <c r="D190" s="800" t="s">
        <v>25</v>
      </c>
      <c r="E190" s="807" t="e">
        <f t="shared" ref="E190:S190" si="165">E48+E95+E137</f>
        <v>#REF!</v>
      </c>
      <c r="F190" s="808">
        <f t="shared" si="165"/>
        <v>0</v>
      </c>
      <c r="G190" s="809" t="e">
        <f t="shared" si="165"/>
        <v>#REF!</v>
      </c>
      <c r="H190" s="807" t="e">
        <f t="shared" si="165"/>
        <v>#REF!</v>
      </c>
      <c r="I190" s="808">
        <f t="shared" si="165"/>
        <v>0</v>
      </c>
      <c r="J190" s="809" t="e">
        <f t="shared" si="165"/>
        <v>#REF!</v>
      </c>
      <c r="K190" s="807" t="e">
        <f t="shared" si="165"/>
        <v>#REF!</v>
      </c>
      <c r="L190" s="808">
        <f t="shared" si="165"/>
        <v>0</v>
      </c>
      <c r="M190" s="809" t="e">
        <f t="shared" si="165"/>
        <v>#REF!</v>
      </c>
      <c r="N190" s="807" t="e">
        <f t="shared" si="165"/>
        <v>#REF!</v>
      </c>
      <c r="O190" s="808">
        <f t="shared" si="165"/>
        <v>0</v>
      </c>
      <c r="P190" s="809" t="e">
        <f t="shared" si="165"/>
        <v>#REF!</v>
      </c>
      <c r="Q190" s="807" t="e">
        <f t="shared" si="165"/>
        <v>#REF!</v>
      </c>
      <c r="R190" s="808">
        <f t="shared" si="165"/>
        <v>0</v>
      </c>
      <c r="S190" s="809" t="e">
        <f t="shared" si="165"/>
        <v>#REF!</v>
      </c>
      <c r="T190" s="797"/>
    </row>
    <row r="191" spans="2:23" s="789" customFormat="1" ht="15.75" hidden="1">
      <c r="B191" s="817" t="s">
        <v>39</v>
      </c>
      <c r="C191" s="804" t="s">
        <v>398</v>
      </c>
      <c r="D191" s="800" t="s">
        <v>25</v>
      </c>
      <c r="E191" s="807" t="e">
        <f t="shared" ref="E191:S191" si="166">E49+E96+E138</f>
        <v>#REF!</v>
      </c>
      <c r="F191" s="808">
        <f t="shared" si="166"/>
        <v>0</v>
      </c>
      <c r="G191" s="809" t="e">
        <f t="shared" si="166"/>
        <v>#REF!</v>
      </c>
      <c r="H191" s="807" t="e">
        <f t="shared" si="166"/>
        <v>#REF!</v>
      </c>
      <c r="I191" s="808">
        <f t="shared" si="166"/>
        <v>0</v>
      </c>
      <c r="J191" s="809" t="e">
        <f t="shared" si="166"/>
        <v>#REF!</v>
      </c>
      <c r="K191" s="807" t="e">
        <f t="shared" si="166"/>
        <v>#REF!</v>
      </c>
      <c r="L191" s="808">
        <f t="shared" si="166"/>
        <v>0</v>
      </c>
      <c r="M191" s="809" t="e">
        <f t="shared" si="166"/>
        <v>#REF!</v>
      </c>
      <c r="N191" s="807" t="e">
        <f t="shared" si="166"/>
        <v>#REF!</v>
      </c>
      <c r="O191" s="808">
        <f t="shared" si="166"/>
        <v>0</v>
      </c>
      <c r="P191" s="809" t="e">
        <f t="shared" si="166"/>
        <v>#REF!</v>
      </c>
      <c r="Q191" s="807" t="e">
        <f t="shared" si="166"/>
        <v>#REF!</v>
      </c>
      <c r="R191" s="808">
        <f t="shared" si="166"/>
        <v>0</v>
      </c>
      <c r="S191" s="809" t="e">
        <f t="shared" si="166"/>
        <v>#REF!</v>
      </c>
      <c r="T191" s="797"/>
    </row>
    <row r="192" spans="2:23" s="789" customFormat="1" ht="15.75" hidden="1">
      <c r="B192" s="817" t="s">
        <v>41</v>
      </c>
      <c r="C192" s="804" t="s">
        <v>42</v>
      </c>
      <c r="D192" s="800" t="s">
        <v>25</v>
      </c>
      <c r="E192" s="807" t="e">
        <f t="shared" ref="E192:S192" si="167">E50+E97+E139</f>
        <v>#REF!</v>
      </c>
      <c r="F192" s="808">
        <f t="shared" si="167"/>
        <v>0</v>
      </c>
      <c r="G192" s="809" t="e">
        <f t="shared" si="167"/>
        <v>#REF!</v>
      </c>
      <c r="H192" s="807" t="e">
        <f t="shared" si="167"/>
        <v>#REF!</v>
      </c>
      <c r="I192" s="808">
        <f t="shared" si="167"/>
        <v>0</v>
      </c>
      <c r="J192" s="809" t="e">
        <f t="shared" si="167"/>
        <v>#REF!</v>
      </c>
      <c r="K192" s="807" t="e">
        <f t="shared" si="167"/>
        <v>#REF!</v>
      </c>
      <c r="L192" s="808">
        <f t="shared" si="167"/>
        <v>0</v>
      </c>
      <c r="M192" s="809" t="e">
        <f t="shared" si="167"/>
        <v>#REF!</v>
      </c>
      <c r="N192" s="807" t="e">
        <f t="shared" si="167"/>
        <v>#REF!</v>
      </c>
      <c r="O192" s="808">
        <f t="shared" si="167"/>
        <v>0</v>
      </c>
      <c r="P192" s="809" t="e">
        <f t="shared" si="167"/>
        <v>#REF!</v>
      </c>
      <c r="Q192" s="807" t="e">
        <f t="shared" si="167"/>
        <v>#REF!</v>
      </c>
      <c r="R192" s="808">
        <f t="shared" si="167"/>
        <v>0</v>
      </c>
      <c r="S192" s="809" t="e">
        <f t="shared" si="167"/>
        <v>#REF!</v>
      </c>
      <c r="T192" s="797"/>
      <c r="U192" s="797"/>
      <c r="V192" s="797"/>
      <c r="W192" s="797"/>
    </row>
    <row r="193" spans="2:24" s="789" customFormat="1" ht="15.75" hidden="1">
      <c r="B193" s="817" t="s">
        <v>43</v>
      </c>
      <c r="C193" s="804" t="s">
        <v>163</v>
      </c>
      <c r="D193" s="800" t="s">
        <v>25</v>
      </c>
      <c r="E193" s="807" t="e">
        <f t="shared" ref="E193:S193" si="168">E51+E98+E140</f>
        <v>#REF!</v>
      </c>
      <c r="F193" s="808">
        <f t="shared" si="168"/>
        <v>0</v>
      </c>
      <c r="G193" s="809" t="e">
        <f t="shared" si="168"/>
        <v>#REF!</v>
      </c>
      <c r="H193" s="807" t="e">
        <f t="shared" si="168"/>
        <v>#REF!</v>
      </c>
      <c r="I193" s="808">
        <f t="shared" si="168"/>
        <v>0</v>
      </c>
      <c r="J193" s="809" t="e">
        <f t="shared" si="168"/>
        <v>#REF!</v>
      </c>
      <c r="K193" s="807" t="e">
        <f t="shared" si="168"/>
        <v>#REF!</v>
      </c>
      <c r="L193" s="808">
        <f t="shared" si="168"/>
        <v>0</v>
      </c>
      <c r="M193" s="809" t="e">
        <f t="shared" si="168"/>
        <v>#REF!</v>
      </c>
      <c r="N193" s="807" t="e">
        <f t="shared" si="168"/>
        <v>#REF!</v>
      </c>
      <c r="O193" s="808">
        <f t="shared" si="168"/>
        <v>0</v>
      </c>
      <c r="P193" s="809" t="e">
        <f t="shared" si="168"/>
        <v>#REF!</v>
      </c>
      <c r="Q193" s="807" t="e">
        <f t="shared" si="168"/>
        <v>#REF!</v>
      </c>
      <c r="R193" s="808">
        <f t="shared" si="168"/>
        <v>0</v>
      </c>
      <c r="S193" s="809" t="e">
        <f t="shared" si="168"/>
        <v>#REF!</v>
      </c>
      <c r="T193" s="805"/>
    </row>
    <row r="194" spans="2:24" s="789" customFormat="1" ht="15.75" hidden="1">
      <c r="B194" s="817" t="s">
        <v>44</v>
      </c>
      <c r="C194" s="804" t="s">
        <v>45</v>
      </c>
      <c r="D194" s="800" t="s">
        <v>25</v>
      </c>
      <c r="E194" s="807" t="e">
        <f t="shared" ref="E194:S194" si="169">E52+E99+E141</f>
        <v>#REF!</v>
      </c>
      <c r="F194" s="808">
        <f t="shared" si="169"/>
        <v>0</v>
      </c>
      <c r="G194" s="809" t="e">
        <f t="shared" si="169"/>
        <v>#REF!</v>
      </c>
      <c r="H194" s="807" t="e">
        <f t="shared" si="169"/>
        <v>#REF!</v>
      </c>
      <c r="I194" s="808">
        <f t="shared" si="169"/>
        <v>0</v>
      </c>
      <c r="J194" s="809" t="e">
        <f t="shared" si="169"/>
        <v>#REF!</v>
      </c>
      <c r="K194" s="807" t="e">
        <f t="shared" si="169"/>
        <v>#REF!</v>
      </c>
      <c r="L194" s="808">
        <f t="shared" si="169"/>
        <v>0</v>
      </c>
      <c r="M194" s="809" t="e">
        <f t="shared" si="169"/>
        <v>#REF!</v>
      </c>
      <c r="N194" s="807" t="e">
        <f t="shared" si="169"/>
        <v>#REF!</v>
      </c>
      <c r="O194" s="808">
        <f t="shared" si="169"/>
        <v>0</v>
      </c>
      <c r="P194" s="809" t="e">
        <f t="shared" si="169"/>
        <v>#REF!</v>
      </c>
      <c r="Q194" s="807" t="e">
        <f t="shared" si="169"/>
        <v>#REF!</v>
      </c>
      <c r="R194" s="808">
        <f t="shared" si="169"/>
        <v>0</v>
      </c>
      <c r="S194" s="809" t="e">
        <f t="shared" si="169"/>
        <v>#REF!</v>
      </c>
      <c r="T194" s="805"/>
    </row>
    <row r="195" spans="2:24" s="789" customFormat="1" ht="25.5" hidden="1">
      <c r="B195" s="817" t="s">
        <v>46</v>
      </c>
      <c r="C195" s="804" t="s">
        <v>558</v>
      </c>
      <c r="D195" s="800" t="s">
        <v>25</v>
      </c>
      <c r="E195" s="807" t="e">
        <f t="shared" ref="E195:S195" si="170">E53+E100+E142</f>
        <v>#REF!</v>
      </c>
      <c r="F195" s="808">
        <f t="shared" si="170"/>
        <v>0</v>
      </c>
      <c r="G195" s="809" t="e">
        <f t="shared" si="170"/>
        <v>#REF!</v>
      </c>
      <c r="H195" s="807" t="e">
        <f t="shared" si="170"/>
        <v>#REF!</v>
      </c>
      <c r="I195" s="808">
        <f t="shared" si="170"/>
        <v>0</v>
      </c>
      <c r="J195" s="809" t="e">
        <f t="shared" si="170"/>
        <v>#REF!</v>
      </c>
      <c r="K195" s="807" t="e">
        <f t="shared" si="170"/>
        <v>#REF!</v>
      </c>
      <c r="L195" s="808">
        <f t="shared" si="170"/>
        <v>0</v>
      </c>
      <c r="M195" s="809" t="e">
        <f t="shared" si="170"/>
        <v>#REF!</v>
      </c>
      <c r="N195" s="807" t="e">
        <f t="shared" si="170"/>
        <v>#REF!</v>
      </c>
      <c r="O195" s="808">
        <f t="shared" si="170"/>
        <v>0</v>
      </c>
      <c r="P195" s="809" t="e">
        <f t="shared" si="170"/>
        <v>#REF!</v>
      </c>
      <c r="Q195" s="807" t="e">
        <f t="shared" si="170"/>
        <v>#REF!</v>
      </c>
      <c r="R195" s="808">
        <f t="shared" si="170"/>
        <v>0</v>
      </c>
      <c r="S195" s="809" t="e">
        <f t="shared" si="170"/>
        <v>#REF!</v>
      </c>
    </row>
    <row r="196" spans="2:24" s="789" customFormat="1" ht="15.75" hidden="1">
      <c r="B196" s="817" t="s">
        <v>48</v>
      </c>
      <c r="C196" s="804" t="s">
        <v>49</v>
      </c>
      <c r="D196" s="800" t="s">
        <v>25</v>
      </c>
      <c r="E196" s="807" t="e">
        <f t="shared" ref="E196:S196" si="171">E54+E101+E143</f>
        <v>#REF!</v>
      </c>
      <c r="F196" s="808">
        <f t="shared" si="171"/>
        <v>0</v>
      </c>
      <c r="G196" s="809" t="e">
        <f t="shared" si="171"/>
        <v>#REF!</v>
      </c>
      <c r="H196" s="807" t="e">
        <f t="shared" si="171"/>
        <v>#REF!</v>
      </c>
      <c r="I196" s="808">
        <f t="shared" si="171"/>
        <v>0</v>
      </c>
      <c r="J196" s="809" t="e">
        <f t="shared" si="171"/>
        <v>#REF!</v>
      </c>
      <c r="K196" s="807" t="e">
        <f t="shared" si="171"/>
        <v>#REF!</v>
      </c>
      <c r="L196" s="808">
        <f t="shared" si="171"/>
        <v>0</v>
      </c>
      <c r="M196" s="809" t="e">
        <f t="shared" si="171"/>
        <v>#REF!</v>
      </c>
      <c r="N196" s="807" t="e">
        <f t="shared" si="171"/>
        <v>#REF!</v>
      </c>
      <c r="O196" s="808">
        <f t="shared" si="171"/>
        <v>0</v>
      </c>
      <c r="P196" s="809" t="e">
        <f t="shared" si="171"/>
        <v>#REF!</v>
      </c>
      <c r="Q196" s="807" t="e">
        <f t="shared" si="171"/>
        <v>#REF!</v>
      </c>
      <c r="R196" s="808">
        <f t="shared" si="171"/>
        <v>0</v>
      </c>
      <c r="S196" s="809" t="e">
        <f t="shared" si="171"/>
        <v>#REF!</v>
      </c>
    </row>
    <row r="197" spans="2:24" s="789" customFormat="1" ht="15.75" hidden="1">
      <c r="B197" s="817">
        <v>2</v>
      </c>
      <c r="C197" s="818" t="s">
        <v>164</v>
      </c>
      <c r="D197" s="800" t="s">
        <v>25</v>
      </c>
      <c r="E197" s="807" t="e">
        <f t="shared" ref="E197:S197" si="172">E55+E102+E144</f>
        <v>#REF!</v>
      </c>
      <c r="F197" s="808">
        <f t="shared" si="172"/>
        <v>0</v>
      </c>
      <c r="G197" s="809" t="e">
        <f t="shared" si="172"/>
        <v>#REF!</v>
      </c>
      <c r="H197" s="807" t="e">
        <f t="shared" si="172"/>
        <v>#REF!</v>
      </c>
      <c r="I197" s="808">
        <f t="shared" si="172"/>
        <v>0</v>
      </c>
      <c r="J197" s="809" t="e">
        <f t="shared" si="172"/>
        <v>#REF!</v>
      </c>
      <c r="K197" s="807" t="e">
        <f t="shared" si="172"/>
        <v>#REF!</v>
      </c>
      <c r="L197" s="808">
        <f t="shared" si="172"/>
        <v>0</v>
      </c>
      <c r="M197" s="809" t="e">
        <f t="shared" si="172"/>
        <v>#REF!</v>
      </c>
      <c r="N197" s="807" t="e">
        <f t="shared" si="172"/>
        <v>#REF!</v>
      </c>
      <c r="O197" s="808">
        <f t="shared" si="172"/>
        <v>0</v>
      </c>
      <c r="P197" s="809" t="e">
        <f t="shared" si="172"/>
        <v>#REF!</v>
      </c>
      <c r="Q197" s="807" t="e">
        <f t="shared" si="172"/>
        <v>#REF!</v>
      </c>
      <c r="R197" s="808">
        <f t="shared" si="172"/>
        <v>0</v>
      </c>
      <c r="S197" s="809" t="e">
        <f t="shared" si="172"/>
        <v>#REF!</v>
      </c>
    </row>
    <row r="198" spans="2:24" s="789" customFormat="1" ht="15.75" hidden="1">
      <c r="B198" s="817" t="s">
        <v>11</v>
      </c>
      <c r="C198" s="804" t="s">
        <v>45</v>
      </c>
      <c r="D198" s="800" t="s">
        <v>25</v>
      </c>
      <c r="E198" s="807" t="e">
        <f t="shared" ref="E198:S198" si="173">E56+E103+E145</f>
        <v>#REF!</v>
      </c>
      <c r="F198" s="808">
        <f t="shared" si="173"/>
        <v>0</v>
      </c>
      <c r="G198" s="809" t="e">
        <f t="shared" si="173"/>
        <v>#REF!</v>
      </c>
      <c r="H198" s="807" t="e">
        <f t="shared" si="173"/>
        <v>#REF!</v>
      </c>
      <c r="I198" s="808">
        <f t="shared" si="173"/>
        <v>0</v>
      </c>
      <c r="J198" s="809" t="e">
        <f t="shared" si="173"/>
        <v>#REF!</v>
      </c>
      <c r="K198" s="807" t="e">
        <f t="shared" si="173"/>
        <v>#REF!</v>
      </c>
      <c r="L198" s="808">
        <f t="shared" si="173"/>
        <v>0</v>
      </c>
      <c r="M198" s="809" t="e">
        <f t="shared" si="173"/>
        <v>#REF!</v>
      </c>
      <c r="N198" s="807" t="e">
        <f t="shared" si="173"/>
        <v>#REF!</v>
      </c>
      <c r="O198" s="808">
        <f t="shared" si="173"/>
        <v>0</v>
      </c>
      <c r="P198" s="809" t="e">
        <f t="shared" si="173"/>
        <v>#REF!</v>
      </c>
      <c r="Q198" s="807" t="e">
        <f t="shared" si="173"/>
        <v>#REF!</v>
      </c>
      <c r="R198" s="808">
        <f t="shared" si="173"/>
        <v>0</v>
      </c>
      <c r="S198" s="809" t="e">
        <f t="shared" si="173"/>
        <v>#REF!</v>
      </c>
    </row>
    <row r="199" spans="2:24" s="789" customFormat="1" ht="29.25" hidden="1" customHeight="1">
      <c r="B199" s="817" t="s">
        <v>12</v>
      </c>
      <c r="C199" s="804" t="s">
        <v>558</v>
      </c>
      <c r="D199" s="800" t="s">
        <v>25</v>
      </c>
      <c r="E199" s="807" t="e">
        <f t="shared" ref="E199:S199" si="174">E57+E104+E146</f>
        <v>#REF!</v>
      </c>
      <c r="F199" s="808">
        <f t="shared" si="174"/>
        <v>0</v>
      </c>
      <c r="G199" s="809" t="e">
        <f t="shared" si="174"/>
        <v>#REF!</v>
      </c>
      <c r="H199" s="807" t="e">
        <f t="shared" si="174"/>
        <v>#REF!</v>
      </c>
      <c r="I199" s="808">
        <f t="shared" si="174"/>
        <v>0</v>
      </c>
      <c r="J199" s="809" t="e">
        <f t="shared" si="174"/>
        <v>#REF!</v>
      </c>
      <c r="K199" s="807" t="e">
        <f t="shared" si="174"/>
        <v>#REF!</v>
      </c>
      <c r="L199" s="808">
        <f t="shared" si="174"/>
        <v>0</v>
      </c>
      <c r="M199" s="809" t="e">
        <f t="shared" si="174"/>
        <v>#REF!</v>
      </c>
      <c r="N199" s="807" t="e">
        <f t="shared" si="174"/>
        <v>#REF!</v>
      </c>
      <c r="O199" s="808">
        <f t="shared" si="174"/>
        <v>0</v>
      </c>
      <c r="P199" s="809" t="e">
        <f t="shared" si="174"/>
        <v>#REF!</v>
      </c>
      <c r="Q199" s="807" t="e">
        <f t="shared" si="174"/>
        <v>#REF!</v>
      </c>
      <c r="R199" s="808">
        <f t="shared" si="174"/>
        <v>0</v>
      </c>
      <c r="S199" s="809" t="e">
        <f t="shared" si="174"/>
        <v>#REF!</v>
      </c>
    </row>
    <row r="200" spans="2:24" s="789" customFormat="1" ht="15.75" hidden="1">
      <c r="B200" s="817" t="s">
        <v>51</v>
      </c>
      <c r="C200" s="804" t="s">
        <v>49</v>
      </c>
      <c r="D200" s="800" t="s">
        <v>25</v>
      </c>
      <c r="E200" s="807" t="e">
        <f t="shared" ref="E200:S200" si="175">E58+E105+E147</f>
        <v>#REF!</v>
      </c>
      <c r="F200" s="808">
        <f t="shared" si="175"/>
        <v>0</v>
      </c>
      <c r="G200" s="809" t="e">
        <f t="shared" si="175"/>
        <v>#REF!</v>
      </c>
      <c r="H200" s="807" t="e">
        <f t="shared" si="175"/>
        <v>#REF!</v>
      </c>
      <c r="I200" s="808">
        <f t="shared" si="175"/>
        <v>0</v>
      </c>
      <c r="J200" s="809" t="e">
        <f t="shared" si="175"/>
        <v>#REF!</v>
      </c>
      <c r="K200" s="807" t="e">
        <f t="shared" si="175"/>
        <v>#REF!</v>
      </c>
      <c r="L200" s="808">
        <f t="shared" si="175"/>
        <v>0</v>
      </c>
      <c r="M200" s="809" t="e">
        <f t="shared" si="175"/>
        <v>#REF!</v>
      </c>
      <c r="N200" s="807" t="e">
        <f t="shared" si="175"/>
        <v>#REF!</v>
      </c>
      <c r="O200" s="808">
        <f t="shared" si="175"/>
        <v>0</v>
      </c>
      <c r="P200" s="809" t="e">
        <f t="shared" si="175"/>
        <v>#REF!</v>
      </c>
      <c r="Q200" s="807" t="e">
        <f t="shared" si="175"/>
        <v>#REF!</v>
      </c>
      <c r="R200" s="808">
        <f t="shared" si="175"/>
        <v>0</v>
      </c>
      <c r="S200" s="809" t="e">
        <f t="shared" si="175"/>
        <v>#REF!</v>
      </c>
    </row>
    <row r="201" spans="2:24" s="789" customFormat="1" ht="15.75" hidden="1">
      <c r="B201" s="817" t="s">
        <v>134</v>
      </c>
      <c r="C201" s="819" t="s">
        <v>165</v>
      </c>
      <c r="D201" s="800" t="s">
        <v>25</v>
      </c>
      <c r="E201" s="807" t="e">
        <f t="shared" ref="E201:S201" si="176">E59+E106+E148</f>
        <v>#REF!</v>
      </c>
      <c r="F201" s="808">
        <f t="shared" si="176"/>
        <v>0</v>
      </c>
      <c r="G201" s="809" t="e">
        <f t="shared" si="176"/>
        <v>#REF!</v>
      </c>
      <c r="H201" s="807" t="e">
        <f t="shared" si="176"/>
        <v>#REF!</v>
      </c>
      <c r="I201" s="808">
        <f t="shared" si="176"/>
        <v>0</v>
      </c>
      <c r="J201" s="809" t="e">
        <f t="shared" si="176"/>
        <v>#REF!</v>
      </c>
      <c r="K201" s="807" t="e">
        <f t="shared" si="176"/>
        <v>#REF!</v>
      </c>
      <c r="L201" s="808">
        <f t="shared" si="176"/>
        <v>0</v>
      </c>
      <c r="M201" s="809" t="e">
        <f t="shared" si="176"/>
        <v>#REF!</v>
      </c>
      <c r="N201" s="807" t="e">
        <f t="shared" si="176"/>
        <v>#REF!</v>
      </c>
      <c r="O201" s="808">
        <f t="shared" si="176"/>
        <v>0</v>
      </c>
      <c r="P201" s="809" t="e">
        <f t="shared" si="176"/>
        <v>#REF!</v>
      </c>
      <c r="Q201" s="807" t="e">
        <f t="shared" si="176"/>
        <v>#REF!</v>
      </c>
      <c r="R201" s="808">
        <f t="shared" si="176"/>
        <v>0</v>
      </c>
      <c r="S201" s="809" t="e">
        <f t="shared" si="176"/>
        <v>#REF!</v>
      </c>
    </row>
    <row r="202" spans="2:24" s="789" customFormat="1" ht="15.75" hidden="1">
      <c r="B202" s="817" t="s">
        <v>52</v>
      </c>
      <c r="C202" s="799" t="s">
        <v>45</v>
      </c>
      <c r="D202" s="800" t="s">
        <v>25</v>
      </c>
      <c r="E202" s="807" t="e">
        <f t="shared" ref="E202:S202" si="177">E60+E107+E149</f>
        <v>#REF!</v>
      </c>
      <c r="F202" s="808">
        <f t="shared" si="177"/>
        <v>0</v>
      </c>
      <c r="G202" s="809" t="e">
        <f t="shared" si="177"/>
        <v>#REF!</v>
      </c>
      <c r="H202" s="807" t="e">
        <f t="shared" si="177"/>
        <v>#REF!</v>
      </c>
      <c r="I202" s="808">
        <f t="shared" si="177"/>
        <v>0</v>
      </c>
      <c r="J202" s="809" t="e">
        <f t="shared" si="177"/>
        <v>#REF!</v>
      </c>
      <c r="K202" s="807" t="e">
        <f t="shared" si="177"/>
        <v>#REF!</v>
      </c>
      <c r="L202" s="808">
        <f t="shared" si="177"/>
        <v>0</v>
      </c>
      <c r="M202" s="809" t="e">
        <f t="shared" si="177"/>
        <v>#REF!</v>
      </c>
      <c r="N202" s="807" t="e">
        <f t="shared" si="177"/>
        <v>#REF!</v>
      </c>
      <c r="O202" s="808">
        <f t="shared" si="177"/>
        <v>0</v>
      </c>
      <c r="P202" s="809" t="e">
        <f t="shared" si="177"/>
        <v>#REF!</v>
      </c>
      <c r="Q202" s="807" t="e">
        <f t="shared" si="177"/>
        <v>#REF!</v>
      </c>
      <c r="R202" s="808">
        <f t="shared" si="177"/>
        <v>0</v>
      </c>
      <c r="S202" s="809" t="e">
        <f t="shared" si="177"/>
        <v>#REF!</v>
      </c>
    </row>
    <row r="203" spans="2:24" s="789" customFormat="1" ht="25.5" hidden="1">
      <c r="B203" s="817" t="s">
        <v>53</v>
      </c>
      <c r="C203" s="804" t="s">
        <v>558</v>
      </c>
      <c r="D203" s="800" t="s">
        <v>25</v>
      </c>
      <c r="E203" s="807" t="e">
        <f t="shared" ref="E203:S203" si="178">E61+E108+E150</f>
        <v>#REF!</v>
      </c>
      <c r="F203" s="808">
        <f t="shared" si="178"/>
        <v>0</v>
      </c>
      <c r="G203" s="809" t="e">
        <f t="shared" si="178"/>
        <v>#REF!</v>
      </c>
      <c r="H203" s="807" t="e">
        <f t="shared" si="178"/>
        <v>#REF!</v>
      </c>
      <c r="I203" s="808">
        <f t="shared" si="178"/>
        <v>0</v>
      </c>
      <c r="J203" s="809" t="e">
        <f t="shared" si="178"/>
        <v>#REF!</v>
      </c>
      <c r="K203" s="807" t="e">
        <f t="shared" si="178"/>
        <v>#REF!</v>
      </c>
      <c r="L203" s="808">
        <f t="shared" si="178"/>
        <v>0</v>
      </c>
      <c r="M203" s="809" t="e">
        <f t="shared" si="178"/>
        <v>#REF!</v>
      </c>
      <c r="N203" s="807" t="e">
        <f t="shared" si="178"/>
        <v>#REF!</v>
      </c>
      <c r="O203" s="808">
        <f t="shared" si="178"/>
        <v>0</v>
      </c>
      <c r="P203" s="809" t="e">
        <f t="shared" si="178"/>
        <v>#REF!</v>
      </c>
      <c r="Q203" s="807" t="e">
        <f t="shared" si="178"/>
        <v>#REF!</v>
      </c>
      <c r="R203" s="808">
        <f t="shared" si="178"/>
        <v>0</v>
      </c>
      <c r="S203" s="809" t="e">
        <f t="shared" si="178"/>
        <v>#REF!</v>
      </c>
    </row>
    <row r="204" spans="2:24" s="789" customFormat="1" ht="15.75" hidden="1">
      <c r="B204" s="817" t="s">
        <v>54</v>
      </c>
      <c r="C204" s="799" t="s">
        <v>49</v>
      </c>
      <c r="D204" s="800" t="s">
        <v>25</v>
      </c>
      <c r="E204" s="807" t="e">
        <f t="shared" ref="E204:S204" si="179">E62+E109+E151</f>
        <v>#REF!</v>
      </c>
      <c r="F204" s="808">
        <f t="shared" si="179"/>
        <v>0</v>
      </c>
      <c r="G204" s="809" t="e">
        <f t="shared" si="179"/>
        <v>#REF!</v>
      </c>
      <c r="H204" s="807" t="e">
        <f t="shared" si="179"/>
        <v>#REF!</v>
      </c>
      <c r="I204" s="808">
        <f t="shared" si="179"/>
        <v>0</v>
      </c>
      <c r="J204" s="809" t="e">
        <f t="shared" si="179"/>
        <v>#REF!</v>
      </c>
      <c r="K204" s="807" t="e">
        <f t="shared" si="179"/>
        <v>#REF!</v>
      </c>
      <c r="L204" s="808">
        <f t="shared" si="179"/>
        <v>0</v>
      </c>
      <c r="M204" s="809" t="e">
        <f t="shared" si="179"/>
        <v>#REF!</v>
      </c>
      <c r="N204" s="807" t="e">
        <f t="shared" si="179"/>
        <v>#REF!</v>
      </c>
      <c r="O204" s="808">
        <f t="shared" si="179"/>
        <v>0</v>
      </c>
      <c r="P204" s="809" t="e">
        <f t="shared" si="179"/>
        <v>#REF!</v>
      </c>
      <c r="Q204" s="807" t="e">
        <f t="shared" si="179"/>
        <v>#REF!</v>
      </c>
      <c r="R204" s="808">
        <f t="shared" si="179"/>
        <v>0</v>
      </c>
      <c r="S204" s="809" t="e">
        <f t="shared" si="179"/>
        <v>#REF!</v>
      </c>
    </row>
    <row r="205" spans="2:24" s="789" customFormat="1" ht="15.75" hidden="1">
      <c r="B205" s="817" t="s">
        <v>135</v>
      </c>
      <c r="C205" s="804" t="s">
        <v>136</v>
      </c>
      <c r="D205" s="800" t="s">
        <v>25</v>
      </c>
      <c r="E205" s="807">
        <f t="shared" ref="E205:S205" si="180">E63+E110+E152</f>
        <v>0</v>
      </c>
      <c r="F205" s="808">
        <f t="shared" si="180"/>
        <v>0</v>
      </c>
      <c r="G205" s="809">
        <f t="shared" si="180"/>
        <v>0</v>
      </c>
      <c r="H205" s="807" t="e">
        <f t="shared" si="180"/>
        <v>#REF!</v>
      </c>
      <c r="I205" s="808">
        <f t="shared" si="180"/>
        <v>0</v>
      </c>
      <c r="J205" s="809" t="e">
        <f t="shared" si="180"/>
        <v>#REF!</v>
      </c>
      <c r="K205" s="807" t="e">
        <f t="shared" si="180"/>
        <v>#REF!</v>
      </c>
      <c r="L205" s="808">
        <f t="shared" si="180"/>
        <v>0</v>
      </c>
      <c r="M205" s="809" t="e">
        <f t="shared" si="180"/>
        <v>#REF!</v>
      </c>
      <c r="N205" s="807" t="e">
        <f t="shared" si="180"/>
        <v>#REF!</v>
      </c>
      <c r="O205" s="808">
        <f t="shared" si="180"/>
        <v>0</v>
      </c>
      <c r="P205" s="809" t="e">
        <f t="shared" si="180"/>
        <v>#REF!</v>
      </c>
      <c r="Q205" s="807" t="e">
        <f t="shared" si="180"/>
        <v>#REF!</v>
      </c>
      <c r="R205" s="808">
        <f t="shared" si="180"/>
        <v>0</v>
      </c>
      <c r="S205" s="809" t="e">
        <f t="shared" si="180"/>
        <v>#REF!</v>
      </c>
    </row>
    <row r="206" spans="2:24" s="789" customFormat="1" ht="15.75" hidden="1">
      <c r="B206" s="817" t="s">
        <v>129</v>
      </c>
      <c r="C206" s="804" t="s">
        <v>4</v>
      </c>
      <c r="D206" s="800" t="s">
        <v>25</v>
      </c>
      <c r="E206" s="807">
        <f t="shared" ref="E206:S206" si="181">E64+E111+E153</f>
        <v>0</v>
      </c>
      <c r="F206" s="808">
        <f t="shared" si="181"/>
        <v>0</v>
      </c>
      <c r="G206" s="809">
        <f t="shared" si="181"/>
        <v>0</v>
      </c>
      <c r="H206" s="807" t="e">
        <f t="shared" si="181"/>
        <v>#REF!</v>
      </c>
      <c r="I206" s="808">
        <f t="shared" si="181"/>
        <v>0</v>
      </c>
      <c r="J206" s="809" t="e">
        <f t="shared" si="181"/>
        <v>#REF!</v>
      </c>
      <c r="K206" s="807" t="e">
        <f t="shared" si="181"/>
        <v>#REF!</v>
      </c>
      <c r="L206" s="808">
        <f t="shared" si="181"/>
        <v>0</v>
      </c>
      <c r="M206" s="809" t="e">
        <f t="shared" si="181"/>
        <v>#REF!</v>
      </c>
      <c r="N206" s="807" t="e">
        <f t="shared" si="181"/>
        <v>#REF!</v>
      </c>
      <c r="O206" s="808">
        <f t="shared" si="181"/>
        <v>0</v>
      </c>
      <c r="P206" s="809" t="e">
        <f t="shared" si="181"/>
        <v>#REF!</v>
      </c>
      <c r="Q206" s="807" t="e">
        <f t="shared" si="181"/>
        <v>#REF!</v>
      </c>
      <c r="R206" s="808">
        <f t="shared" si="181"/>
        <v>0</v>
      </c>
      <c r="S206" s="809" t="e">
        <f t="shared" si="181"/>
        <v>#REF!</v>
      </c>
    </row>
    <row r="207" spans="2:24" s="789" customFormat="1" ht="15.75" hidden="1">
      <c r="B207" s="817" t="s">
        <v>130</v>
      </c>
      <c r="C207" s="818" t="s">
        <v>137</v>
      </c>
      <c r="D207" s="820" t="s">
        <v>25</v>
      </c>
      <c r="E207" s="821" t="e">
        <f>E206+E205+E201+E197+E174</f>
        <v>#REF!</v>
      </c>
      <c r="F207" s="822" t="e">
        <f t="shared" ref="F207:P207" si="182">F206+F205+F201+F197+F174</f>
        <v>#REF!</v>
      </c>
      <c r="G207" s="823" t="e">
        <f t="shared" si="182"/>
        <v>#REF!</v>
      </c>
      <c r="H207" s="821" t="e">
        <f t="shared" si="182"/>
        <v>#REF!</v>
      </c>
      <c r="I207" s="822" t="e">
        <f t="shared" si="182"/>
        <v>#REF!</v>
      </c>
      <c r="J207" s="823" t="e">
        <f t="shared" si="182"/>
        <v>#REF!</v>
      </c>
      <c r="K207" s="821" t="e">
        <f t="shared" si="182"/>
        <v>#REF!</v>
      </c>
      <c r="L207" s="822" t="e">
        <f t="shared" si="182"/>
        <v>#REF!</v>
      </c>
      <c r="M207" s="823" t="e">
        <f t="shared" si="182"/>
        <v>#REF!</v>
      </c>
      <c r="N207" s="821" t="e">
        <f t="shared" si="182"/>
        <v>#REF!</v>
      </c>
      <c r="O207" s="822" t="e">
        <f t="shared" si="182"/>
        <v>#REF!</v>
      </c>
      <c r="P207" s="823" t="e">
        <f t="shared" si="182"/>
        <v>#REF!</v>
      </c>
      <c r="Q207" s="821" t="e">
        <f t="shared" ref="Q207:S207" si="183">Q206+Q205+Q201+Q197+Q174</f>
        <v>#REF!</v>
      </c>
      <c r="R207" s="822" t="e">
        <f t="shared" si="183"/>
        <v>#REF!</v>
      </c>
      <c r="S207" s="823" t="e">
        <f t="shared" si="183"/>
        <v>#REF!</v>
      </c>
      <c r="T207" s="797">
        <f>'Д 4'!D27</f>
        <v>1503.7877929074523</v>
      </c>
      <c r="U207" s="797"/>
      <c r="V207" s="797"/>
      <c r="W207" s="797"/>
      <c r="X207" s="824" t="e">
        <f>E207-T207</f>
        <v>#REF!</v>
      </c>
    </row>
    <row r="208" spans="2:24" s="789" customFormat="1" ht="15.75" hidden="1">
      <c r="B208" s="817" t="s">
        <v>131</v>
      </c>
      <c r="C208" s="818" t="s">
        <v>166</v>
      </c>
      <c r="D208" s="820" t="s">
        <v>25</v>
      </c>
      <c r="E208" s="807">
        <f t="shared" ref="E208:S208" si="184">E155+E114+E66</f>
        <v>0</v>
      </c>
      <c r="F208" s="808">
        <f t="shared" si="184"/>
        <v>0</v>
      </c>
      <c r="G208" s="809">
        <f t="shared" si="184"/>
        <v>0</v>
      </c>
      <c r="H208" s="807">
        <f t="shared" si="184"/>
        <v>0</v>
      </c>
      <c r="I208" s="808">
        <f t="shared" si="184"/>
        <v>0</v>
      </c>
      <c r="J208" s="809" t="e">
        <f t="shared" si="184"/>
        <v>#REF!</v>
      </c>
      <c r="K208" s="807">
        <f t="shared" si="184"/>
        <v>0</v>
      </c>
      <c r="L208" s="808">
        <f t="shared" si="184"/>
        <v>0</v>
      </c>
      <c r="M208" s="809">
        <f t="shared" si="184"/>
        <v>0</v>
      </c>
      <c r="N208" s="807">
        <f t="shared" si="184"/>
        <v>0</v>
      </c>
      <c r="O208" s="808">
        <f t="shared" si="184"/>
        <v>0</v>
      </c>
      <c r="P208" s="809">
        <f t="shared" si="184"/>
        <v>0</v>
      </c>
      <c r="Q208" s="807">
        <f t="shared" si="184"/>
        <v>0</v>
      </c>
      <c r="R208" s="808">
        <f t="shared" si="184"/>
        <v>0</v>
      </c>
      <c r="S208" s="809">
        <f t="shared" si="184"/>
        <v>0</v>
      </c>
      <c r="T208" s="805"/>
      <c r="X208" s="825"/>
    </row>
    <row r="209" spans="1:26" s="789" customFormat="1" ht="15.75" hidden="1">
      <c r="B209" s="817" t="s">
        <v>132</v>
      </c>
      <c r="C209" s="826" t="s">
        <v>167</v>
      </c>
      <c r="D209" s="820" t="s">
        <v>25</v>
      </c>
      <c r="E209" s="827" t="e">
        <f t="shared" ref="E209:S209" si="185">E156+E115+E67</f>
        <v>#REF!</v>
      </c>
      <c r="F209" s="828">
        <f t="shared" si="185"/>
        <v>0</v>
      </c>
      <c r="G209" s="829" t="e">
        <f t="shared" si="185"/>
        <v>#REF!</v>
      </c>
      <c r="H209" s="827" t="e">
        <f t="shared" si="185"/>
        <v>#REF!</v>
      </c>
      <c r="I209" s="828">
        <f t="shared" si="185"/>
        <v>0</v>
      </c>
      <c r="J209" s="829" t="e">
        <f t="shared" si="185"/>
        <v>#REF!</v>
      </c>
      <c r="K209" s="827" t="e">
        <f t="shared" si="185"/>
        <v>#REF!</v>
      </c>
      <c r="L209" s="828">
        <f t="shared" si="185"/>
        <v>0</v>
      </c>
      <c r="M209" s="829" t="e">
        <f t="shared" si="185"/>
        <v>#REF!</v>
      </c>
      <c r="N209" s="827" t="e">
        <f t="shared" si="185"/>
        <v>#REF!</v>
      </c>
      <c r="O209" s="828">
        <f t="shared" si="185"/>
        <v>0</v>
      </c>
      <c r="P209" s="829" t="e">
        <f t="shared" si="185"/>
        <v>#REF!</v>
      </c>
      <c r="Q209" s="827" t="e">
        <f t="shared" si="185"/>
        <v>#REF!</v>
      </c>
      <c r="R209" s="828">
        <f t="shared" si="185"/>
        <v>0</v>
      </c>
      <c r="S209" s="829" t="e">
        <f t="shared" si="185"/>
        <v>#REF!</v>
      </c>
      <c r="T209" s="805">
        <f>'Д 4'!D29</f>
        <v>36.67775104652322</v>
      </c>
      <c r="X209" s="824" t="e">
        <f>E209-T209</f>
        <v>#REF!</v>
      </c>
    </row>
    <row r="210" spans="1:26" s="789" customFormat="1" ht="15.75" hidden="1">
      <c r="B210" s="817" t="s">
        <v>113</v>
      </c>
      <c r="C210" s="804" t="s">
        <v>57</v>
      </c>
      <c r="D210" s="800" t="s">
        <v>25</v>
      </c>
      <c r="E210" s="807" t="e">
        <f t="shared" ref="E210:S210" si="186">E157+E116+E68</f>
        <v>#REF!</v>
      </c>
      <c r="F210" s="808">
        <f t="shared" si="186"/>
        <v>0</v>
      </c>
      <c r="G210" s="809" t="e">
        <f t="shared" si="186"/>
        <v>#REF!</v>
      </c>
      <c r="H210" s="807" t="e">
        <f t="shared" si="186"/>
        <v>#REF!</v>
      </c>
      <c r="I210" s="808">
        <f t="shared" si="186"/>
        <v>0</v>
      </c>
      <c r="J210" s="809" t="e">
        <f t="shared" si="186"/>
        <v>#REF!</v>
      </c>
      <c r="K210" s="807" t="e">
        <f t="shared" si="186"/>
        <v>#REF!</v>
      </c>
      <c r="L210" s="808">
        <f t="shared" si="186"/>
        <v>0</v>
      </c>
      <c r="M210" s="809" t="e">
        <f t="shared" si="186"/>
        <v>#REF!</v>
      </c>
      <c r="N210" s="807" t="e">
        <f t="shared" si="186"/>
        <v>#REF!</v>
      </c>
      <c r="O210" s="808">
        <f t="shared" si="186"/>
        <v>0</v>
      </c>
      <c r="P210" s="809" t="e">
        <f t="shared" si="186"/>
        <v>#REF!</v>
      </c>
      <c r="Q210" s="807" t="e">
        <f t="shared" si="186"/>
        <v>#REF!</v>
      </c>
      <c r="R210" s="808">
        <f t="shared" si="186"/>
        <v>0</v>
      </c>
      <c r="S210" s="809" t="e">
        <f t="shared" si="186"/>
        <v>#REF!</v>
      </c>
      <c r="X210" s="825"/>
    </row>
    <row r="211" spans="1:26" s="789" customFormat="1" ht="15.75" hidden="1">
      <c r="B211" s="817" t="s">
        <v>115</v>
      </c>
      <c r="C211" s="804" t="s">
        <v>59</v>
      </c>
      <c r="D211" s="800" t="s">
        <v>25</v>
      </c>
      <c r="E211" s="807">
        <f t="shared" ref="E211:S211" si="187">E158+E117+E69</f>
        <v>0</v>
      </c>
      <c r="F211" s="808">
        <f t="shared" si="187"/>
        <v>0</v>
      </c>
      <c r="G211" s="809">
        <f t="shared" si="187"/>
        <v>0</v>
      </c>
      <c r="H211" s="807" t="e">
        <f t="shared" si="187"/>
        <v>#REF!</v>
      </c>
      <c r="I211" s="808">
        <f t="shared" si="187"/>
        <v>0</v>
      </c>
      <c r="J211" s="809" t="e">
        <f t="shared" si="187"/>
        <v>#REF!</v>
      </c>
      <c r="K211" s="807" t="e">
        <f t="shared" si="187"/>
        <v>#REF!</v>
      </c>
      <c r="L211" s="808">
        <f t="shared" si="187"/>
        <v>0</v>
      </c>
      <c r="M211" s="809" t="e">
        <f t="shared" si="187"/>
        <v>#REF!</v>
      </c>
      <c r="N211" s="807" t="e">
        <f t="shared" si="187"/>
        <v>#REF!</v>
      </c>
      <c r="O211" s="808">
        <f t="shared" si="187"/>
        <v>0</v>
      </c>
      <c r="P211" s="809" t="e">
        <f t="shared" si="187"/>
        <v>#REF!</v>
      </c>
      <c r="Q211" s="807" t="e">
        <f t="shared" si="187"/>
        <v>#REF!</v>
      </c>
      <c r="R211" s="808">
        <f t="shared" si="187"/>
        <v>0</v>
      </c>
      <c r="S211" s="809" t="e">
        <f t="shared" si="187"/>
        <v>#REF!</v>
      </c>
      <c r="X211" s="825"/>
    </row>
    <row r="212" spans="1:26" s="789" customFormat="1" ht="15.75" hidden="1">
      <c r="B212" s="817" t="s">
        <v>117</v>
      </c>
      <c r="C212" s="804" t="s">
        <v>61</v>
      </c>
      <c r="D212" s="800" t="s">
        <v>25</v>
      </c>
      <c r="E212" s="807">
        <f t="shared" ref="E212:S212" si="188">E159+E118+E70</f>
        <v>0</v>
      </c>
      <c r="F212" s="808">
        <f t="shared" si="188"/>
        <v>0</v>
      </c>
      <c r="G212" s="809">
        <f t="shared" si="188"/>
        <v>0</v>
      </c>
      <c r="H212" s="807" t="e">
        <f t="shared" si="188"/>
        <v>#REF!</v>
      </c>
      <c r="I212" s="808">
        <f t="shared" si="188"/>
        <v>0</v>
      </c>
      <c r="J212" s="809" t="e">
        <f t="shared" si="188"/>
        <v>#REF!</v>
      </c>
      <c r="K212" s="807" t="e">
        <f t="shared" si="188"/>
        <v>#REF!</v>
      </c>
      <c r="L212" s="808">
        <f t="shared" si="188"/>
        <v>0</v>
      </c>
      <c r="M212" s="809" t="e">
        <f t="shared" si="188"/>
        <v>#REF!</v>
      </c>
      <c r="N212" s="807" t="e">
        <f t="shared" si="188"/>
        <v>#REF!</v>
      </c>
      <c r="O212" s="808">
        <f t="shared" si="188"/>
        <v>0</v>
      </c>
      <c r="P212" s="809" t="e">
        <f t="shared" si="188"/>
        <v>#REF!</v>
      </c>
      <c r="Q212" s="807" t="e">
        <f t="shared" si="188"/>
        <v>#REF!</v>
      </c>
      <c r="R212" s="808">
        <f t="shared" si="188"/>
        <v>0</v>
      </c>
      <c r="S212" s="809" t="e">
        <f t="shared" si="188"/>
        <v>#REF!</v>
      </c>
    </row>
    <row r="213" spans="1:26" s="789" customFormat="1" ht="31.5" hidden="1" customHeight="1">
      <c r="B213" s="817" t="s">
        <v>119</v>
      </c>
      <c r="C213" s="804" t="s">
        <v>63</v>
      </c>
      <c r="D213" s="800" t="s">
        <v>25</v>
      </c>
      <c r="E213" s="807">
        <f t="shared" ref="E213:S213" si="189">E160+E119+E71</f>
        <v>0</v>
      </c>
      <c r="F213" s="808">
        <f t="shared" si="189"/>
        <v>0</v>
      </c>
      <c r="G213" s="809">
        <f t="shared" si="189"/>
        <v>0</v>
      </c>
      <c r="H213" s="807" t="e">
        <f t="shared" si="189"/>
        <v>#REF!</v>
      </c>
      <c r="I213" s="808">
        <f t="shared" si="189"/>
        <v>0</v>
      </c>
      <c r="J213" s="809" t="e">
        <f t="shared" si="189"/>
        <v>#REF!</v>
      </c>
      <c r="K213" s="807" t="e">
        <f t="shared" si="189"/>
        <v>#REF!</v>
      </c>
      <c r="L213" s="808">
        <f t="shared" si="189"/>
        <v>0</v>
      </c>
      <c r="M213" s="809" t="e">
        <f t="shared" si="189"/>
        <v>#REF!</v>
      </c>
      <c r="N213" s="807" t="e">
        <f t="shared" si="189"/>
        <v>#REF!</v>
      </c>
      <c r="O213" s="808">
        <f t="shared" si="189"/>
        <v>0</v>
      </c>
      <c r="P213" s="809" t="e">
        <f t="shared" si="189"/>
        <v>#REF!</v>
      </c>
      <c r="Q213" s="807" t="e">
        <f t="shared" si="189"/>
        <v>#REF!</v>
      </c>
      <c r="R213" s="808">
        <f t="shared" si="189"/>
        <v>0</v>
      </c>
      <c r="S213" s="809" t="e">
        <f t="shared" si="189"/>
        <v>#REF!</v>
      </c>
    </row>
    <row r="214" spans="1:26" s="789" customFormat="1" ht="15.75" hidden="1">
      <c r="B214" s="817" t="s">
        <v>168</v>
      </c>
      <c r="C214" s="804" t="s">
        <v>81</v>
      </c>
      <c r="D214" s="800" t="s">
        <v>25</v>
      </c>
      <c r="E214" s="807" t="e">
        <f t="shared" ref="E214:S214" si="190">E161+E120+E72</f>
        <v>#REF!</v>
      </c>
      <c r="F214" s="808">
        <f t="shared" si="190"/>
        <v>0</v>
      </c>
      <c r="G214" s="809" t="e">
        <f t="shared" si="190"/>
        <v>#REF!</v>
      </c>
      <c r="H214" s="807" t="e">
        <f t="shared" si="190"/>
        <v>#REF!</v>
      </c>
      <c r="I214" s="808">
        <f t="shared" si="190"/>
        <v>0</v>
      </c>
      <c r="J214" s="809" t="e">
        <f t="shared" si="190"/>
        <v>#REF!</v>
      </c>
      <c r="K214" s="807" t="e">
        <f t="shared" si="190"/>
        <v>#REF!</v>
      </c>
      <c r="L214" s="808">
        <f t="shared" si="190"/>
        <v>0</v>
      </c>
      <c r="M214" s="809" t="e">
        <f t="shared" si="190"/>
        <v>#REF!</v>
      </c>
      <c r="N214" s="807" t="e">
        <f t="shared" si="190"/>
        <v>#REF!</v>
      </c>
      <c r="O214" s="808">
        <f t="shared" si="190"/>
        <v>0</v>
      </c>
      <c r="P214" s="809" t="e">
        <f t="shared" si="190"/>
        <v>#REF!</v>
      </c>
      <c r="Q214" s="807" t="e">
        <f t="shared" si="190"/>
        <v>#REF!</v>
      </c>
      <c r="R214" s="808">
        <f t="shared" si="190"/>
        <v>0</v>
      </c>
      <c r="S214" s="809" t="e">
        <f t="shared" si="190"/>
        <v>#REF!</v>
      </c>
    </row>
    <row r="215" spans="1:26" ht="43.5" hidden="1" customHeight="1" thickBot="1">
      <c r="A215"/>
      <c r="B215" s="594" t="s">
        <v>140</v>
      </c>
      <c r="C215" s="464" t="s">
        <v>581</v>
      </c>
      <c r="D215" s="465" t="s">
        <v>25</v>
      </c>
      <c r="E215" s="395" t="e">
        <f t="shared" ref="E215:S215" si="191">E209+E208+E207</f>
        <v>#REF!</v>
      </c>
      <c r="F215" s="396" t="e">
        <f t="shared" si="191"/>
        <v>#REF!</v>
      </c>
      <c r="G215" s="397" t="e">
        <f t="shared" si="191"/>
        <v>#REF!</v>
      </c>
      <c r="H215" s="395" t="e">
        <f t="shared" si="191"/>
        <v>#REF!</v>
      </c>
      <c r="I215" s="396" t="e">
        <f t="shared" si="191"/>
        <v>#REF!</v>
      </c>
      <c r="J215" s="397" t="e">
        <f t="shared" si="191"/>
        <v>#REF!</v>
      </c>
      <c r="K215" s="395" t="e">
        <f t="shared" si="191"/>
        <v>#REF!</v>
      </c>
      <c r="L215" s="396" t="e">
        <f t="shared" si="191"/>
        <v>#REF!</v>
      </c>
      <c r="M215" s="397" t="e">
        <f t="shared" si="191"/>
        <v>#REF!</v>
      </c>
      <c r="N215" s="395" t="e">
        <f t="shared" si="191"/>
        <v>#REF!</v>
      </c>
      <c r="O215" s="396" t="e">
        <f t="shared" si="191"/>
        <v>#REF!</v>
      </c>
      <c r="P215" s="397" t="e">
        <f t="shared" si="191"/>
        <v>#REF!</v>
      </c>
      <c r="Q215" s="395" t="e">
        <f t="shared" si="191"/>
        <v>#REF!</v>
      </c>
      <c r="R215" s="396" t="e">
        <f t="shared" si="191"/>
        <v>#REF!</v>
      </c>
      <c r="S215" s="397" t="e">
        <f t="shared" si="191"/>
        <v>#REF!</v>
      </c>
      <c r="T215" s="81">
        <f>T207+T209</f>
        <v>1540.4655439539756</v>
      </c>
      <c r="U215" s="81">
        <f>'Д 4'!D26</f>
        <v>1540.4655439539756</v>
      </c>
      <c r="V215" s="81"/>
      <c r="W215" s="81"/>
      <c r="X215" s="391" t="e">
        <f>E215-U215</f>
        <v>#REF!</v>
      </c>
    </row>
    <row r="216" spans="1:26" ht="31.5" hidden="1">
      <c r="A216"/>
      <c r="B216" s="707" t="s">
        <v>141</v>
      </c>
      <c r="C216" s="747" t="s">
        <v>582</v>
      </c>
      <c r="D216" s="743" t="s">
        <v>67</v>
      </c>
      <c r="E216" s="466" t="e">
        <f>E75+E122+E163</f>
        <v>#REF!</v>
      </c>
      <c r="F216" s="748" t="s">
        <v>258</v>
      </c>
      <c r="G216" s="749" t="s">
        <v>258</v>
      </c>
      <c r="H216" s="514" t="e">
        <f>H75+H122+H163</f>
        <v>#REF!</v>
      </c>
      <c r="I216" s="748" t="s">
        <v>258</v>
      </c>
      <c r="J216" s="750" t="s">
        <v>258</v>
      </c>
      <c r="K216" s="513" t="e">
        <f>K75+K122+K163</f>
        <v>#REF!</v>
      </c>
      <c r="L216" s="748" t="s">
        <v>258</v>
      </c>
      <c r="M216" s="750" t="s">
        <v>258</v>
      </c>
      <c r="N216" s="466" t="e">
        <f>N75+N122+N163</f>
        <v>#REF!</v>
      </c>
      <c r="O216" s="748" t="s">
        <v>258</v>
      </c>
      <c r="P216" s="750" t="s">
        <v>258</v>
      </c>
      <c r="Q216" s="466" t="e">
        <f>Q75+Q122+Q163</f>
        <v>#REF!</v>
      </c>
      <c r="R216" s="748" t="s">
        <v>258</v>
      </c>
      <c r="S216" s="750" t="s">
        <v>258</v>
      </c>
      <c r="T216" s="263">
        <f>'Д 4'!D22</f>
        <v>4129.3476904192585</v>
      </c>
      <c r="U216" s="82" t="e">
        <f>T216=E216</f>
        <v>#REF!</v>
      </c>
      <c r="V216" s="82"/>
      <c r="W216" s="82"/>
    </row>
    <row r="217" spans="1:26" ht="32.25" hidden="1" thickBot="1">
      <c r="A217"/>
      <c r="B217" s="510" t="s">
        <v>142</v>
      </c>
      <c r="C217" s="467" t="s">
        <v>583</v>
      </c>
      <c r="D217" s="399" t="s">
        <v>67</v>
      </c>
      <c r="E217" s="438" t="e">
        <f>E216*1.2</f>
        <v>#REF!</v>
      </c>
      <c r="F217" s="435" t="s">
        <v>258</v>
      </c>
      <c r="G217" s="603" t="s">
        <v>258</v>
      </c>
      <c r="H217" s="515" t="e">
        <f>H216*1.2</f>
        <v>#REF!</v>
      </c>
      <c r="I217" s="604" t="s">
        <v>258</v>
      </c>
      <c r="J217" s="605" t="s">
        <v>258</v>
      </c>
      <c r="K217" s="438" t="e">
        <f>K216*1.2</f>
        <v>#REF!</v>
      </c>
      <c r="L217" s="435" t="s">
        <v>258</v>
      </c>
      <c r="M217" s="425" t="s">
        <v>258</v>
      </c>
      <c r="N217" s="438" t="e">
        <f>N216*1.2</f>
        <v>#REF!</v>
      </c>
      <c r="O217" s="435" t="s">
        <v>258</v>
      </c>
      <c r="P217" s="425" t="s">
        <v>258</v>
      </c>
      <c r="Q217" s="438" t="e">
        <f>Q216*1.2</f>
        <v>#REF!</v>
      </c>
      <c r="R217" s="435" t="s">
        <v>258</v>
      </c>
      <c r="S217" s="425" t="s">
        <v>258</v>
      </c>
      <c r="T217"/>
      <c r="U217" s="80" t="e">
        <f>T216=H216</f>
        <v>#REF!</v>
      </c>
      <c r="V217" s="80"/>
      <c r="W217" s="80"/>
      <c r="X217" s="516" t="e">
        <f>T216=K216</f>
        <v>#REF!</v>
      </c>
      <c r="Y217" s="516" t="e">
        <f>N216=T216</f>
        <v>#REF!</v>
      </c>
      <c r="Z217" s="516" t="e">
        <f>Q216=T216</f>
        <v>#REF!</v>
      </c>
    </row>
    <row r="218" spans="1:26" ht="31.5" hidden="1">
      <c r="A218"/>
      <c r="B218" s="707" t="s">
        <v>143</v>
      </c>
      <c r="C218" s="755" t="s">
        <v>584</v>
      </c>
      <c r="D218" s="751" t="s">
        <v>390</v>
      </c>
      <c r="E218" s="709" t="s">
        <v>258</v>
      </c>
      <c r="F218" s="662" t="s">
        <v>258</v>
      </c>
      <c r="G218" s="663" t="s">
        <v>258</v>
      </c>
      <c r="H218" s="709" t="s">
        <v>258</v>
      </c>
      <c r="I218" s="662" t="s">
        <v>258</v>
      </c>
      <c r="J218" s="663" t="s">
        <v>258</v>
      </c>
      <c r="K218" s="709" t="s">
        <v>258</v>
      </c>
      <c r="L218" s="662" t="s">
        <v>258</v>
      </c>
      <c r="M218" s="663" t="s">
        <v>258</v>
      </c>
      <c r="N218" s="709" t="s">
        <v>258</v>
      </c>
      <c r="O218" s="662" t="s">
        <v>258</v>
      </c>
      <c r="P218" s="663" t="s">
        <v>258</v>
      </c>
      <c r="Q218" s="709" t="s">
        <v>258</v>
      </c>
      <c r="R218" s="662" t="s">
        <v>258</v>
      </c>
      <c r="S218" s="663" t="s">
        <v>258</v>
      </c>
    </row>
    <row r="219" spans="1:26" ht="15.75" hidden="1">
      <c r="A219"/>
      <c r="B219" s="710" t="s">
        <v>87</v>
      </c>
      <c r="C219" s="756" t="s">
        <v>562</v>
      </c>
      <c r="D219" s="752" t="s">
        <v>563</v>
      </c>
      <c r="E219" s="678" t="e">
        <f>F219</f>
        <v>#REF!</v>
      </c>
      <c r="F219" s="644" t="e">
        <f>F78+F125</f>
        <v>#REF!</v>
      </c>
      <c r="G219" s="642" t="s">
        <v>258</v>
      </c>
      <c r="H219" s="645" t="e">
        <f>I219</f>
        <v>#REF!</v>
      </c>
      <c r="I219" s="644" t="e">
        <f>I78+I125</f>
        <v>#REF!</v>
      </c>
      <c r="J219" s="642" t="s">
        <v>258</v>
      </c>
      <c r="K219" s="645" t="e">
        <f>L219</f>
        <v>#REF!</v>
      </c>
      <c r="L219" s="644" t="e">
        <f>L78+L125</f>
        <v>#REF!</v>
      </c>
      <c r="M219" s="642" t="s">
        <v>258</v>
      </c>
      <c r="N219" s="645" t="e">
        <f>O219</f>
        <v>#REF!</v>
      </c>
      <c r="O219" s="644" t="e">
        <f>O78+O125</f>
        <v>#REF!</v>
      </c>
      <c r="P219" s="642" t="s">
        <v>258</v>
      </c>
      <c r="Q219" s="645" t="e">
        <f>R219</f>
        <v>#REF!</v>
      </c>
      <c r="R219" s="644" t="e">
        <f>R78+R125</f>
        <v>#REF!</v>
      </c>
      <c r="S219" s="642" t="s">
        <v>258</v>
      </c>
    </row>
    <row r="220" spans="1:26" ht="31.5" hidden="1">
      <c r="A220"/>
      <c r="B220" s="710" t="s">
        <v>88</v>
      </c>
      <c r="C220" s="756" t="s">
        <v>627</v>
      </c>
      <c r="D220" s="752" t="s">
        <v>564</v>
      </c>
      <c r="E220" s="678" t="e">
        <f>G220</f>
        <v>#REF!</v>
      </c>
      <c r="F220" s="644" t="s">
        <v>258</v>
      </c>
      <c r="G220" s="642" t="e">
        <f>G215*1000/G20</f>
        <v>#REF!</v>
      </c>
      <c r="H220" s="645" t="e">
        <f>J220</f>
        <v>#REF!</v>
      </c>
      <c r="I220" s="644" t="s">
        <v>258</v>
      </c>
      <c r="J220" s="642" t="e">
        <f>J215*1000/J20</f>
        <v>#REF!</v>
      </c>
      <c r="K220" s="830" t="e">
        <f>M220</f>
        <v>#REF!</v>
      </c>
      <c r="L220" s="644" t="s">
        <v>258</v>
      </c>
      <c r="M220" s="642" t="e">
        <f>M215*1000/M20</f>
        <v>#REF!</v>
      </c>
      <c r="N220" s="645" t="e">
        <f>P220</f>
        <v>#REF!</v>
      </c>
      <c r="O220" s="644" t="s">
        <v>258</v>
      </c>
      <c r="P220" s="642" t="e">
        <f>P215*1000/P20</f>
        <v>#REF!</v>
      </c>
      <c r="Q220" s="645" t="e">
        <f>S220</f>
        <v>#REF!</v>
      </c>
      <c r="R220" s="644" t="s">
        <v>258</v>
      </c>
      <c r="S220" s="642" t="e">
        <f>S215*1000/S20</f>
        <v>#REF!</v>
      </c>
    </row>
    <row r="221" spans="1:26" ht="49.9" hidden="1" customHeight="1">
      <c r="A221" s="402" t="s">
        <v>628</v>
      </c>
      <c r="B221" s="710" t="s">
        <v>90</v>
      </c>
      <c r="C221" s="756" t="s">
        <v>629</v>
      </c>
      <c r="D221" s="752" t="s">
        <v>564</v>
      </c>
      <c r="E221" s="650" t="str">
        <f t="shared" ref="E221:S221" si="192">IFERROR(E220/12,"х")</f>
        <v>х</v>
      </c>
      <c r="F221" s="648" t="str">
        <f t="shared" si="192"/>
        <v>х</v>
      </c>
      <c r="G221" s="649" t="str">
        <f t="shared" si="192"/>
        <v>х</v>
      </c>
      <c r="H221" s="650" t="str">
        <f t="shared" si="192"/>
        <v>х</v>
      </c>
      <c r="I221" s="648" t="str">
        <f t="shared" si="192"/>
        <v>х</v>
      </c>
      <c r="J221" s="649" t="str">
        <f t="shared" si="192"/>
        <v>х</v>
      </c>
      <c r="K221" s="653" t="str">
        <f t="shared" si="192"/>
        <v>х</v>
      </c>
      <c r="L221" s="648" t="str">
        <f t="shared" si="192"/>
        <v>х</v>
      </c>
      <c r="M221" s="649" t="str">
        <f t="shared" si="192"/>
        <v>х</v>
      </c>
      <c r="N221" s="650" t="str">
        <f t="shared" si="192"/>
        <v>х</v>
      </c>
      <c r="O221" s="648" t="str">
        <f t="shared" si="192"/>
        <v>х</v>
      </c>
      <c r="P221" s="649" t="str">
        <f t="shared" si="192"/>
        <v>х</v>
      </c>
      <c r="Q221" s="650" t="str">
        <f t="shared" si="192"/>
        <v>х</v>
      </c>
      <c r="R221" s="648" t="str">
        <f t="shared" si="192"/>
        <v>х</v>
      </c>
      <c r="S221" s="649" t="str">
        <f t="shared" si="192"/>
        <v>х</v>
      </c>
      <c r="U221"/>
      <c r="V221"/>
      <c r="W221"/>
      <c r="X221"/>
    </row>
    <row r="222" spans="1:26" ht="31.5" hidden="1">
      <c r="A222"/>
      <c r="B222" s="757" t="s">
        <v>144</v>
      </c>
      <c r="C222" s="758" t="s">
        <v>585</v>
      </c>
      <c r="D222" s="753" t="s">
        <v>390</v>
      </c>
      <c r="E222" s="612" t="s">
        <v>258</v>
      </c>
      <c r="F222" s="613" t="s">
        <v>258</v>
      </c>
      <c r="G222" s="615" t="s">
        <v>258</v>
      </c>
      <c r="H222" s="612" t="s">
        <v>258</v>
      </c>
      <c r="I222" s="613" t="s">
        <v>258</v>
      </c>
      <c r="J222" s="615" t="s">
        <v>258</v>
      </c>
      <c r="K222" s="612" t="s">
        <v>258</v>
      </c>
      <c r="L222" s="613" t="s">
        <v>258</v>
      </c>
      <c r="M222" s="615" t="s">
        <v>258</v>
      </c>
      <c r="N222" s="612" t="s">
        <v>258</v>
      </c>
      <c r="O222" s="613" t="s">
        <v>258</v>
      </c>
      <c r="P222" s="615" t="s">
        <v>258</v>
      </c>
      <c r="Q222" s="612" t="s">
        <v>258</v>
      </c>
      <c r="R222" s="613" t="s">
        <v>258</v>
      </c>
      <c r="S222" s="615" t="s">
        <v>258</v>
      </c>
    </row>
    <row r="223" spans="1:26" ht="15.75" hidden="1">
      <c r="A223"/>
      <c r="B223" s="757" t="s">
        <v>185</v>
      </c>
      <c r="C223" s="759" t="s">
        <v>562</v>
      </c>
      <c r="D223" s="753" t="s">
        <v>563</v>
      </c>
      <c r="E223" s="612" t="e">
        <f>E219*1.2</f>
        <v>#REF!</v>
      </c>
      <c r="F223" s="613" t="e">
        <f>F219*1.2</f>
        <v>#REF!</v>
      </c>
      <c r="G223" s="615" t="s">
        <v>258</v>
      </c>
      <c r="H223" s="612" t="e">
        <f>H219*1.2</f>
        <v>#REF!</v>
      </c>
      <c r="I223" s="613" t="e">
        <f>I219*1.2</f>
        <v>#REF!</v>
      </c>
      <c r="J223" s="615" t="s">
        <v>258</v>
      </c>
      <c r="K223" s="612" t="e">
        <f>K219*1.2</f>
        <v>#REF!</v>
      </c>
      <c r="L223" s="613" t="e">
        <f>L219*1.2</f>
        <v>#REF!</v>
      </c>
      <c r="M223" s="615" t="s">
        <v>258</v>
      </c>
      <c r="N223" s="612" t="e">
        <f>N219*1.2</f>
        <v>#REF!</v>
      </c>
      <c r="O223" s="613" t="e">
        <f>O219*1.2</f>
        <v>#REF!</v>
      </c>
      <c r="P223" s="615" t="s">
        <v>258</v>
      </c>
      <c r="Q223" s="612" t="e">
        <f>Q219*1.2</f>
        <v>#REF!</v>
      </c>
      <c r="R223" s="613" t="e">
        <f>R219*1.2</f>
        <v>#REF!</v>
      </c>
      <c r="S223" s="615" t="s">
        <v>258</v>
      </c>
    </row>
    <row r="224" spans="1:26" ht="31.5" hidden="1">
      <c r="A224"/>
      <c r="B224" s="757" t="s">
        <v>186</v>
      </c>
      <c r="C224" s="759" t="s">
        <v>622</v>
      </c>
      <c r="D224" s="753" t="s">
        <v>564</v>
      </c>
      <c r="E224" s="612" t="e">
        <f>E220*1.2</f>
        <v>#REF!</v>
      </c>
      <c r="F224" s="613" t="s">
        <v>258</v>
      </c>
      <c r="G224" s="615" t="e">
        <f>G220*1.2</f>
        <v>#REF!</v>
      </c>
      <c r="H224" s="612" t="e">
        <f>H220*1.2</f>
        <v>#REF!</v>
      </c>
      <c r="I224" s="613" t="s">
        <v>258</v>
      </c>
      <c r="J224" s="615" t="e">
        <f>J220*1.2</f>
        <v>#REF!</v>
      </c>
      <c r="K224" s="846" t="e">
        <f>K220*1.2</f>
        <v>#REF!</v>
      </c>
      <c r="L224" s="613" t="s">
        <v>258</v>
      </c>
      <c r="M224" s="615" t="e">
        <f>M220*1.2</f>
        <v>#REF!</v>
      </c>
      <c r="N224" s="612" t="e">
        <f>N220*1.2</f>
        <v>#REF!</v>
      </c>
      <c r="O224" s="613" t="s">
        <v>258</v>
      </c>
      <c r="P224" s="615" t="e">
        <f>P220*1.2</f>
        <v>#REF!</v>
      </c>
      <c r="Q224" s="612" t="e">
        <f>Q220*1.2</f>
        <v>#REF!</v>
      </c>
      <c r="R224" s="613" t="s">
        <v>258</v>
      </c>
      <c r="S224" s="615" t="e">
        <f>S220*1.2</f>
        <v>#REF!</v>
      </c>
    </row>
    <row r="225" spans="1:33" ht="32.25" hidden="1" thickBot="1">
      <c r="A225" s="402" t="s">
        <v>628</v>
      </c>
      <c r="B225" s="760" t="s">
        <v>187</v>
      </c>
      <c r="C225" s="761" t="s">
        <v>623</v>
      </c>
      <c r="D225" s="754" t="s">
        <v>564</v>
      </c>
      <c r="E225" s="702" t="e">
        <f>E221*1.2</f>
        <v>#VALUE!</v>
      </c>
      <c r="F225" s="703" t="s">
        <v>258</v>
      </c>
      <c r="G225" s="704" t="e">
        <f>G221*1.2</f>
        <v>#VALUE!</v>
      </c>
      <c r="H225" s="702" t="e">
        <f>H221*1.2</f>
        <v>#VALUE!</v>
      </c>
      <c r="I225" s="703" t="s">
        <v>258</v>
      </c>
      <c r="J225" s="704" t="e">
        <f>J221*1.2</f>
        <v>#VALUE!</v>
      </c>
      <c r="K225" s="847" t="e">
        <f>K221*1.2</f>
        <v>#VALUE!</v>
      </c>
      <c r="L225" s="703" t="s">
        <v>258</v>
      </c>
      <c r="M225" s="704" t="e">
        <f>M221*1.2</f>
        <v>#VALUE!</v>
      </c>
      <c r="N225" s="702" t="e">
        <f>N221*1.2</f>
        <v>#VALUE!</v>
      </c>
      <c r="O225" s="703" t="s">
        <v>258</v>
      </c>
      <c r="P225" s="704" t="e">
        <f>P221*1.2</f>
        <v>#VALUE!</v>
      </c>
      <c r="Q225" s="702" t="e">
        <f>Q221*1.2</f>
        <v>#VALUE!</v>
      </c>
      <c r="R225" s="703" t="s">
        <v>258</v>
      </c>
      <c r="S225" s="704" t="e">
        <f>S221*1.2</f>
        <v>#VALUE!</v>
      </c>
    </row>
    <row r="226" spans="1:33" ht="21" customHeight="1" thickBot="1">
      <c r="A226"/>
      <c r="B226" s="509"/>
      <c r="C226" s="1174" t="s">
        <v>680</v>
      </c>
      <c r="D226" s="1174"/>
      <c r="E226" s="1175"/>
      <c r="F226" s="1175"/>
      <c r="G226" s="1175"/>
      <c r="H226" s="1175"/>
      <c r="I226" s="1175"/>
      <c r="J226" s="1175"/>
      <c r="K226" s="1175"/>
      <c r="L226" s="1175"/>
      <c r="M226" s="1175"/>
      <c r="N226" s="1175"/>
      <c r="O226" s="1175"/>
      <c r="P226" s="1175"/>
      <c r="Q226" s="1175"/>
      <c r="R226" s="1175"/>
      <c r="S226" s="1175"/>
    </row>
    <row r="227" spans="1:33" ht="31.5">
      <c r="A227"/>
      <c r="B227" s="707" t="s">
        <v>145</v>
      </c>
      <c r="C227" s="708" t="s">
        <v>586</v>
      </c>
      <c r="D227" s="621" t="s">
        <v>67</v>
      </c>
      <c r="E227" s="677" t="e">
        <f>E216</f>
        <v>#REF!</v>
      </c>
      <c r="F227" s="662" t="s">
        <v>258</v>
      </c>
      <c r="G227" s="663" t="s">
        <v>258</v>
      </c>
      <c r="H227" s="709" t="e">
        <f>H216</f>
        <v>#REF!</v>
      </c>
      <c r="I227" s="662" t="s">
        <v>258</v>
      </c>
      <c r="J227" s="663" t="s">
        <v>258</v>
      </c>
      <c r="K227" s="709" t="e">
        <f>K216</f>
        <v>#REF!</v>
      </c>
      <c r="L227" s="662" t="s">
        <v>258</v>
      </c>
      <c r="M227" s="663" t="s">
        <v>258</v>
      </c>
      <c r="N227" s="709" t="e">
        <f>N216</f>
        <v>#REF!</v>
      </c>
      <c r="O227" s="662" t="s">
        <v>258</v>
      </c>
      <c r="P227" s="663" t="s">
        <v>258</v>
      </c>
      <c r="Q227" s="709" t="e">
        <f>Q216</f>
        <v>#REF!</v>
      </c>
      <c r="R227" s="662" t="s">
        <v>258</v>
      </c>
      <c r="S227" s="663" t="s">
        <v>258</v>
      </c>
      <c r="T227" s="566" t="s">
        <v>681</v>
      </c>
      <c r="U227" s="284"/>
      <c r="V227" s="284"/>
      <c r="W227" s="284"/>
      <c r="X227" s="284"/>
      <c r="Y227" s="284"/>
      <c r="Z227" s="284"/>
      <c r="AA227" s="284"/>
      <c r="AB227" s="284"/>
      <c r="AC227" s="284"/>
      <c r="AD227" s="284"/>
      <c r="AE227" s="284"/>
      <c r="AF227" s="284"/>
      <c r="AG227" s="284"/>
    </row>
    <row r="228" spans="1:33" ht="15.75">
      <c r="A228"/>
      <c r="B228" s="710"/>
      <c r="C228" s="711" t="s">
        <v>672</v>
      </c>
      <c r="D228" s="712" t="s">
        <v>563</v>
      </c>
      <c r="E228" s="678" t="e">
        <f>E75</f>
        <v>#REF!</v>
      </c>
      <c r="F228" s="644" t="s">
        <v>258</v>
      </c>
      <c r="G228" s="642" t="s">
        <v>258</v>
      </c>
      <c r="H228" s="678" t="e">
        <f>H75</f>
        <v>#REF!</v>
      </c>
      <c r="I228" s="644" t="s">
        <v>258</v>
      </c>
      <c r="J228" s="642" t="s">
        <v>258</v>
      </c>
      <c r="K228" s="678" t="e">
        <f>K75</f>
        <v>#REF!</v>
      </c>
      <c r="L228" s="644" t="s">
        <v>258</v>
      </c>
      <c r="M228" s="642" t="s">
        <v>258</v>
      </c>
      <c r="N228" s="678" t="e">
        <f>N75</f>
        <v>#REF!</v>
      </c>
      <c r="O228" s="644" t="s">
        <v>258</v>
      </c>
      <c r="P228" s="642" t="s">
        <v>258</v>
      </c>
      <c r="Q228" s="678" t="e">
        <f>Q75</f>
        <v>#REF!</v>
      </c>
      <c r="R228" s="644" t="s">
        <v>258</v>
      </c>
      <c r="S228" s="642" t="s">
        <v>258</v>
      </c>
      <c r="U228" s="284"/>
      <c r="V228" s="284"/>
      <c r="W228" s="284"/>
      <c r="X228" s="284"/>
      <c r="Y228" s="284"/>
      <c r="Z228" s="284"/>
      <c r="AA228" s="284"/>
      <c r="AB228" s="284"/>
      <c r="AC228" s="284"/>
      <c r="AD228" s="284"/>
      <c r="AE228" s="284"/>
      <c r="AF228" s="284"/>
      <c r="AG228" s="284"/>
    </row>
    <row r="229" spans="1:33" ht="15.75">
      <c r="A229"/>
      <c r="B229" s="710"/>
      <c r="C229" s="711" t="s">
        <v>673</v>
      </c>
      <c r="D229" s="712" t="s">
        <v>563</v>
      </c>
      <c r="E229" s="678" t="e">
        <f>E122</f>
        <v>#REF!</v>
      </c>
      <c r="F229" s="644" t="s">
        <v>258</v>
      </c>
      <c r="G229" s="642" t="s">
        <v>258</v>
      </c>
      <c r="H229" s="678" t="e">
        <f>H122</f>
        <v>#REF!</v>
      </c>
      <c r="I229" s="644" t="s">
        <v>258</v>
      </c>
      <c r="J229" s="642" t="s">
        <v>258</v>
      </c>
      <c r="K229" s="678" t="e">
        <f>K122</f>
        <v>#REF!</v>
      </c>
      <c r="L229" s="644" t="s">
        <v>258</v>
      </c>
      <c r="M229" s="642" t="s">
        <v>258</v>
      </c>
      <c r="N229" s="678" t="e">
        <f>N122</f>
        <v>#REF!</v>
      </c>
      <c r="O229" s="644" t="s">
        <v>258</v>
      </c>
      <c r="P229" s="642" t="s">
        <v>258</v>
      </c>
      <c r="Q229" s="678" t="e">
        <f>Q122</f>
        <v>#REF!</v>
      </c>
      <c r="R229" s="644" t="s">
        <v>258</v>
      </c>
      <c r="S229" s="642" t="s">
        <v>258</v>
      </c>
      <c r="U229" s="284"/>
      <c r="V229" s="284"/>
      <c r="W229" s="284"/>
      <c r="X229" s="284"/>
      <c r="Y229" s="284"/>
      <c r="Z229" s="284"/>
      <c r="AA229" s="284"/>
      <c r="AB229" s="284"/>
      <c r="AC229" s="284"/>
      <c r="AD229" s="284"/>
      <c r="AE229" s="284"/>
      <c r="AF229" s="284"/>
      <c r="AG229" s="284"/>
    </row>
    <row r="230" spans="1:33" ht="15.75">
      <c r="A230"/>
      <c r="B230" s="710"/>
      <c r="C230" s="711" t="s">
        <v>674</v>
      </c>
      <c r="D230" s="712" t="s">
        <v>563</v>
      </c>
      <c r="E230" s="678" t="e">
        <f>E163</f>
        <v>#REF!</v>
      </c>
      <c r="F230" s="644" t="s">
        <v>258</v>
      </c>
      <c r="G230" s="642" t="s">
        <v>258</v>
      </c>
      <c r="H230" s="678" t="e">
        <f>H163</f>
        <v>#REF!</v>
      </c>
      <c r="I230" s="644" t="s">
        <v>258</v>
      </c>
      <c r="J230" s="642" t="s">
        <v>258</v>
      </c>
      <c r="K230" s="678" t="e">
        <f>K163</f>
        <v>#REF!</v>
      </c>
      <c r="L230" s="644" t="s">
        <v>258</v>
      </c>
      <c r="M230" s="642" t="s">
        <v>258</v>
      </c>
      <c r="N230" s="678" t="e">
        <f>N163</f>
        <v>#REF!</v>
      </c>
      <c r="O230" s="644" t="s">
        <v>258</v>
      </c>
      <c r="P230" s="642" t="s">
        <v>258</v>
      </c>
      <c r="Q230" s="678" t="e">
        <f>Q163</f>
        <v>#REF!</v>
      </c>
      <c r="R230" s="644" t="s">
        <v>258</v>
      </c>
      <c r="S230" s="642" t="s">
        <v>258</v>
      </c>
      <c r="U230" s="284"/>
      <c r="V230" s="284"/>
      <c r="W230" s="284"/>
      <c r="X230" s="284"/>
      <c r="Y230" s="284"/>
      <c r="Z230" s="284"/>
      <c r="AA230" s="284"/>
      <c r="AB230" s="284"/>
      <c r="AC230" s="284"/>
      <c r="AD230" s="284"/>
      <c r="AE230" s="284"/>
      <c r="AF230" s="284"/>
      <c r="AG230" s="284"/>
    </row>
    <row r="231" spans="1:33" ht="31.5">
      <c r="A231"/>
      <c r="B231" s="696" t="s">
        <v>146</v>
      </c>
      <c r="C231" s="762" t="s">
        <v>587</v>
      </c>
      <c r="D231" s="730" t="s">
        <v>67</v>
      </c>
      <c r="E231" s="612" t="e">
        <f>E227*1.2</f>
        <v>#REF!</v>
      </c>
      <c r="F231" s="613" t="s">
        <v>258</v>
      </c>
      <c r="G231" s="615" t="s">
        <v>258</v>
      </c>
      <c r="H231" s="612" t="e">
        <f>H227*1.2</f>
        <v>#REF!</v>
      </c>
      <c r="I231" s="613" t="s">
        <v>258</v>
      </c>
      <c r="J231" s="615" t="s">
        <v>258</v>
      </c>
      <c r="K231" s="612" t="e">
        <f>K227*1.2</f>
        <v>#REF!</v>
      </c>
      <c r="L231" s="613" t="s">
        <v>258</v>
      </c>
      <c r="M231" s="615" t="s">
        <v>258</v>
      </c>
      <c r="N231" s="612" t="e">
        <f>N227*1.2</f>
        <v>#REF!</v>
      </c>
      <c r="O231" s="613" t="s">
        <v>258</v>
      </c>
      <c r="P231" s="615" t="s">
        <v>258</v>
      </c>
      <c r="Q231" s="612" t="e">
        <f>Q227*1.2</f>
        <v>#REF!</v>
      </c>
      <c r="R231" s="613" t="s">
        <v>258</v>
      </c>
      <c r="S231" s="615" t="s">
        <v>258</v>
      </c>
      <c r="U231" s="284"/>
      <c r="V231" s="284"/>
      <c r="W231" s="284"/>
      <c r="X231" s="284"/>
      <c r="Y231" s="284"/>
      <c r="Z231" s="284"/>
      <c r="AA231" s="284"/>
      <c r="AB231" s="284"/>
      <c r="AC231" s="284"/>
      <c r="AD231" s="284"/>
      <c r="AE231" s="284"/>
      <c r="AF231" s="284"/>
      <c r="AG231" s="284"/>
    </row>
    <row r="232" spans="1:33" ht="15.75">
      <c r="A232"/>
      <c r="B232" s="696"/>
      <c r="C232" s="697" t="s">
        <v>672</v>
      </c>
      <c r="D232" s="698" t="s">
        <v>563</v>
      </c>
      <c r="E232" s="612" t="e">
        <f>E228*1.2</f>
        <v>#REF!</v>
      </c>
      <c r="F232" s="613" t="s">
        <v>258</v>
      </c>
      <c r="G232" s="615" t="s">
        <v>258</v>
      </c>
      <c r="H232" s="612" t="e">
        <f t="shared" ref="H232:H234" si="193">H228*1.2</f>
        <v>#REF!</v>
      </c>
      <c r="I232" s="613" t="s">
        <v>258</v>
      </c>
      <c r="J232" s="615" t="s">
        <v>258</v>
      </c>
      <c r="K232" s="612" t="e">
        <f t="shared" ref="K232:K234" si="194">K228*1.2</f>
        <v>#REF!</v>
      </c>
      <c r="L232" s="613" t="s">
        <v>258</v>
      </c>
      <c r="M232" s="615" t="s">
        <v>258</v>
      </c>
      <c r="N232" s="612" t="e">
        <f t="shared" ref="N232:N234" si="195">N228*1.2</f>
        <v>#REF!</v>
      </c>
      <c r="O232" s="613" t="s">
        <v>258</v>
      </c>
      <c r="P232" s="615" t="s">
        <v>258</v>
      </c>
      <c r="Q232" s="612" t="e">
        <f t="shared" ref="Q232:Q234" si="196">Q228*1.2</f>
        <v>#REF!</v>
      </c>
      <c r="R232" s="613" t="s">
        <v>258</v>
      </c>
      <c r="S232" s="615" t="s">
        <v>258</v>
      </c>
      <c r="U232" s="284"/>
      <c r="V232" s="284"/>
      <c r="W232" s="284"/>
    </row>
    <row r="233" spans="1:33" ht="15.75">
      <c r="A233"/>
      <c r="B233" s="696"/>
      <c r="C233" s="697" t="s">
        <v>673</v>
      </c>
      <c r="D233" s="698" t="s">
        <v>563</v>
      </c>
      <c r="E233" s="612" t="e">
        <f>E229*1.2</f>
        <v>#REF!</v>
      </c>
      <c r="F233" s="613" t="s">
        <v>258</v>
      </c>
      <c r="G233" s="615" t="s">
        <v>258</v>
      </c>
      <c r="H233" s="612" t="e">
        <f t="shared" si="193"/>
        <v>#REF!</v>
      </c>
      <c r="I233" s="613" t="s">
        <v>258</v>
      </c>
      <c r="J233" s="615" t="s">
        <v>258</v>
      </c>
      <c r="K233" s="612" t="e">
        <f t="shared" si="194"/>
        <v>#REF!</v>
      </c>
      <c r="L233" s="613" t="s">
        <v>258</v>
      </c>
      <c r="M233" s="615" t="s">
        <v>258</v>
      </c>
      <c r="N233" s="612" t="e">
        <f t="shared" si="195"/>
        <v>#REF!</v>
      </c>
      <c r="O233" s="613" t="s">
        <v>258</v>
      </c>
      <c r="P233" s="615" t="s">
        <v>258</v>
      </c>
      <c r="Q233" s="612" t="e">
        <f t="shared" si="196"/>
        <v>#REF!</v>
      </c>
      <c r="R233" s="613" t="s">
        <v>258</v>
      </c>
      <c r="S233" s="615" t="s">
        <v>258</v>
      </c>
    </row>
    <row r="234" spans="1:33" ht="16.5" thickBot="1">
      <c r="A234"/>
      <c r="B234" s="699"/>
      <c r="C234" s="700" t="s">
        <v>674</v>
      </c>
      <c r="D234" s="701" t="s">
        <v>563</v>
      </c>
      <c r="E234" s="702" t="e">
        <f>E230*1.2</f>
        <v>#REF!</v>
      </c>
      <c r="F234" s="703" t="s">
        <v>258</v>
      </c>
      <c r="G234" s="704" t="s">
        <v>258</v>
      </c>
      <c r="H234" s="702" t="e">
        <f t="shared" si="193"/>
        <v>#REF!</v>
      </c>
      <c r="I234" s="703" t="s">
        <v>258</v>
      </c>
      <c r="J234" s="704" t="s">
        <v>258</v>
      </c>
      <c r="K234" s="702" t="e">
        <f t="shared" si="194"/>
        <v>#REF!</v>
      </c>
      <c r="L234" s="703" t="s">
        <v>258</v>
      </c>
      <c r="M234" s="704" t="s">
        <v>258</v>
      </c>
      <c r="N234" s="702" t="e">
        <f t="shared" si="195"/>
        <v>#REF!</v>
      </c>
      <c r="O234" s="703" t="s">
        <v>258</v>
      </c>
      <c r="P234" s="704" t="s">
        <v>258</v>
      </c>
      <c r="Q234" s="702" t="e">
        <f t="shared" si="196"/>
        <v>#REF!</v>
      </c>
      <c r="R234" s="703" t="s">
        <v>258</v>
      </c>
      <c r="S234" s="704" t="s">
        <v>258</v>
      </c>
    </row>
    <row r="235" spans="1:33" ht="36" customHeight="1">
      <c r="A235"/>
      <c r="B235" s="707" t="s">
        <v>588</v>
      </c>
      <c r="C235" s="708" t="s">
        <v>589</v>
      </c>
      <c r="D235" s="621" t="s">
        <v>390</v>
      </c>
      <c r="E235" s="677" t="str">
        <f t="shared" ref="E235:S235" si="197">E218</f>
        <v>х</v>
      </c>
      <c r="F235" s="662" t="str">
        <f t="shared" si="197"/>
        <v>х</v>
      </c>
      <c r="G235" s="663" t="str">
        <f t="shared" si="197"/>
        <v>х</v>
      </c>
      <c r="H235" s="709" t="str">
        <f t="shared" si="197"/>
        <v>х</v>
      </c>
      <c r="I235" s="662" t="str">
        <f t="shared" si="197"/>
        <v>х</v>
      </c>
      <c r="J235" s="663" t="str">
        <f t="shared" si="197"/>
        <v>х</v>
      </c>
      <c r="K235" s="709" t="str">
        <f t="shared" si="197"/>
        <v>х</v>
      </c>
      <c r="L235" s="662" t="str">
        <f t="shared" si="197"/>
        <v>х</v>
      </c>
      <c r="M235" s="663" t="str">
        <f t="shared" si="197"/>
        <v>х</v>
      </c>
      <c r="N235" s="709" t="str">
        <f t="shared" si="197"/>
        <v>х</v>
      </c>
      <c r="O235" s="662" t="str">
        <f t="shared" si="197"/>
        <v>х</v>
      </c>
      <c r="P235" s="663" t="str">
        <f t="shared" si="197"/>
        <v>х</v>
      </c>
      <c r="Q235" s="709" t="str">
        <f t="shared" si="197"/>
        <v>х</v>
      </c>
      <c r="R235" s="662" t="str">
        <f t="shared" si="197"/>
        <v>х</v>
      </c>
      <c r="S235" s="663" t="str">
        <f t="shared" si="197"/>
        <v>х</v>
      </c>
      <c r="U235" s="367">
        <f>U236+U237</f>
        <v>704.59</v>
      </c>
    </row>
    <row r="236" spans="1:33" ht="15.75">
      <c r="A236"/>
      <c r="B236" s="710" t="s">
        <v>147</v>
      </c>
      <c r="C236" s="848" t="s">
        <v>562</v>
      </c>
      <c r="D236" s="849" t="s">
        <v>563</v>
      </c>
      <c r="E236" s="650" t="e">
        <f>E219</f>
        <v>#REF!</v>
      </c>
      <c r="F236" s="850" t="e">
        <f t="shared" ref="F236:S236" si="198">F219</f>
        <v>#REF!</v>
      </c>
      <c r="G236" s="851" t="str">
        <f t="shared" si="198"/>
        <v>х</v>
      </c>
      <c r="H236" s="650" t="e">
        <f t="shared" si="198"/>
        <v>#REF!</v>
      </c>
      <c r="I236" s="648" t="e">
        <f t="shared" si="198"/>
        <v>#REF!</v>
      </c>
      <c r="J236" s="649" t="str">
        <f t="shared" si="198"/>
        <v>х</v>
      </c>
      <c r="K236" s="650" t="e">
        <f t="shared" si="198"/>
        <v>#REF!</v>
      </c>
      <c r="L236" s="648" t="e">
        <f t="shared" si="198"/>
        <v>#REF!</v>
      </c>
      <c r="M236" s="649" t="str">
        <f t="shared" si="198"/>
        <v>х</v>
      </c>
      <c r="N236" s="650" t="e">
        <f t="shared" si="198"/>
        <v>#REF!</v>
      </c>
      <c r="O236" s="648" t="e">
        <f t="shared" si="198"/>
        <v>#REF!</v>
      </c>
      <c r="P236" s="649" t="str">
        <f t="shared" si="198"/>
        <v>х</v>
      </c>
      <c r="Q236" s="650" t="e">
        <f t="shared" si="198"/>
        <v>#REF!</v>
      </c>
      <c r="R236" s="648" t="e">
        <f t="shared" si="198"/>
        <v>#REF!</v>
      </c>
      <c r="S236" s="649" t="str">
        <f t="shared" si="198"/>
        <v>х</v>
      </c>
      <c r="U236" s="283">
        <v>597.86</v>
      </c>
    </row>
    <row r="237" spans="1:33" ht="15.75">
      <c r="A237"/>
      <c r="B237" s="710"/>
      <c r="C237" s="711" t="s">
        <v>672</v>
      </c>
      <c r="D237" s="712" t="s">
        <v>563</v>
      </c>
      <c r="E237" s="678" t="e">
        <f t="shared" ref="E237:S237" si="199">E78</f>
        <v>#REF!</v>
      </c>
      <c r="F237" s="644" t="e">
        <f t="shared" si="199"/>
        <v>#REF!</v>
      </c>
      <c r="G237" s="642" t="str">
        <f t="shared" si="199"/>
        <v>х</v>
      </c>
      <c r="H237" s="678" t="e">
        <f t="shared" si="199"/>
        <v>#REF!</v>
      </c>
      <c r="I237" s="651" t="e">
        <f t="shared" si="199"/>
        <v>#REF!</v>
      </c>
      <c r="J237" s="652" t="str">
        <f t="shared" si="199"/>
        <v>х</v>
      </c>
      <c r="K237" s="678" t="e">
        <f t="shared" si="199"/>
        <v>#REF!</v>
      </c>
      <c r="L237" s="651" t="e">
        <f t="shared" si="199"/>
        <v>#REF!</v>
      </c>
      <c r="M237" s="652" t="str">
        <f t="shared" si="199"/>
        <v>х</v>
      </c>
      <c r="N237" s="678" t="e">
        <f t="shared" si="199"/>
        <v>#REF!</v>
      </c>
      <c r="O237" s="651" t="e">
        <f t="shared" si="199"/>
        <v>#REF!</v>
      </c>
      <c r="P237" s="652" t="str">
        <f t="shared" si="199"/>
        <v>х</v>
      </c>
      <c r="Q237" s="678" t="e">
        <f t="shared" si="199"/>
        <v>#REF!</v>
      </c>
      <c r="R237" s="651" t="e">
        <f t="shared" si="199"/>
        <v>#REF!</v>
      </c>
      <c r="S237" s="652" t="str">
        <f t="shared" si="199"/>
        <v>х</v>
      </c>
      <c r="U237" s="283">
        <v>106.73</v>
      </c>
    </row>
    <row r="238" spans="1:33" ht="15.75">
      <c r="A238"/>
      <c r="B238" s="710"/>
      <c r="C238" s="711" t="s">
        <v>673</v>
      </c>
      <c r="D238" s="712" t="s">
        <v>563</v>
      </c>
      <c r="E238" s="678" t="e">
        <f t="shared" ref="E238:S238" si="200">E125</f>
        <v>#REF!</v>
      </c>
      <c r="F238" s="644" t="e">
        <f t="shared" si="200"/>
        <v>#REF!</v>
      </c>
      <c r="G238" s="642" t="str">
        <f t="shared" si="200"/>
        <v>х</v>
      </c>
      <c r="H238" s="678" t="e">
        <f t="shared" si="200"/>
        <v>#REF!</v>
      </c>
      <c r="I238" s="651" t="e">
        <f t="shared" si="200"/>
        <v>#REF!</v>
      </c>
      <c r="J238" s="652" t="str">
        <f t="shared" si="200"/>
        <v>х</v>
      </c>
      <c r="K238" s="678" t="e">
        <f t="shared" si="200"/>
        <v>#REF!</v>
      </c>
      <c r="L238" s="651" t="e">
        <f t="shared" si="200"/>
        <v>#REF!</v>
      </c>
      <c r="M238" s="652" t="str">
        <f t="shared" si="200"/>
        <v>х</v>
      </c>
      <c r="N238" s="678" t="e">
        <f t="shared" si="200"/>
        <v>#REF!</v>
      </c>
      <c r="O238" s="651" t="e">
        <f t="shared" si="200"/>
        <v>#REF!</v>
      </c>
      <c r="P238" s="652" t="str">
        <f t="shared" si="200"/>
        <v>х</v>
      </c>
      <c r="Q238" s="678" t="e">
        <f t="shared" si="200"/>
        <v>#REF!</v>
      </c>
      <c r="R238" s="651" t="e">
        <f t="shared" si="200"/>
        <v>#REF!</v>
      </c>
      <c r="S238" s="652" t="str">
        <f t="shared" si="200"/>
        <v>х</v>
      </c>
    </row>
    <row r="239" spans="1:33" ht="15.75">
      <c r="A239"/>
      <c r="B239" s="710"/>
      <c r="C239" s="711" t="s">
        <v>674</v>
      </c>
      <c r="D239" s="712" t="s">
        <v>563</v>
      </c>
      <c r="E239" s="678" t="str">
        <f t="shared" ref="E239:S239" si="201">E166</f>
        <v>х</v>
      </c>
      <c r="F239" s="644" t="str">
        <f t="shared" si="201"/>
        <v>х</v>
      </c>
      <c r="G239" s="642" t="str">
        <f t="shared" si="201"/>
        <v>х</v>
      </c>
      <c r="H239" s="678" t="str">
        <f t="shared" si="201"/>
        <v>х</v>
      </c>
      <c r="I239" s="651" t="str">
        <f t="shared" si="201"/>
        <v>х</v>
      </c>
      <c r="J239" s="652" t="str">
        <f t="shared" si="201"/>
        <v>х</v>
      </c>
      <c r="K239" s="678" t="str">
        <f t="shared" si="201"/>
        <v>х</v>
      </c>
      <c r="L239" s="651" t="str">
        <f t="shared" si="201"/>
        <v>х</v>
      </c>
      <c r="M239" s="652" t="str">
        <f t="shared" si="201"/>
        <v>х</v>
      </c>
      <c r="N239" s="678" t="str">
        <f t="shared" si="201"/>
        <v>х</v>
      </c>
      <c r="O239" s="651" t="str">
        <f t="shared" si="201"/>
        <v>х</v>
      </c>
      <c r="P239" s="652" t="str">
        <f t="shared" si="201"/>
        <v>х</v>
      </c>
      <c r="Q239" s="678" t="str">
        <f t="shared" si="201"/>
        <v>х</v>
      </c>
      <c r="R239" s="651" t="str">
        <f t="shared" si="201"/>
        <v>х</v>
      </c>
      <c r="S239" s="652" t="str">
        <f t="shared" si="201"/>
        <v>х</v>
      </c>
    </row>
    <row r="240" spans="1:33" ht="31.5">
      <c r="A240"/>
      <c r="B240" s="710" t="s">
        <v>148</v>
      </c>
      <c r="C240" s="848" t="s">
        <v>678</v>
      </c>
      <c r="D240" s="849" t="s">
        <v>564</v>
      </c>
      <c r="E240" s="650" t="e">
        <f>E220</f>
        <v>#REF!</v>
      </c>
      <c r="F240" s="850" t="s">
        <v>258</v>
      </c>
      <c r="G240" s="851" t="e">
        <f>G220</f>
        <v>#REF!</v>
      </c>
      <c r="H240" s="852" t="e">
        <f>H220</f>
        <v>#REF!</v>
      </c>
      <c r="I240" s="850" t="s">
        <v>258</v>
      </c>
      <c r="J240" s="851" t="e">
        <f>J220</f>
        <v>#REF!</v>
      </c>
      <c r="K240" s="653" t="e">
        <f>K220</f>
        <v>#REF!</v>
      </c>
      <c r="L240" s="850" t="s">
        <v>258</v>
      </c>
      <c r="M240" s="851" t="e">
        <f>M220</f>
        <v>#REF!</v>
      </c>
      <c r="N240" s="852" t="e">
        <f>N220</f>
        <v>#REF!</v>
      </c>
      <c r="O240" s="850" t="s">
        <v>258</v>
      </c>
      <c r="P240" s="851" t="e">
        <f>P220</f>
        <v>#REF!</v>
      </c>
      <c r="Q240" s="852" t="e">
        <f>Q220</f>
        <v>#REF!</v>
      </c>
      <c r="R240" s="850" t="s">
        <v>258</v>
      </c>
      <c r="S240" s="851" t="e">
        <f>S220</f>
        <v>#REF!</v>
      </c>
    </row>
    <row r="241" spans="1:26" ht="15.75">
      <c r="A241"/>
      <c r="B241" s="710"/>
      <c r="C241" s="711" t="s">
        <v>672</v>
      </c>
      <c r="D241" s="712" t="s">
        <v>564</v>
      </c>
      <c r="E241" s="678" t="e">
        <f>E79</f>
        <v>#REF!</v>
      </c>
      <c r="F241" s="644" t="str">
        <f t="shared" ref="F241:S241" si="202">F79</f>
        <v>х</v>
      </c>
      <c r="G241" s="642" t="e">
        <f t="shared" si="202"/>
        <v>#REF!</v>
      </c>
      <c r="H241" s="645" t="e">
        <f t="shared" si="202"/>
        <v>#REF!</v>
      </c>
      <c r="I241" s="644" t="str">
        <f t="shared" si="202"/>
        <v>х</v>
      </c>
      <c r="J241" s="642" t="e">
        <f t="shared" si="202"/>
        <v>#REF!</v>
      </c>
      <c r="K241" s="645" t="e">
        <f t="shared" si="202"/>
        <v>#REF!</v>
      </c>
      <c r="L241" s="644" t="str">
        <f t="shared" si="202"/>
        <v>х</v>
      </c>
      <c r="M241" s="642" t="e">
        <f t="shared" si="202"/>
        <v>#REF!</v>
      </c>
      <c r="N241" s="645" t="e">
        <f t="shared" si="202"/>
        <v>#REF!</v>
      </c>
      <c r="O241" s="644" t="str">
        <f t="shared" si="202"/>
        <v>х</v>
      </c>
      <c r="P241" s="642" t="e">
        <f t="shared" si="202"/>
        <v>#REF!</v>
      </c>
      <c r="Q241" s="645" t="e">
        <f t="shared" si="202"/>
        <v>#REF!</v>
      </c>
      <c r="R241" s="644" t="str">
        <f t="shared" si="202"/>
        <v>х</v>
      </c>
      <c r="S241" s="642" t="e">
        <f t="shared" si="202"/>
        <v>#REF!</v>
      </c>
    </row>
    <row r="242" spans="1:26" ht="15.75">
      <c r="A242"/>
      <c r="B242" s="710"/>
      <c r="C242" s="711" t="s">
        <v>673</v>
      </c>
      <c r="D242" s="712" t="s">
        <v>564</v>
      </c>
      <c r="E242" s="678" t="e">
        <f t="shared" ref="E242:S242" si="203">E126</f>
        <v>#REF!</v>
      </c>
      <c r="F242" s="644" t="str">
        <f t="shared" si="203"/>
        <v>х</v>
      </c>
      <c r="G242" s="642" t="e">
        <f t="shared" si="203"/>
        <v>#REF!</v>
      </c>
      <c r="H242" s="645" t="e">
        <f t="shared" si="203"/>
        <v>#REF!</v>
      </c>
      <c r="I242" s="644" t="str">
        <f t="shared" si="203"/>
        <v>х</v>
      </c>
      <c r="J242" s="642" t="e">
        <f t="shared" si="203"/>
        <v>#REF!</v>
      </c>
      <c r="K242" s="645" t="e">
        <f t="shared" si="203"/>
        <v>#REF!</v>
      </c>
      <c r="L242" s="644" t="str">
        <f t="shared" si="203"/>
        <v>х</v>
      </c>
      <c r="M242" s="642" t="e">
        <f t="shared" si="203"/>
        <v>#REF!</v>
      </c>
      <c r="N242" s="645" t="e">
        <f t="shared" si="203"/>
        <v>#REF!</v>
      </c>
      <c r="O242" s="644" t="str">
        <f t="shared" si="203"/>
        <v>х</v>
      </c>
      <c r="P242" s="642" t="e">
        <f t="shared" si="203"/>
        <v>#REF!</v>
      </c>
      <c r="Q242" s="645" t="e">
        <f t="shared" si="203"/>
        <v>#REF!</v>
      </c>
      <c r="R242" s="644" t="str">
        <f t="shared" si="203"/>
        <v>х</v>
      </c>
      <c r="S242" s="642" t="e">
        <f t="shared" si="203"/>
        <v>#REF!</v>
      </c>
    </row>
    <row r="243" spans="1:26" ht="15.75">
      <c r="A243"/>
      <c r="B243" s="710"/>
      <c r="C243" s="711" t="s">
        <v>674</v>
      </c>
      <c r="D243" s="712" t="s">
        <v>564</v>
      </c>
      <c r="E243" s="678" t="e">
        <f t="shared" ref="E243:S243" si="204">E167</f>
        <v>#REF!</v>
      </c>
      <c r="F243" s="644" t="str">
        <f t="shared" si="204"/>
        <v>х</v>
      </c>
      <c r="G243" s="642" t="e">
        <f t="shared" si="204"/>
        <v>#REF!</v>
      </c>
      <c r="H243" s="645" t="e">
        <f t="shared" si="204"/>
        <v>#REF!</v>
      </c>
      <c r="I243" s="644" t="str">
        <f t="shared" si="204"/>
        <v>х</v>
      </c>
      <c r="J243" s="642" t="e">
        <f t="shared" si="204"/>
        <v>#REF!</v>
      </c>
      <c r="K243" s="830" t="e">
        <f t="shared" si="204"/>
        <v>#REF!</v>
      </c>
      <c r="L243" s="644" t="str">
        <f t="shared" si="204"/>
        <v>х</v>
      </c>
      <c r="M243" s="853" t="e">
        <f t="shared" si="204"/>
        <v>#REF!</v>
      </c>
      <c r="N243" s="830" t="e">
        <f t="shared" si="204"/>
        <v>#REF!</v>
      </c>
      <c r="O243" s="644" t="str">
        <f t="shared" si="204"/>
        <v>х</v>
      </c>
      <c r="P243" s="642" t="e">
        <f t="shared" si="204"/>
        <v>#REF!</v>
      </c>
      <c r="Q243" s="830" t="e">
        <f t="shared" si="204"/>
        <v>#REF!</v>
      </c>
      <c r="R243" s="644" t="str">
        <f t="shared" si="204"/>
        <v>х</v>
      </c>
      <c r="S243" s="642" t="e">
        <f t="shared" si="204"/>
        <v>#REF!</v>
      </c>
    </row>
    <row r="244" spans="1:26" ht="31.5">
      <c r="A244"/>
      <c r="B244" s="710" t="s">
        <v>634</v>
      </c>
      <c r="C244" s="848" t="s">
        <v>679</v>
      </c>
      <c r="D244" s="849" t="s">
        <v>564</v>
      </c>
      <c r="E244" s="650" t="str">
        <f>IFERROR(E240/12,"х")</f>
        <v>х</v>
      </c>
      <c r="F244" s="850" t="s">
        <v>258</v>
      </c>
      <c r="G244" s="851" t="str">
        <f>IFERROR(G240/12,"х")</f>
        <v>х</v>
      </c>
      <c r="H244" s="650" t="str">
        <f>IFERROR(H240/12,"х")</f>
        <v>х</v>
      </c>
      <c r="I244" s="648" t="s">
        <v>258</v>
      </c>
      <c r="J244" s="649" t="str">
        <f>IFERROR(J240/12,"х")</f>
        <v>х</v>
      </c>
      <c r="K244" s="653" t="str">
        <f>IFERROR(K240/12,"х")</f>
        <v>х</v>
      </c>
      <c r="L244" s="648" t="s">
        <v>258</v>
      </c>
      <c r="M244" s="649" t="str">
        <f>IFERROR(M240/12,"х")</f>
        <v>х</v>
      </c>
      <c r="N244" s="650" t="str">
        <f>IFERROR(N240/12,"х")</f>
        <v>х</v>
      </c>
      <c r="O244" s="648" t="s">
        <v>258</v>
      </c>
      <c r="P244" s="649" t="str">
        <f>IFERROR(P240/12,"х")</f>
        <v>х</v>
      </c>
      <c r="Q244" s="650" t="str">
        <f>IFERROR(Q240/12,"х")</f>
        <v>х</v>
      </c>
      <c r="R244" s="648" t="s">
        <v>258</v>
      </c>
      <c r="S244" s="649" t="str">
        <f>IFERROR(S240/12,"х")</f>
        <v>х</v>
      </c>
    </row>
    <row r="245" spans="1:26" ht="15.75">
      <c r="A245"/>
      <c r="B245" s="710"/>
      <c r="C245" s="711" t="s">
        <v>672</v>
      </c>
      <c r="D245" s="712" t="s">
        <v>564</v>
      </c>
      <c r="E245" s="678" t="str">
        <f t="shared" ref="E245:S245" si="205">E80</f>
        <v>х</v>
      </c>
      <c r="F245" s="644" t="str">
        <f t="shared" si="205"/>
        <v>х</v>
      </c>
      <c r="G245" s="642" t="str">
        <f t="shared" si="205"/>
        <v>х</v>
      </c>
      <c r="H245" s="650" t="str">
        <f t="shared" si="205"/>
        <v>х</v>
      </c>
      <c r="I245" s="648" t="str">
        <f t="shared" si="205"/>
        <v>х</v>
      </c>
      <c r="J245" s="649" t="str">
        <f t="shared" si="205"/>
        <v>х</v>
      </c>
      <c r="K245" s="650" t="str">
        <f t="shared" si="205"/>
        <v>х</v>
      </c>
      <c r="L245" s="648" t="str">
        <f t="shared" si="205"/>
        <v>х</v>
      </c>
      <c r="M245" s="649" t="str">
        <f t="shared" si="205"/>
        <v>х</v>
      </c>
      <c r="N245" s="650" t="str">
        <f t="shared" si="205"/>
        <v>х</v>
      </c>
      <c r="O245" s="648" t="str">
        <f t="shared" si="205"/>
        <v>х</v>
      </c>
      <c r="P245" s="649" t="str">
        <f t="shared" si="205"/>
        <v>х</v>
      </c>
      <c r="Q245" s="650" t="str">
        <f t="shared" si="205"/>
        <v>х</v>
      </c>
      <c r="R245" s="648" t="str">
        <f t="shared" si="205"/>
        <v>х</v>
      </c>
      <c r="S245" s="649" t="str">
        <f t="shared" si="205"/>
        <v>х</v>
      </c>
    </row>
    <row r="246" spans="1:26" ht="15.75">
      <c r="A246"/>
      <c r="B246" s="710"/>
      <c r="C246" s="711" t="s">
        <v>673</v>
      </c>
      <c r="D246" s="712" t="s">
        <v>564</v>
      </c>
      <c r="E246" s="678" t="e">
        <f t="shared" ref="E246:S246" si="206">E131</f>
        <v>#VALUE!</v>
      </c>
      <c r="F246" s="644" t="str">
        <f t="shared" si="206"/>
        <v>х</v>
      </c>
      <c r="G246" s="642" t="e">
        <f t="shared" si="206"/>
        <v>#VALUE!</v>
      </c>
      <c r="H246" s="650" t="e">
        <f t="shared" si="206"/>
        <v>#VALUE!</v>
      </c>
      <c r="I246" s="648" t="str">
        <f t="shared" si="206"/>
        <v>х</v>
      </c>
      <c r="J246" s="649" t="e">
        <f t="shared" si="206"/>
        <v>#VALUE!</v>
      </c>
      <c r="K246" s="650" t="e">
        <f t="shared" si="206"/>
        <v>#VALUE!</v>
      </c>
      <c r="L246" s="648" t="str">
        <f t="shared" si="206"/>
        <v>х</v>
      </c>
      <c r="M246" s="649" t="e">
        <f t="shared" si="206"/>
        <v>#VALUE!</v>
      </c>
      <c r="N246" s="650" t="e">
        <f t="shared" si="206"/>
        <v>#VALUE!</v>
      </c>
      <c r="O246" s="648" t="str">
        <f t="shared" si="206"/>
        <v>х</v>
      </c>
      <c r="P246" s="649" t="e">
        <f t="shared" si="206"/>
        <v>#VALUE!</v>
      </c>
      <c r="Q246" s="650" t="e">
        <f t="shared" si="206"/>
        <v>#VALUE!</v>
      </c>
      <c r="R246" s="648" t="str">
        <f t="shared" si="206"/>
        <v>х</v>
      </c>
      <c r="S246" s="649" t="e">
        <f t="shared" si="206"/>
        <v>#VALUE!</v>
      </c>
    </row>
    <row r="247" spans="1:26" ht="16.5" thickBot="1">
      <c r="A247"/>
      <c r="B247" s="713"/>
      <c r="C247" s="714" t="s">
        <v>674</v>
      </c>
      <c r="D247" s="715" t="s">
        <v>564</v>
      </c>
      <c r="E247" s="679" t="str">
        <f t="shared" ref="E247:S247" si="207">E168</f>
        <v>х</v>
      </c>
      <c r="F247" s="716" t="str">
        <f t="shared" si="207"/>
        <v>х</v>
      </c>
      <c r="G247" s="717" t="str">
        <f t="shared" si="207"/>
        <v>х</v>
      </c>
      <c r="H247" s="658" t="str">
        <f t="shared" si="207"/>
        <v>х</v>
      </c>
      <c r="I247" s="656" t="str">
        <f t="shared" si="207"/>
        <v>х</v>
      </c>
      <c r="J247" s="657" t="str">
        <f t="shared" si="207"/>
        <v>х</v>
      </c>
      <c r="K247" s="658" t="str">
        <f t="shared" si="207"/>
        <v>х</v>
      </c>
      <c r="L247" s="656" t="str">
        <f t="shared" si="207"/>
        <v>х</v>
      </c>
      <c r="M247" s="657" t="str">
        <f t="shared" si="207"/>
        <v>х</v>
      </c>
      <c r="N247" s="658" t="str">
        <f t="shared" si="207"/>
        <v>х</v>
      </c>
      <c r="O247" s="656" t="str">
        <f t="shared" si="207"/>
        <v>х</v>
      </c>
      <c r="P247" s="657" t="str">
        <f t="shared" si="207"/>
        <v>х</v>
      </c>
      <c r="Q247" s="658" t="str">
        <f t="shared" si="207"/>
        <v>х</v>
      </c>
      <c r="R247" s="656" t="str">
        <f t="shared" si="207"/>
        <v>х</v>
      </c>
      <c r="S247" s="657" t="str">
        <f t="shared" si="207"/>
        <v>х</v>
      </c>
    </row>
    <row r="248" spans="1:26" ht="33" customHeight="1">
      <c r="A248"/>
      <c r="B248" s="680" t="s">
        <v>590</v>
      </c>
      <c r="C248" s="681" t="s">
        <v>591</v>
      </c>
      <c r="D248" s="682" t="s">
        <v>390</v>
      </c>
      <c r="E248" s="683" t="str">
        <f t="shared" ref="E248:S248" si="208">E222</f>
        <v>х</v>
      </c>
      <c r="F248" s="684" t="str">
        <f t="shared" si="208"/>
        <v>х</v>
      </c>
      <c r="G248" s="685" t="str">
        <f t="shared" si="208"/>
        <v>х</v>
      </c>
      <c r="H248" s="686" t="str">
        <f t="shared" si="208"/>
        <v>х</v>
      </c>
      <c r="I248" s="684" t="str">
        <f t="shared" si="208"/>
        <v>х</v>
      </c>
      <c r="J248" s="687" t="str">
        <f t="shared" si="208"/>
        <v>х</v>
      </c>
      <c r="K248" s="683" t="str">
        <f t="shared" si="208"/>
        <v>х</v>
      </c>
      <c r="L248" s="684" t="str">
        <f t="shared" si="208"/>
        <v>х</v>
      </c>
      <c r="M248" s="685" t="str">
        <f t="shared" si="208"/>
        <v>х</v>
      </c>
      <c r="N248" s="686" t="str">
        <f t="shared" si="208"/>
        <v>х</v>
      </c>
      <c r="O248" s="684" t="str">
        <f t="shared" si="208"/>
        <v>х</v>
      </c>
      <c r="P248" s="687" t="str">
        <f t="shared" si="208"/>
        <v>х</v>
      </c>
      <c r="Q248" s="683" t="str">
        <f t="shared" si="208"/>
        <v>х</v>
      </c>
      <c r="R248" s="684" t="str">
        <f t="shared" si="208"/>
        <v>х</v>
      </c>
      <c r="S248" s="685" t="str">
        <f t="shared" si="208"/>
        <v>х</v>
      </c>
    </row>
    <row r="249" spans="1:26" ht="15.75">
      <c r="A249"/>
      <c r="B249" s="688" t="s">
        <v>592</v>
      </c>
      <c r="C249" s="689" t="s">
        <v>562</v>
      </c>
      <c r="D249" s="690" t="s">
        <v>563</v>
      </c>
      <c r="E249" s="691" t="e">
        <f t="shared" ref="E249:S249" si="209">E223</f>
        <v>#REF!</v>
      </c>
      <c r="F249" s="692" t="e">
        <f t="shared" si="209"/>
        <v>#REF!</v>
      </c>
      <c r="G249" s="693" t="str">
        <f t="shared" si="209"/>
        <v>х</v>
      </c>
      <c r="H249" s="694" t="e">
        <f t="shared" si="209"/>
        <v>#REF!</v>
      </c>
      <c r="I249" s="692" t="e">
        <f t="shared" si="209"/>
        <v>#REF!</v>
      </c>
      <c r="J249" s="695" t="str">
        <f t="shared" si="209"/>
        <v>х</v>
      </c>
      <c r="K249" s="691" t="e">
        <f t="shared" si="209"/>
        <v>#REF!</v>
      </c>
      <c r="L249" s="692" t="e">
        <f t="shared" si="209"/>
        <v>#REF!</v>
      </c>
      <c r="M249" s="693" t="str">
        <f t="shared" si="209"/>
        <v>х</v>
      </c>
      <c r="N249" s="694" t="e">
        <f t="shared" si="209"/>
        <v>#REF!</v>
      </c>
      <c r="O249" s="692" t="e">
        <f t="shared" si="209"/>
        <v>#REF!</v>
      </c>
      <c r="P249" s="695" t="str">
        <f t="shared" si="209"/>
        <v>х</v>
      </c>
      <c r="Q249" s="691" t="e">
        <f t="shared" si="209"/>
        <v>#REF!</v>
      </c>
      <c r="R249" s="692" t="e">
        <f t="shared" si="209"/>
        <v>#REF!</v>
      </c>
      <c r="S249" s="693" t="str">
        <f t="shared" si="209"/>
        <v>х</v>
      </c>
      <c r="U249" s="284">
        <f>U235*1.2</f>
        <v>845.50800000000004</v>
      </c>
    </row>
    <row r="250" spans="1:26" ht="15.75">
      <c r="A250"/>
      <c r="B250" s="696"/>
      <c r="C250" s="697" t="s">
        <v>672</v>
      </c>
      <c r="D250" s="698" t="s">
        <v>563</v>
      </c>
      <c r="E250" s="612" t="str">
        <f>IFERROR(E237*1.2,"х")</f>
        <v>х</v>
      </c>
      <c r="F250" s="613" t="str">
        <f t="shared" ref="F250" si="210">IFERROR(F237*1.2,"х")</f>
        <v>х</v>
      </c>
      <c r="G250" s="615" t="str">
        <f>IFERROR(G237*1.2,"х")</f>
        <v>х</v>
      </c>
      <c r="H250" s="616" t="str">
        <f t="shared" ref="H250:S250" si="211">IFERROR(H237*1.2,"х")</f>
        <v>х</v>
      </c>
      <c r="I250" s="613" t="str">
        <f t="shared" si="211"/>
        <v>х</v>
      </c>
      <c r="J250" s="614" t="str">
        <f t="shared" si="211"/>
        <v>х</v>
      </c>
      <c r="K250" s="612" t="str">
        <f t="shared" si="211"/>
        <v>х</v>
      </c>
      <c r="L250" s="613" t="str">
        <f t="shared" si="211"/>
        <v>х</v>
      </c>
      <c r="M250" s="615" t="str">
        <f t="shared" si="211"/>
        <v>х</v>
      </c>
      <c r="N250" s="616" t="str">
        <f t="shared" si="211"/>
        <v>х</v>
      </c>
      <c r="O250" s="613" t="str">
        <f t="shared" si="211"/>
        <v>х</v>
      </c>
      <c r="P250" s="614" t="str">
        <f t="shared" si="211"/>
        <v>х</v>
      </c>
      <c r="Q250" s="612" t="str">
        <f t="shared" si="211"/>
        <v>х</v>
      </c>
      <c r="R250" s="613" t="str">
        <f t="shared" si="211"/>
        <v>х</v>
      </c>
      <c r="S250" s="615" t="str">
        <f t="shared" si="211"/>
        <v>х</v>
      </c>
      <c r="U250" s="284">
        <f>U236*1.2</f>
        <v>717.43200000000002</v>
      </c>
    </row>
    <row r="251" spans="1:26" ht="15.75">
      <c r="A251"/>
      <c r="B251" s="696"/>
      <c r="C251" s="697" t="s">
        <v>673</v>
      </c>
      <c r="D251" s="698" t="s">
        <v>563</v>
      </c>
      <c r="E251" s="612" t="str">
        <f t="shared" ref="E251:G252" si="212">IFERROR(E238*1.2,"х")</f>
        <v>х</v>
      </c>
      <c r="F251" s="613" t="str">
        <f t="shared" si="212"/>
        <v>х</v>
      </c>
      <c r="G251" s="615" t="str">
        <f t="shared" si="212"/>
        <v>х</v>
      </c>
      <c r="H251" s="616" t="str">
        <f t="shared" ref="H251:S251" si="213">IFERROR(H238*1.2,"х")</f>
        <v>х</v>
      </c>
      <c r="I251" s="613" t="str">
        <f t="shared" si="213"/>
        <v>х</v>
      </c>
      <c r="J251" s="614" t="str">
        <f t="shared" si="213"/>
        <v>х</v>
      </c>
      <c r="K251" s="612" t="str">
        <f t="shared" si="213"/>
        <v>х</v>
      </c>
      <c r="L251" s="613" t="str">
        <f t="shared" si="213"/>
        <v>х</v>
      </c>
      <c r="M251" s="615" t="str">
        <f t="shared" si="213"/>
        <v>х</v>
      </c>
      <c r="N251" s="616" t="str">
        <f t="shared" si="213"/>
        <v>х</v>
      </c>
      <c r="O251" s="613" t="str">
        <f t="shared" si="213"/>
        <v>х</v>
      </c>
      <c r="P251" s="614" t="str">
        <f t="shared" si="213"/>
        <v>х</v>
      </c>
      <c r="Q251" s="612" t="str">
        <f t="shared" si="213"/>
        <v>х</v>
      </c>
      <c r="R251" s="613" t="str">
        <f t="shared" si="213"/>
        <v>х</v>
      </c>
      <c r="S251" s="615" t="str">
        <f t="shared" si="213"/>
        <v>х</v>
      </c>
      <c r="U251" s="284">
        <f>U237*1.2</f>
        <v>128.07599999999999</v>
      </c>
    </row>
    <row r="252" spans="1:26" ht="15.75">
      <c r="A252"/>
      <c r="B252" s="696"/>
      <c r="C252" s="697" t="s">
        <v>674</v>
      </c>
      <c r="D252" s="698" t="s">
        <v>563</v>
      </c>
      <c r="E252" s="612" t="str">
        <f t="shared" si="212"/>
        <v>х</v>
      </c>
      <c r="F252" s="613" t="str">
        <f t="shared" si="212"/>
        <v>х</v>
      </c>
      <c r="G252" s="615" t="str">
        <f t="shared" si="212"/>
        <v>х</v>
      </c>
      <c r="H252" s="616" t="str">
        <f t="shared" ref="H252:S252" si="214">IFERROR(H239*1.2,"х")</f>
        <v>х</v>
      </c>
      <c r="I252" s="613" t="str">
        <f t="shared" si="214"/>
        <v>х</v>
      </c>
      <c r="J252" s="614" t="str">
        <f t="shared" si="214"/>
        <v>х</v>
      </c>
      <c r="K252" s="612" t="str">
        <f t="shared" si="214"/>
        <v>х</v>
      </c>
      <c r="L252" s="613" t="str">
        <f t="shared" si="214"/>
        <v>х</v>
      </c>
      <c r="M252" s="615" t="str">
        <f t="shared" si="214"/>
        <v>х</v>
      </c>
      <c r="N252" s="616" t="str">
        <f t="shared" si="214"/>
        <v>х</v>
      </c>
      <c r="O252" s="613" t="str">
        <f t="shared" si="214"/>
        <v>х</v>
      </c>
      <c r="P252" s="614" t="str">
        <f t="shared" si="214"/>
        <v>х</v>
      </c>
      <c r="Q252" s="612" t="str">
        <f t="shared" si="214"/>
        <v>х</v>
      </c>
      <c r="R252" s="613" t="str">
        <f t="shared" si="214"/>
        <v>х</v>
      </c>
      <c r="S252" s="615" t="str">
        <f t="shared" si="214"/>
        <v>х</v>
      </c>
      <c r="T252"/>
      <c r="U252"/>
      <c r="V252"/>
      <c r="W252"/>
      <c r="X252"/>
      <c r="Y252"/>
      <c r="Z252"/>
    </row>
    <row r="253" spans="1:26" s="469" customFormat="1" ht="31.5">
      <c r="A253"/>
      <c r="B253" s="688" t="s">
        <v>593</v>
      </c>
      <c r="C253" s="689" t="s">
        <v>622</v>
      </c>
      <c r="D253" s="690" t="s">
        <v>564</v>
      </c>
      <c r="E253" s="691" t="e">
        <f t="shared" ref="E253:S253" si="215">E224</f>
        <v>#REF!</v>
      </c>
      <c r="F253" s="692" t="str">
        <f t="shared" si="215"/>
        <v>х</v>
      </c>
      <c r="G253" s="693" t="e">
        <f t="shared" si="215"/>
        <v>#REF!</v>
      </c>
      <c r="H253" s="694" t="e">
        <f t="shared" si="215"/>
        <v>#REF!</v>
      </c>
      <c r="I253" s="692" t="str">
        <f t="shared" si="215"/>
        <v>х</v>
      </c>
      <c r="J253" s="695" t="e">
        <f t="shared" si="215"/>
        <v>#REF!</v>
      </c>
      <c r="K253" s="691" t="e">
        <f t="shared" si="215"/>
        <v>#REF!</v>
      </c>
      <c r="L253" s="692" t="str">
        <f t="shared" si="215"/>
        <v>х</v>
      </c>
      <c r="M253" s="693" t="e">
        <f t="shared" si="215"/>
        <v>#REF!</v>
      </c>
      <c r="N253" s="694" t="e">
        <f t="shared" si="215"/>
        <v>#REF!</v>
      </c>
      <c r="O253" s="692" t="str">
        <f t="shared" si="215"/>
        <v>х</v>
      </c>
      <c r="P253" s="695" t="e">
        <f t="shared" si="215"/>
        <v>#REF!</v>
      </c>
      <c r="Q253" s="691" t="e">
        <f t="shared" si="215"/>
        <v>#REF!</v>
      </c>
      <c r="R253" s="692" t="str">
        <f t="shared" si="215"/>
        <v>х</v>
      </c>
      <c r="S253" s="693" t="e">
        <f t="shared" si="215"/>
        <v>#REF!</v>
      </c>
      <c r="T253"/>
      <c r="U253"/>
      <c r="V253"/>
      <c r="W253"/>
      <c r="X253"/>
      <c r="Y253"/>
      <c r="Z253"/>
    </row>
    <row r="254" spans="1:26" s="469" customFormat="1" ht="15.75">
      <c r="A254"/>
      <c r="B254" s="696"/>
      <c r="C254" s="697" t="s">
        <v>672</v>
      </c>
      <c r="D254" s="698" t="s">
        <v>564</v>
      </c>
      <c r="E254" s="612" t="str">
        <f>IFERROR(E241*1.2,"х")</f>
        <v>х</v>
      </c>
      <c r="F254" s="613" t="str">
        <f t="shared" ref="F254" si="216">IFERROR(F241*1.2,"х")</f>
        <v>х</v>
      </c>
      <c r="G254" s="615" t="str">
        <f>IFERROR(G241*1.2,"х")</f>
        <v>х</v>
      </c>
      <c r="H254" s="616" t="str">
        <f t="shared" ref="H254:S254" si="217">IFERROR(H241*1.2,"х")</f>
        <v>х</v>
      </c>
      <c r="I254" s="613" t="str">
        <f t="shared" si="217"/>
        <v>х</v>
      </c>
      <c r="J254" s="614" t="str">
        <f t="shared" si="217"/>
        <v>х</v>
      </c>
      <c r="K254" s="612" t="str">
        <f t="shared" si="217"/>
        <v>х</v>
      </c>
      <c r="L254" s="613" t="str">
        <f t="shared" si="217"/>
        <v>х</v>
      </c>
      <c r="M254" s="615" t="str">
        <f t="shared" si="217"/>
        <v>х</v>
      </c>
      <c r="N254" s="616" t="str">
        <f t="shared" si="217"/>
        <v>х</v>
      </c>
      <c r="O254" s="613" t="str">
        <f t="shared" si="217"/>
        <v>х</v>
      </c>
      <c r="P254" s="614" t="str">
        <f t="shared" si="217"/>
        <v>х</v>
      </c>
      <c r="Q254" s="612" t="str">
        <f t="shared" si="217"/>
        <v>х</v>
      </c>
      <c r="R254" s="613" t="str">
        <f t="shared" si="217"/>
        <v>х</v>
      </c>
      <c r="S254" s="615" t="str">
        <f t="shared" si="217"/>
        <v>х</v>
      </c>
      <c r="T254"/>
      <c r="U254"/>
      <c r="V254"/>
      <c r="W254"/>
      <c r="X254"/>
      <c r="Y254"/>
      <c r="Z254"/>
    </row>
    <row r="255" spans="1:26" s="469" customFormat="1" ht="15.75">
      <c r="A255"/>
      <c r="B255" s="696"/>
      <c r="C255" s="697" t="s">
        <v>673</v>
      </c>
      <c r="D255" s="698" t="s">
        <v>564</v>
      </c>
      <c r="E255" s="612" t="str">
        <f t="shared" ref="E255:S255" si="218">IFERROR(E242*1.2,"х")</f>
        <v>х</v>
      </c>
      <c r="F255" s="613" t="str">
        <f t="shared" si="218"/>
        <v>х</v>
      </c>
      <c r="G255" s="615" t="str">
        <f t="shared" si="218"/>
        <v>х</v>
      </c>
      <c r="H255" s="616" t="str">
        <f t="shared" si="218"/>
        <v>х</v>
      </c>
      <c r="I255" s="613" t="str">
        <f t="shared" si="218"/>
        <v>х</v>
      </c>
      <c r="J255" s="614" t="str">
        <f t="shared" si="218"/>
        <v>х</v>
      </c>
      <c r="K255" s="612" t="str">
        <f t="shared" si="218"/>
        <v>х</v>
      </c>
      <c r="L255" s="613" t="str">
        <f t="shared" si="218"/>
        <v>х</v>
      </c>
      <c r="M255" s="615" t="str">
        <f t="shared" si="218"/>
        <v>х</v>
      </c>
      <c r="N255" s="616" t="str">
        <f t="shared" si="218"/>
        <v>х</v>
      </c>
      <c r="O255" s="613" t="str">
        <f t="shared" si="218"/>
        <v>х</v>
      </c>
      <c r="P255" s="614" t="str">
        <f t="shared" si="218"/>
        <v>х</v>
      </c>
      <c r="Q255" s="612" t="str">
        <f t="shared" si="218"/>
        <v>х</v>
      </c>
      <c r="R255" s="613" t="str">
        <f t="shared" si="218"/>
        <v>х</v>
      </c>
      <c r="S255" s="615" t="str">
        <f t="shared" si="218"/>
        <v>х</v>
      </c>
      <c r="T255"/>
      <c r="U255"/>
      <c r="V255"/>
      <c r="W255"/>
      <c r="X255"/>
      <c r="Y255"/>
      <c r="Z255"/>
    </row>
    <row r="256" spans="1:26" s="469" customFormat="1" ht="15.75">
      <c r="A256"/>
      <c r="B256" s="696"/>
      <c r="C256" s="697" t="s">
        <v>674</v>
      </c>
      <c r="D256" s="698" t="s">
        <v>564</v>
      </c>
      <c r="E256" s="612" t="str">
        <f t="shared" ref="E256:S256" si="219">IFERROR(E243*1.2,"х")</f>
        <v>х</v>
      </c>
      <c r="F256" s="613" t="str">
        <f t="shared" si="219"/>
        <v>х</v>
      </c>
      <c r="G256" s="615" t="str">
        <f t="shared" si="219"/>
        <v>х</v>
      </c>
      <c r="H256" s="616" t="str">
        <f t="shared" si="219"/>
        <v>х</v>
      </c>
      <c r="I256" s="613" t="str">
        <f t="shared" si="219"/>
        <v>х</v>
      </c>
      <c r="J256" s="614" t="str">
        <f t="shared" si="219"/>
        <v>х</v>
      </c>
      <c r="K256" s="612" t="str">
        <f t="shared" si="219"/>
        <v>х</v>
      </c>
      <c r="L256" s="613" t="str">
        <f t="shared" si="219"/>
        <v>х</v>
      </c>
      <c r="M256" s="615" t="str">
        <f t="shared" si="219"/>
        <v>х</v>
      </c>
      <c r="N256" s="616" t="str">
        <f t="shared" si="219"/>
        <v>х</v>
      </c>
      <c r="O256" s="613" t="str">
        <f t="shared" si="219"/>
        <v>х</v>
      </c>
      <c r="P256" s="614" t="str">
        <f t="shared" si="219"/>
        <v>х</v>
      </c>
      <c r="Q256" s="612" t="str">
        <f t="shared" si="219"/>
        <v>х</v>
      </c>
      <c r="R256" s="613" t="str">
        <f t="shared" si="219"/>
        <v>х</v>
      </c>
      <c r="S256" s="615" t="str">
        <f t="shared" si="219"/>
        <v>х</v>
      </c>
      <c r="T256"/>
      <c r="U256"/>
      <c r="V256"/>
      <c r="W256"/>
      <c r="X256"/>
      <c r="Y256"/>
      <c r="Z256"/>
    </row>
    <row r="257" spans="1:26" s="469" customFormat="1" ht="31.5">
      <c r="A257"/>
      <c r="B257" s="688" t="s">
        <v>633</v>
      </c>
      <c r="C257" s="689" t="s">
        <v>623</v>
      </c>
      <c r="D257" s="690" t="s">
        <v>564</v>
      </c>
      <c r="E257" s="691" t="e">
        <f t="shared" ref="E257:S257" si="220">E225</f>
        <v>#VALUE!</v>
      </c>
      <c r="F257" s="692" t="str">
        <f t="shared" si="220"/>
        <v>х</v>
      </c>
      <c r="G257" s="693" t="e">
        <f t="shared" si="220"/>
        <v>#VALUE!</v>
      </c>
      <c r="H257" s="694" t="e">
        <f t="shared" si="220"/>
        <v>#VALUE!</v>
      </c>
      <c r="I257" s="692" t="str">
        <f t="shared" si="220"/>
        <v>х</v>
      </c>
      <c r="J257" s="695" t="e">
        <f t="shared" si="220"/>
        <v>#VALUE!</v>
      </c>
      <c r="K257" s="691" t="e">
        <f t="shared" si="220"/>
        <v>#VALUE!</v>
      </c>
      <c r="L257" s="692" t="str">
        <f t="shared" si="220"/>
        <v>х</v>
      </c>
      <c r="M257" s="693" t="e">
        <f t="shared" si="220"/>
        <v>#VALUE!</v>
      </c>
      <c r="N257" s="694" t="e">
        <f t="shared" si="220"/>
        <v>#VALUE!</v>
      </c>
      <c r="O257" s="692" t="str">
        <f t="shared" si="220"/>
        <v>х</v>
      </c>
      <c r="P257" s="695" t="e">
        <f t="shared" si="220"/>
        <v>#VALUE!</v>
      </c>
      <c r="Q257" s="691" t="e">
        <f t="shared" si="220"/>
        <v>#VALUE!</v>
      </c>
      <c r="R257" s="692" t="str">
        <f t="shared" si="220"/>
        <v>х</v>
      </c>
      <c r="S257" s="693" t="e">
        <f t="shared" si="220"/>
        <v>#VALUE!</v>
      </c>
      <c r="T257"/>
      <c r="U257"/>
      <c r="V257"/>
      <c r="W257"/>
      <c r="X257"/>
      <c r="Y257"/>
      <c r="Z257"/>
    </row>
    <row r="258" spans="1:26" s="469" customFormat="1" ht="15.75">
      <c r="A258"/>
      <c r="B258" s="696"/>
      <c r="C258" s="697" t="s">
        <v>672</v>
      </c>
      <c r="D258" s="698" t="s">
        <v>564</v>
      </c>
      <c r="E258" s="612" t="str">
        <f>IFERROR(E245*1.2,"х")</f>
        <v>х</v>
      </c>
      <c r="F258" s="613" t="str">
        <f t="shared" ref="F258" si="221">IFERROR(F245*1.2,"х")</f>
        <v>х</v>
      </c>
      <c r="G258" s="615" t="str">
        <f>IFERROR(G245*1.2,"х")</f>
        <v>х</v>
      </c>
      <c r="H258" s="616" t="str">
        <f t="shared" ref="H258:S258" si="222">IFERROR(H245*1.2,"х")</f>
        <v>х</v>
      </c>
      <c r="I258" s="613" t="str">
        <f t="shared" si="222"/>
        <v>х</v>
      </c>
      <c r="J258" s="614" t="str">
        <f t="shared" si="222"/>
        <v>х</v>
      </c>
      <c r="K258" s="612" t="str">
        <f t="shared" si="222"/>
        <v>х</v>
      </c>
      <c r="L258" s="613" t="str">
        <f t="shared" si="222"/>
        <v>х</v>
      </c>
      <c r="M258" s="615" t="str">
        <f t="shared" si="222"/>
        <v>х</v>
      </c>
      <c r="N258" s="616" t="str">
        <f t="shared" si="222"/>
        <v>х</v>
      </c>
      <c r="O258" s="613" t="str">
        <f t="shared" si="222"/>
        <v>х</v>
      </c>
      <c r="P258" s="614" t="str">
        <f t="shared" si="222"/>
        <v>х</v>
      </c>
      <c r="Q258" s="612" t="str">
        <f t="shared" si="222"/>
        <v>х</v>
      </c>
      <c r="R258" s="613" t="str">
        <f t="shared" si="222"/>
        <v>х</v>
      </c>
      <c r="S258" s="615" t="str">
        <f t="shared" si="222"/>
        <v>х</v>
      </c>
      <c r="T258"/>
      <c r="U258"/>
      <c r="V258"/>
      <c r="W258"/>
      <c r="X258"/>
      <c r="Y258"/>
      <c r="Z258"/>
    </row>
    <row r="259" spans="1:26" s="469" customFormat="1" ht="15.75">
      <c r="A259"/>
      <c r="B259" s="696"/>
      <c r="C259" s="697" t="s">
        <v>673</v>
      </c>
      <c r="D259" s="698" t="s">
        <v>564</v>
      </c>
      <c r="E259" s="612" t="str">
        <f t="shared" ref="E259:S259" si="223">IFERROR(E246*1.2,"х")</f>
        <v>х</v>
      </c>
      <c r="F259" s="613" t="str">
        <f t="shared" si="223"/>
        <v>х</v>
      </c>
      <c r="G259" s="615" t="str">
        <f t="shared" si="223"/>
        <v>х</v>
      </c>
      <c r="H259" s="616" t="str">
        <f t="shared" si="223"/>
        <v>х</v>
      </c>
      <c r="I259" s="613" t="str">
        <f t="shared" si="223"/>
        <v>х</v>
      </c>
      <c r="J259" s="614" t="str">
        <f t="shared" si="223"/>
        <v>х</v>
      </c>
      <c r="K259" s="612" t="str">
        <f t="shared" si="223"/>
        <v>х</v>
      </c>
      <c r="L259" s="613" t="str">
        <f t="shared" si="223"/>
        <v>х</v>
      </c>
      <c r="M259" s="615" t="str">
        <f t="shared" si="223"/>
        <v>х</v>
      </c>
      <c r="N259" s="616" t="str">
        <f t="shared" si="223"/>
        <v>х</v>
      </c>
      <c r="O259" s="613" t="str">
        <f t="shared" si="223"/>
        <v>х</v>
      </c>
      <c r="P259" s="614" t="str">
        <f t="shared" si="223"/>
        <v>х</v>
      </c>
      <c r="Q259" s="612" t="str">
        <f t="shared" si="223"/>
        <v>х</v>
      </c>
      <c r="R259" s="613" t="str">
        <f t="shared" si="223"/>
        <v>х</v>
      </c>
      <c r="S259" s="615" t="str">
        <f t="shared" si="223"/>
        <v>х</v>
      </c>
      <c r="T259"/>
      <c r="U259"/>
      <c r="V259"/>
      <c r="W259"/>
      <c r="X259"/>
      <c r="Y259"/>
      <c r="Z259"/>
    </row>
    <row r="260" spans="1:26" s="469" customFormat="1" ht="16.5" thickBot="1">
      <c r="A260"/>
      <c r="B260" s="699"/>
      <c r="C260" s="700" t="s">
        <v>674</v>
      </c>
      <c r="D260" s="701" t="s">
        <v>564</v>
      </c>
      <c r="E260" s="702" t="str">
        <f t="shared" ref="E260:S260" si="224">IFERROR(E247*1.2,"х")</f>
        <v>х</v>
      </c>
      <c r="F260" s="703" t="str">
        <f t="shared" si="224"/>
        <v>х</v>
      </c>
      <c r="G260" s="704" t="str">
        <f t="shared" si="224"/>
        <v>х</v>
      </c>
      <c r="H260" s="705" t="str">
        <f t="shared" si="224"/>
        <v>х</v>
      </c>
      <c r="I260" s="703" t="str">
        <f t="shared" si="224"/>
        <v>х</v>
      </c>
      <c r="J260" s="706" t="str">
        <f t="shared" si="224"/>
        <v>х</v>
      </c>
      <c r="K260" s="702" t="str">
        <f t="shared" si="224"/>
        <v>х</v>
      </c>
      <c r="L260" s="703" t="str">
        <f t="shared" si="224"/>
        <v>х</v>
      </c>
      <c r="M260" s="704" t="str">
        <f t="shared" si="224"/>
        <v>х</v>
      </c>
      <c r="N260" s="705" t="str">
        <f t="shared" si="224"/>
        <v>х</v>
      </c>
      <c r="O260" s="703" t="str">
        <f t="shared" si="224"/>
        <v>х</v>
      </c>
      <c r="P260" s="706" t="str">
        <f t="shared" si="224"/>
        <v>х</v>
      </c>
      <c r="Q260" s="702" t="str">
        <f t="shared" si="224"/>
        <v>х</v>
      </c>
      <c r="R260" s="703" t="str">
        <f t="shared" si="224"/>
        <v>х</v>
      </c>
      <c r="S260" s="704" t="str">
        <f t="shared" si="224"/>
        <v>х</v>
      </c>
      <c r="T260"/>
      <c r="U260"/>
      <c r="V260"/>
      <c r="W260"/>
      <c r="X260"/>
      <c r="Y260"/>
      <c r="Z260"/>
    </row>
    <row r="261" spans="1:26" s="469" customFormat="1" ht="15.75">
      <c r="A261"/>
      <c r="B261" s="606"/>
      <c r="C261" s="470"/>
      <c r="D261" s="471"/>
      <c r="E261" s="607"/>
      <c r="F261" s="607"/>
      <c r="G261" s="607"/>
      <c r="H261" s="607"/>
      <c r="I261" s="607"/>
      <c r="J261" s="607"/>
      <c r="K261" s="607"/>
      <c r="L261" s="607"/>
      <c r="M261" s="607"/>
      <c r="N261" s="607"/>
      <c r="O261" s="607"/>
      <c r="P261" s="607"/>
      <c r="Q261" s="607"/>
      <c r="R261" s="607"/>
      <c r="S261" s="607"/>
      <c r="T261"/>
      <c r="U261"/>
      <c r="V261"/>
      <c r="W261"/>
      <c r="X261"/>
      <c r="Y261"/>
      <c r="Z261"/>
    </row>
    <row r="262" spans="1:26" ht="15.75">
      <c r="A262"/>
      <c r="C262" s="470"/>
      <c r="D262" s="471"/>
      <c r="E262" s="471"/>
      <c r="F262" s="471"/>
      <c r="G262" s="471"/>
      <c r="H262" s="471"/>
      <c r="I262" s="471"/>
      <c r="J262" s="471"/>
      <c r="K262" s="472"/>
      <c r="L262" s="471"/>
      <c r="M262" s="471"/>
      <c r="N262" s="472"/>
      <c r="O262" s="471"/>
      <c r="P262" s="471"/>
      <c r="Q262" s="472"/>
      <c r="R262" s="471"/>
      <c r="S262" s="471"/>
      <c r="T262"/>
    </row>
    <row r="263" spans="1:26" ht="25.5" customHeight="1">
      <c r="B263" s="473" t="s">
        <v>594</v>
      </c>
      <c r="C263" s="1176" t="s">
        <v>595</v>
      </c>
      <c r="D263" s="1176"/>
      <c r="E263" s="1176"/>
      <c r="F263" s="1176"/>
      <c r="G263" s="1176"/>
      <c r="H263" s="1176"/>
      <c r="I263" s="1176"/>
      <c r="J263" s="1176"/>
      <c r="K263" s="1176"/>
      <c r="L263" s="1176"/>
      <c r="M263" s="1176"/>
      <c r="N263" s="1176"/>
      <c r="O263" s="1176"/>
      <c r="P263" s="1176"/>
      <c r="Q263" s="1176"/>
      <c r="R263" s="1176"/>
      <c r="S263" s="1176"/>
    </row>
    <row r="264" spans="1:26" ht="13.5" customHeight="1">
      <c r="B264" s="474"/>
      <c r="C264" s="1176" t="s">
        <v>596</v>
      </c>
      <c r="D264" s="1176"/>
      <c r="E264" s="1176"/>
      <c r="F264" s="1176"/>
      <c r="G264" s="1176"/>
      <c r="H264" s="1176"/>
      <c r="I264" s="1176"/>
      <c r="J264" s="1176"/>
      <c r="K264" s="1176"/>
      <c r="L264" s="1176"/>
      <c r="M264" s="1176"/>
      <c r="N264" s="1176"/>
      <c r="O264" s="1176"/>
      <c r="P264" s="1176"/>
      <c r="Q264" s="1176"/>
      <c r="R264" s="1176"/>
      <c r="S264" s="1176"/>
    </row>
    <row r="265" spans="1:26" ht="15.75" customHeight="1">
      <c r="B265" s="475" t="s">
        <v>597</v>
      </c>
      <c r="C265" s="1147" t="s">
        <v>598</v>
      </c>
      <c r="D265" s="1147"/>
      <c r="E265" s="1147"/>
      <c r="F265" s="1147"/>
      <c r="G265" s="1147"/>
      <c r="H265" s="1147"/>
      <c r="I265" s="1147"/>
      <c r="J265" s="1147"/>
      <c r="K265" s="1147"/>
      <c r="L265" s="1147"/>
      <c r="M265" s="1147"/>
      <c r="N265" s="1147"/>
      <c r="O265" s="1147"/>
      <c r="P265" s="1147"/>
      <c r="Q265" s="1147"/>
      <c r="R265" s="1147"/>
      <c r="S265" s="1147"/>
    </row>
    <row r="266" spans="1:26" ht="15.75" customHeight="1">
      <c r="B266" s="475"/>
      <c r="C266" s="1147" t="s">
        <v>599</v>
      </c>
      <c r="D266" s="1147"/>
      <c r="E266" s="1147"/>
      <c r="F266" s="1147"/>
      <c r="G266" s="1147"/>
      <c r="H266" s="1147"/>
      <c r="I266" s="1147"/>
      <c r="J266" s="1147"/>
      <c r="K266" s="1147"/>
      <c r="L266" s="1147"/>
      <c r="M266" s="1147"/>
      <c r="N266" s="1147"/>
      <c r="O266" s="1147"/>
      <c r="P266" s="1147"/>
      <c r="Q266" s="1147"/>
      <c r="R266" s="1147"/>
      <c r="S266" s="1147"/>
    </row>
    <row r="267" spans="1:26" ht="15.75" customHeight="1">
      <c r="B267" s="475"/>
      <c r="C267" s="539"/>
      <c r="D267" s="539"/>
      <c r="E267" s="539"/>
      <c r="F267" s="539"/>
      <c r="G267" s="539"/>
      <c r="H267" s="539"/>
      <c r="I267" s="539"/>
      <c r="J267" s="539"/>
      <c r="K267" s="476"/>
      <c r="L267" s="539"/>
      <c r="M267" s="539"/>
      <c r="N267" s="476"/>
      <c r="O267" s="539"/>
      <c r="P267" s="539"/>
      <c r="Q267" s="476"/>
      <c r="R267" s="539"/>
      <c r="S267" s="539"/>
    </row>
    <row r="268" spans="1:26" ht="15.6" customHeight="1">
      <c r="C268" s="1148" t="e">
        <f>#REF!</f>
        <v>#REF!</v>
      </c>
      <c r="D268" s="1148"/>
      <c r="E268" s="477"/>
      <c r="F268" s="477"/>
      <c r="G268" s="477"/>
      <c r="H268" s="477"/>
      <c r="I268" s="477"/>
      <c r="J268" s="1149" t="s">
        <v>283</v>
      </c>
      <c r="K268" s="1149"/>
      <c r="L268" s="477"/>
      <c r="M268" s="477"/>
      <c r="N268" s="478"/>
      <c r="O268" s="477"/>
      <c r="P268" s="479" t="e">
        <f>#REF!</f>
        <v>#REF!</v>
      </c>
      <c r="Q268" s="480"/>
      <c r="R268" s="480"/>
      <c r="S268" s="480"/>
    </row>
    <row r="269" spans="1:26" ht="24" customHeight="1">
      <c r="C269" s="1143" t="s">
        <v>176</v>
      </c>
      <c r="D269" s="1143"/>
      <c r="E269" s="299"/>
      <c r="F269" s="299"/>
      <c r="G269" s="299"/>
      <c r="H269" s="299"/>
      <c r="I269" s="299"/>
      <c r="J269" s="1143" t="s">
        <v>154</v>
      </c>
      <c r="K269" s="1143"/>
      <c r="L269" s="1143"/>
      <c r="M269" s="1143"/>
      <c r="N269" s="1143"/>
      <c r="O269" s="1143"/>
      <c r="P269" s="481" t="s">
        <v>174</v>
      </c>
      <c r="Q269" s="481"/>
      <c r="R269" s="482"/>
      <c r="S269" s="482"/>
    </row>
    <row r="270" spans="1:26" ht="15.75">
      <c r="C270" s="1144"/>
      <c r="D270" s="1144"/>
      <c r="E270" s="1145"/>
      <c r="F270" s="1145"/>
      <c r="G270" s="1146"/>
      <c r="H270" s="299"/>
      <c r="I270" s="299"/>
      <c r="J270" s="1143"/>
      <c r="K270" s="1143"/>
      <c r="L270" s="1143"/>
      <c r="M270" s="1143"/>
      <c r="N270" s="1143"/>
      <c r="O270" s="1143"/>
      <c r="P270" s="1143"/>
      <c r="Q270" s="1143"/>
      <c r="R270" s="299"/>
      <c r="S270" s="299"/>
    </row>
    <row r="271" spans="1:26" ht="15.75">
      <c r="C271" s="1144"/>
      <c r="D271" s="1144"/>
      <c r="E271" s="1143"/>
      <c r="F271" s="1143"/>
      <c r="G271" s="1146"/>
      <c r="H271" s="299"/>
      <c r="I271" s="299"/>
      <c r="J271" s="299"/>
      <c r="K271" s="300"/>
      <c r="L271" s="299"/>
      <c r="M271" s="299"/>
      <c r="N271" s="300"/>
      <c r="O271" s="299"/>
      <c r="P271" s="299"/>
      <c r="Q271" s="300"/>
      <c r="R271" s="299"/>
      <c r="S271" s="299"/>
    </row>
    <row r="272" spans="1:26">
      <c r="C272" s="473"/>
      <c r="D272" s="473"/>
      <c r="E272" s="473"/>
      <c r="F272" s="473"/>
      <c r="G272" s="473"/>
      <c r="H272" s="473"/>
    </row>
    <row r="273" spans="2:17" ht="15.75">
      <c r="C273" s="483"/>
    </row>
    <row r="274" spans="2:17" ht="15.75">
      <c r="C274" s="483"/>
    </row>
    <row r="275" spans="2:17" s="865" customFormat="1" ht="21">
      <c r="B275" s="863"/>
      <c r="C275" s="864" t="s">
        <v>682</v>
      </c>
      <c r="K275" s="862"/>
      <c r="N275" s="862"/>
      <c r="Q275" s="862"/>
    </row>
    <row r="276" spans="2:17">
      <c r="E276" s="284"/>
      <c r="F276" s="284"/>
      <c r="G276" s="284"/>
      <c r="H276" s="284"/>
      <c r="I276" s="284"/>
      <c r="J276" s="391"/>
    </row>
    <row r="277" spans="2:17">
      <c r="J277" s="511"/>
    </row>
    <row r="278" spans="2:17">
      <c r="E278" s="410"/>
      <c r="F278" s="284"/>
      <c r="G278" s="284"/>
      <c r="H278" s="284"/>
      <c r="I278" s="284"/>
      <c r="J278" s="284"/>
    </row>
    <row r="281" spans="2:17">
      <c r="F281" s="858" t="s">
        <v>668</v>
      </c>
      <c r="G281" s="387"/>
      <c r="H281" s="859" t="s">
        <v>667</v>
      </c>
      <c r="I281" s="860"/>
      <c r="J281" s="387"/>
    </row>
    <row r="282" spans="2:17">
      <c r="E282" s="283" t="s">
        <v>635</v>
      </c>
      <c r="F282" s="593" t="e">
        <f>#REF!</f>
        <v>#REF!</v>
      </c>
      <c r="G282" s="593"/>
      <c r="H282" s="861" t="e">
        <f>#REF!</f>
        <v>#REF!</v>
      </c>
      <c r="I282" s="862"/>
      <c r="J282" s="284"/>
      <c r="L282" s="284"/>
    </row>
    <row r="283" spans="2:17">
      <c r="E283" s="283" t="s">
        <v>636</v>
      </c>
      <c r="F283" s="593" t="e">
        <f>#REF!</f>
        <v>#REF!</v>
      </c>
      <c r="G283" s="593"/>
      <c r="H283" s="861" t="e">
        <f>#REF!</f>
        <v>#REF!</v>
      </c>
      <c r="I283" s="862"/>
      <c r="J283" s="284"/>
      <c r="L283" s="284"/>
    </row>
    <row r="284" spans="2:17">
      <c r="E284" s="283" t="s">
        <v>637</v>
      </c>
      <c r="F284" s="593" t="e">
        <f>#REF!</f>
        <v>#REF!</v>
      </c>
      <c r="G284" s="593"/>
      <c r="H284" s="861" t="e">
        <f>#REF!</f>
        <v>#REF!</v>
      </c>
      <c r="I284" s="862"/>
      <c r="J284" s="284"/>
      <c r="L284" s="284"/>
    </row>
    <row r="285" spans="2:17">
      <c r="E285" s="283" t="s">
        <v>638</v>
      </c>
      <c r="F285" s="593" t="e">
        <f>#REF!</f>
        <v>#REF!</v>
      </c>
      <c r="G285" s="593"/>
      <c r="H285" s="861" t="e">
        <f>#REF!</f>
        <v>#REF!</v>
      </c>
      <c r="I285" s="862"/>
      <c r="J285"/>
      <c r="L285" s="284"/>
    </row>
    <row r="286" spans="2:17">
      <c r="F286" s="410" t="e">
        <f>SUM(F282:F285)</f>
        <v>#REF!</v>
      </c>
      <c r="G286" s="410"/>
      <c r="H286" s="547" t="e">
        <f>SUM(H282:H285)</f>
        <v>#REF!</v>
      </c>
      <c r="I286" s="410"/>
      <c r="J286"/>
    </row>
    <row r="287" spans="2:17">
      <c r="F287" s="410"/>
      <c r="G287" s="410"/>
      <c r="H287" s="547"/>
      <c r="I287" s="410"/>
      <c r="J287"/>
    </row>
    <row r="288" spans="2:17">
      <c r="F288" s="410"/>
      <c r="G288" s="410"/>
      <c r="H288" s="547"/>
      <c r="I288" s="410"/>
      <c r="J288" s="554"/>
    </row>
    <row r="289" spans="4:13">
      <c r="F289" s="410"/>
      <c r="G289" s="410"/>
      <c r="H289" s="547"/>
      <c r="I289" s="410"/>
      <c r="J289" s="554"/>
    </row>
    <row r="290" spans="4:13">
      <c r="D290" s="553" t="s">
        <v>659</v>
      </c>
      <c r="E290" s="553"/>
      <c r="F290" s="553"/>
      <c r="G290" s="548"/>
      <c r="H290" s="548"/>
      <c r="I290" s="548"/>
      <c r="J290" s="548"/>
      <c r="M290" s="546" t="s">
        <v>670</v>
      </c>
    </row>
    <row r="291" spans="4:13">
      <c r="D291" s="387" t="s">
        <v>660</v>
      </c>
      <c r="E291" s="387"/>
      <c r="F291" s="387" t="s">
        <v>635</v>
      </c>
      <c r="G291" s="387" t="s">
        <v>636</v>
      </c>
      <c r="H291" s="387" t="s">
        <v>637</v>
      </c>
      <c r="I291" s="387" t="s">
        <v>638</v>
      </c>
    </row>
    <row r="292" spans="4:13">
      <c r="D292" s="531" t="s">
        <v>657</v>
      </c>
      <c r="E292" s="531" t="s">
        <v>661</v>
      </c>
      <c r="F292" s="563" t="e">
        <f>$H$78</f>
        <v>#REF!</v>
      </c>
      <c r="G292" s="563" t="e">
        <f>$K$78</f>
        <v>#REF!</v>
      </c>
      <c r="H292" s="563" t="e">
        <f>$N$78</f>
        <v>#REF!</v>
      </c>
      <c r="I292" s="563" t="e">
        <f>$Q$78</f>
        <v>#REF!</v>
      </c>
      <c r="J292" s="558"/>
    </row>
    <row r="293" spans="4:13">
      <c r="D293" s="531" t="s">
        <v>657</v>
      </c>
      <c r="E293" s="531" t="s">
        <v>654</v>
      </c>
      <c r="F293" s="565" t="e">
        <f>H79</f>
        <v>#REF!</v>
      </c>
      <c r="G293" s="565" t="e">
        <f>K79</f>
        <v>#REF!</v>
      </c>
      <c r="H293" s="565" t="e">
        <f>N79</f>
        <v>#REF!</v>
      </c>
      <c r="I293" s="565" t="e">
        <f>Q79</f>
        <v>#REF!</v>
      </c>
      <c r="J293" s="566"/>
    </row>
    <row r="294" spans="4:13">
      <c r="D294" s="555" t="s">
        <v>658</v>
      </c>
      <c r="E294" s="553" t="s">
        <v>661</v>
      </c>
      <c r="F294" s="559" t="e">
        <f>F282*F292/1000</f>
        <v>#REF!</v>
      </c>
      <c r="G294" s="559" t="e">
        <f>F283*G292/1000</f>
        <v>#REF!</v>
      </c>
      <c r="H294" s="559" t="e">
        <f>F284*H292/1000</f>
        <v>#REF!</v>
      </c>
      <c r="I294" s="559" t="e">
        <f>F285*I292/1000</f>
        <v>#REF!</v>
      </c>
      <c r="J294" s="559" t="e">
        <f>SUM(F294:I294)</f>
        <v>#REF!</v>
      </c>
    </row>
    <row r="295" spans="4:13">
      <c r="D295" s="555" t="s">
        <v>658</v>
      </c>
      <c r="E295" s="553" t="s">
        <v>654</v>
      </c>
      <c r="F295" s="559" t="e">
        <f>H282*F293/1000</f>
        <v>#REF!</v>
      </c>
      <c r="G295" s="559" t="e">
        <f>H283*G293/1000</f>
        <v>#REF!</v>
      </c>
      <c r="H295" s="559" t="e">
        <f>H284*H293/1000</f>
        <v>#REF!</v>
      </c>
      <c r="I295" s="559" t="e">
        <f>H285*I293/1000</f>
        <v>#REF!</v>
      </c>
      <c r="J295" s="559" t="e">
        <f>SUM(F295:I295)</f>
        <v>#REF!</v>
      </c>
    </row>
    <row r="296" spans="4:13">
      <c r="D296" s="555"/>
      <c r="E296" s="553"/>
      <c r="F296" s="559"/>
      <c r="G296" s="559"/>
      <c r="H296" s="559"/>
      <c r="I296" s="559"/>
      <c r="J296" s="564" t="e">
        <f>J294+J295</f>
        <v>#REF!</v>
      </c>
    </row>
    <row r="297" spans="4:13">
      <c r="D297" s="549"/>
      <c r="E297" s="549" t="s">
        <v>619</v>
      </c>
      <c r="F297" s="560" t="e">
        <f>$H$65</f>
        <v>#REF!</v>
      </c>
      <c r="G297" s="560" t="e">
        <f>$K$65</f>
        <v>#REF!</v>
      </c>
      <c r="H297" s="560" t="e">
        <f>$N$65</f>
        <v>#REF!</v>
      </c>
      <c r="I297" s="560" t="e">
        <f>$Q$65</f>
        <v>#REF!</v>
      </c>
      <c r="J297" s="560" t="e">
        <f>$E$65</f>
        <v>#REF!</v>
      </c>
      <c r="K297" s="391" t="e">
        <f>J297-F297-G297-H297-I297</f>
        <v>#REF!</v>
      </c>
    </row>
    <row r="298" spans="4:13">
      <c r="D298" s="549"/>
      <c r="E298" s="549" t="s">
        <v>620</v>
      </c>
      <c r="F298" s="560" t="e">
        <f>$H$67</f>
        <v>#REF!</v>
      </c>
      <c r="G298" s="560" t="e">
        <f>$K$67</f>
        <v>#REF!</v>
      </c>
      <c r="H298" s="560" t="e">
        <f>$N$67</f>
        <v>#REF!</v>
      </c>
      <c r="I298" s="560" t="e">
        <f>$Q$67</f>
        <v>#REF!</v>
      </c>
      <c r="J298" s="560" t="e">
        <f>$E$67</f>
        <v>#REF!</v>
      </c>
      <c r="K298" s="391" t="e">
        <f>J298-F298-G298-H298-I298</f>
        <v>#REF!</v>
      </c>
    </row>
    <row r="299" spans="4:13">
      <c r="D299" s="549"/>
      <c r="E299" s="549" t="s">
        <v>662</v>
      </c>
      <c r="F299" s="550"/>
      <c r="G299" s="550"/>
      <c r="H299" s="550"/>
      <c r="I299" s="550"/>
      <c r="J299" s="557" t="e">
        <f>SUM(J297:J298)</f>
        <v>#REF!</v>
      </c>
      <c r="K299" s="565" t="e">
        <f>J296-J299</f>
        <v>#REF!</v>
      </c>
    </row>
    <row r="300" spans="4:13">
      <c r="D300" s="561"/>
      <c r="E300" s="561"/>
      <c r="F300" s="556"/>
      <c r="G300" s="556"/>
      <c r="H300" s="556"/>
      <c r="I300" s="556"/>
      <c r="J300" s="562"/>
    </row>
    <row r="301" spans="4:13">
      <c r="D301" s="553" t="s">
        <v>663</v>
      </c>
      <c r="E301" s="553"/>
      <c r="F301" s="553"/>
      <c r="G301" s="548"/>
      <c r="H301" s="548"/>
      <c r="I301" s="548"/>
      <c r="J301" s="548"/>
    </row>
    <row r="302" spans="4:13">
      <c r="D302" s="387" t="s">
        <v>660</v>
      </c>
      <c r="E302" s="387"/>
      <c r="F302" s="387" t="s">
        <v>635</v>
      </c>
      <c r="G302" s="387" t="s">
        <v>636</v>
      </c>
      <c r="H302" s="387" t="s">
        <v>637</v>
      </c>
      <c r="I302" s="387" t="s">
        <v>638</v>
      </c>
    </row>
    <row r="303" spans="4:13">
      <c r="D303" s="531" t="s">
        <v>657</v>
      </c>
      <c r="E303" s="531" t="s">
        <v>661</v>
      </c>
      <c r="F303" s="563" t="e">
        <f>$H$125</f>
        <v>#REF!</v>
      </c>
      <c r="G303" s="563" t="e">
        <f>$K$125</f>
        <v>#REF!</v>
      </c>
      <c r="H303" s="563" t="e">
        <f>$N$125</f>
        <v>#REF!</v>
      </c>
      <c r="I303" s="563" t="e">
        <f>$Q$125</f>
        <v>#REF!</v>
      </c>
      <c r="J303" s="558"/>
    </row>
    <row r="304" spans="4:13">
      <c r="D304" s="531" t="s">
        <v>657</v>
      </c>
      <c r="E304" s="531" t="s">
        <v>654</v>
      </c>
      <c r="F304" s="563" t="e">
        <f>$H$126</f>
        <v>#REF!</v>
      </c>
      <c r="G304" s="563" t="e">
        <f>$K$126</f>
        <v>#REF!</v>
      </c>
      <c r="H304" s="563" t="e">
        <f>$N$126</f>
        <v>#REF!</v>
      </c>
      <c r="I304" s="563" t="e">
        <f>$Q$126</f>
        <v>#REF!</v>
      </c>
      <c r="J304" s="566"/>
    </row>
    <row r="305" spans="4:19">
      <c r="D305" s="555" t="s">
        <v>658</v>
      </c>
      <c r="E305" s="553" t="s">
        <v>661</v>
      </c>
      <c r="F305" s="559" t="e">
        <f>F282*F303/1000</f>
        <v>#REF!</v>
      </c>
      <c r="G305" s="559" t="e">
        <f>F283*G303/1000</f>
        <v>#REF!</v>
      </c>
      <c r="H305" s="559" t="e">
        <f>F284*H303/1000</f>
        <v>#REF!</v>
      </c>
      <c r="I305" s="559" t="e">
        <f>F285*I303/1000</f>
        <v>#REF!</v>
      </c>
      <c r="J305" s="559" t="e">
        <f>SUM(F305:I305)</f>
        <v>#REF!</v>
      </c>
    </row>
    <row r="306" spans="4:19">
      <c r="D306" s="555" t="s">
        <v>658</v>
      </c>
      <c r="E306" s="553" t="s">
        <v>654</v>
      </c>
      <c r="F306" s="559" t="e">
        <f>H282*F304/1000</f>
        <v>#REF!</v>
      </c>
      <c r="G306" s="559" t="e">
        <f>H283*G304/1000</f>
        <v>#REF!</v>
      </c>
      <c r="H306" s="559" t="e">
        <f>H284*H304/1000</f>
        <v>#REF!</v>
      </c>
      <c r="I306" s="559" t="e">
        <f>H285*I304/1000</f>
        <v>#REF!</v>
      </c>
      <c r="J306" s="559" t="e">
        <f>SUM(F306:I306)</f>
        <v>#REF!</v>
      </c>
    </row>
    <row r="307" spans="4:19">
      <c r="D307" s="555"/>
      <c r="E307" s="555"/>
      <c r="F307" s="559"/>
      <c r="G307" s="559"/>
      <c r="H307" s="559"/>
      <c r="I307" s="559"/>
      <c r="J307" s="564" t="e">
        <f>J305+J306</f>
        <v>#REF!</v>
      </c>
    </row>
    <row r="308" spans="4:19">
      <c r="D308" s="549"/>
      <c r="E308" s="549" t="s">
        <v>619</v>
      </c>
      <c r="F308" s="560" t="e">
        <f>$H$112-H187</f>
        <v>#REF!</v>
      </c>
      <c r="G308" s="560" t="e">
        <f>$K$112-K187</f>
        <v>#REF!</v>
      </c>
      <c r="H308" s="560" t="e">
        <f>$N$112-N187</f>
        <v>#REF!</v>
      </c>
      <c r="I308" s="560" t="e">
        <f>$Q$112-$Q$187</f>
        <v>#REF!</v>
      </c>
      <c r="J308" s="560" t="e">
        <f>$E$112</f>
        <v>#REF!</v>
      </c>
      <c r="K308" s="591" t="e">
        <f>J308-F308-G308-H308-I308</f>
        <v>#REF!</v>
      </c>
      <c r="L308" s="492" t="e">
        <f>K308+K299</f>
        <v>#REF!</v>
      </c>
    </row>
    <row r="309" spans="4:19">
      <c r="D309" s="549"/>
      <c r="E309" s="549" t="s">
        <v>620</v>
      </c>
      <c r="F309" s="560" t="e">
        <f>$H$115</f>
        <v>#REF!</v>
      </c>
      <c r="G309" s="560" t="e">
        <f>$K$115</f>
        <v>#REF!</v>
      </c>
      <c r="H309" s="560" t="e">
        <f>$N$115</f>
        <v>#REF!</v>
      </c>
      <c r="I309" s="560" t="e">
        <f>$Q$115</f>
        <v>#REF!</v>
      </c>
      <c r="J309" s="560" t="e">
        <f>E115</f>
        <v>#REF!</v>
      </c>
      <c r="K309" s="391" t="e">
        <f>J309-F309-G309-H309-I309</f>
        <v>#REF!</v>
      </c>
    </row>
    <row r="310" spans="4:19">
      <c r="D310" s="549"/>
      <c r="E310" s="549" t="s">
        <v>664</v>
      </c>
      <c r="F310" s="550"/>
      <c r="G310" s="550"/>
      <c r="H310" s="550"/>
      <c r="I310" s="550"/>
      <c r="J310" s="557" t="e">
        <f>SUM(J308:J309)</f>
        <v>#REF!</v>
      </c>
      <c r="K310" s="391" t="e">
        <f>J307-J310</f>
        <v>#REF!</v>
      </c>
    </row>
    <row r="311" spans="4:19">
      <c r="D311" s="561"/>
      <c r="E311" s="561"/>
      <c r="F311" s="556"/>
      <c r="G311" s="556"/>
      <c r="H311" s="556"/>
      <c r="I311" s="556"/>
      <c r="J311" s="562"/>
    </row>
    <row r="312" spans="4:19">
      <c r="D312" s="553" t="s">
        <v>655</v>
      </c>
      <c r="E312" s="553"/>
      <c r="F312" s="553"/>
      <c r="G312" s="548"/>
      <c r="H312" s="548"/>
      <c r="I312" s="548"/>
      <c r="J312" s="548"/>
    </row>
    <row r="313" spans="4:19">
      <c r="D313" s="387" t="s">
        <v>653</v>
      </c>
      <c r="E313" s="387"/>
      <c r="F313" s="387" t="s">
        <v>635</v>
      </c>
      <c r="G313" s="387" t="s">
        <v>636</v>
      </c>
      <c r="H313" s="387" t="s">
        <v>637</v>
      </c>
      <c r="I313" s="387" t="s">
        <v>638</v>
      </c>
    </row>
    <row r="314" spans="4:19">
      <c r="D314" s="531" t="s">
        <v>657</v>
      </c>
      <c r="E314" s="531" t="s">
        <v>654</v>
      </c>
      <c r="F314" s="563" t="e">
        <f>$J$167</f>
        <v>#REF!</v>
      </c>
      <c r="G314" s="563" t="e">
        <f>$K$167</f>
        <v>#REF!</v>
      </c>
      <c r="H314" s="563" t="e">
        <f>$N$167</f>
        <v>#REF!</v>
      </c>
      <c r="I314" s="563" t="e">
        <f>$Q$167</f>
        <v>#REF!</v>
      </c>
      <c r="J314" s="558"/>
      <c r="M314" s="284"/>
      <c r="P314" s="284"/>
      <c r="R314" s="284" t="e">
        <f>S167</f>
        <v>#REF!</v>
      </c>
      <c r="S314" s="284">
        <f>T167</f>
        <v>0</v>
      </c>
    </row>
    <row r="315" spans="4:19">
      <c r="D315" s="555"/>
      <c r="E315" s="555" t="s">
        <v>658</v>
      </c>
      <c r="F315" s="552" t="e">
        <f>H282*F314/1000</f>
        <v>#REF!</v>
      </c>
      <c r="G315" s="552" t="e">
        <f>H283*G314/1000</f>
        <v>#REF!</v>
      </c>
      <c r="H315" s="552" t="e">
        <f>H284*H314/1000</f>
        <v>#REF!</v>
      </c>
      <c r="I315" s="552" t="e">
        <f>H285*I314/1000</f>
        <v>#REF!</v>
      </c>
      <c r="J315" s="552" t="e">
        <f>SUM(F315:I315)</f>
        <v>#REF!</v>
      </c>
    </row>
    <row r="316" spans="4:19">
      <c r="D316" s="549"/>
      <c r="E316" s="549" t="s">
        <v>619</v>
      </c>
      <c r="F316" s="551" t="e">
        <f>$J$154</f>
        <v>#REF!</v>
      </c>
      <c r="G316" s="551" t="e">
        <f>$K$154</f>
        <v>#REF!</v>
      </c>
      <c r="H316" s="551" t="e">
        <f>$N$154</f>
        <v>#REF!</v>
      </c>
      <c r="I316" s="551" t="e">
        <f>$Q$154</f>
        <v>#REF!</v>
      </c>
      <c r="J316" s="551" t="e">
        <f>$E$154</f>
        <v>#REF!</v>
      </c>
      <c r="K316" s="391" t="e">
        <f>J316-F316-G316-H316-I316</f>
        <v>#REF!</v>
      </c>
    </row>
    <row r="317" spans="4:19">
      <c r="D317" s="549"/>
      <c r="E317" s="549" t="s">
        <v>620</v>
      </c>
      <c r="F317" s="551" t="e">
        <f>$J$156</f>
        <v>#REF!</v>
      </c>
      <c r="G317" s="551" t="e">
        <f>$K$156</f>
        <v>#REF!</v>
      </c>
      <c r="H317" s="551" t="e">
        <f>$N$156</f>
        <v>#REF!</v>
      </c>
      <c r="I317" s="551" t="e">
        <f>$Q$156</f>
        <v>#REF!</v>
      </c>
      <c r="J317" s="551" t="e">
        <f>E156</f>
        <v>#REF!</v>
      </c>
      <c r="K317" s="391" t="e">
        <f>J317-F317-G317-H317-I317</f>
        <v>#REF!</v>
      </c>
    </row>
    <row r="318" spans="4:19">
      <c r="D318" s="549"/>
      <c r="E318" s="549" t="s">
        <v>656</v>
      </c>
      <c r="F318" s="550"/>
      <c r="G318" s="550"/>
      <c r="H318" s="550"/>
      <c r="I318" s="550"/>
      <c r="J318" s="557" t="e">
        <f>SUM(J316:J317)</f>
        <v>#REF!</v>
      </c>
      <c r="K318" s="391" t="e">
        <f>J315-J318</f>
        <v>#REF!</v>
      </c>
    </row>
    <row r="320" spans="4:19">
      <c r="J320" s="552" t="e">
        <f>J296+J307+J315</f>
        <v>#REF!</v>
      </c>
    </row>
    <row r="321" spans="3:15">
      <c r="J321" s="284" t="e">
        <f t="shared" ref="J321:J322" si="225">J297+J308+J316</f>
        <v>#REF!</v>
      </c>
    </row>
    <row r="322" spans="3:15">
      <c r="J322" s="284" t="e">
        <f t="shared" si="225"/>
        <v>#REF!</v>
      </c>
    </row>
    <row r="323" spans="3:15">
      <c r="J323" s="410" t="e">
        <f>J299+J310+J318</f>
        <v>#REF!</v>
      </c>
    </row>
    <row r="324" spans="3:15" ht="15.75" thickBot="1">
      <c r="J324" s="410"/>
    </row>
    <row r="325" spans="3:15" ht="15.75" thickBot="1">
      <c r="D325" s="577" t="s">
        <v>665</v>
      </c>
      <c r="E325" s="578"/>
      <c r="F325" s="578"/>
      <c r="G325" s="578"/>
      <c r="H325" s="578"/>
      <c r="I325" s="578"/>
      <c r="J325" s="579"/>
    </row>
    <row r="326" spans="3:15">
      <c r="D326" s="568" t="s">
        <v>657</v>
      </c>
      <c r="E326" s="569" t="s">
        <v>661</v>
      </c>
      <c r="F326" s="581" t="e">
        <f>$H$236</f>
        <v>#REF!</v>
      </c>
      <c r="G326" s="581" t="e">
        <f>$K$236</f>
        <v>#REF!</v>
      </c>
      <c r="H326" s="581" t="e">
        <f>$N$236</f>
        <v>#REF!</v>
      </c>
      <c r="I326" s="581" t="e">
        <f>$Q$236</f>
        <v>#REF!</v>
      </c>
      <c r="J326" s="570"/>
    </row>
    <row r="327" spans="3:15">
      <c r="D327" s="568" t="s">
        <v>657</v>
      </c>
      <c r="E327" s="569" t="s">
        <v>654</v>
      </c>
      <c r="F327" s="857" t="e">
        <f>$H$240</f>
        <v>#REF!</v>
      </c>
      <c r="G327" s="581" t="e">
        <f>$K$240</f>
        <v>#REF!</v>
      </c>
      <c r="H327" s="581" t="e">
        <f>$N$240</f>
        <v>#REF!</v>
      </c>
      <c r="I327" s="581" t="e">
        <f>$Q$240</f>
        <v>#REF!</v>
      </c>
      <c r="J327" s="570"/>
    </row>
    <row r="328" spans="3:15">
      <c r="D328" s="571" t="s">
        <v>658</v>
      </c>
      <c r="E328" s="572" t="s">
        <v>661</v>
      </c>
      <c r="F328" s="582" t="e">
        <f>F282*F326/1000</f>
        <v>#REF!</v>
      </c>
      <c r="G328" s="582" t="e">
        <f>F283*G326/1000</f>
        <v>#REF!</v>
      </c>
      <c r="H328" s="582" t="e">
        <f>F284*H326/1000</f>
        <v>#REF!</v>
      </c>
      <c r="I328" s="582" t="e">
        <f>F285*I326/1000</f>
        <v>#REF!</v>
      </c>
      <c r="J328" s="590" t="e">
        <f>SUM(F328:I328)</f>
        <v>#REF!</v>
      </c>
    </row>
    <row r="329" spans="3:15" ht="15.75" thickBot="1">
      <c r="D329" s="571" t="s">
        <v>658</v>
      </c>
      <c r="E329" s="572" t="s">
        <v>654</v>
      </c>
      <c r="F329" s="582" t="e">
        <f>H282*F327/1000</f>
        <v>#REF!</v>
      </c>
      <c r="G329" s="582" t="e">
        <f>H283*G327/1000</f>
        <v>#REF!</v>
      </c>
      <c r="H329" s="582" t="e">
        <f>H284*H327/1000</f>
        <v>#REF!</v>
      </c>
      <c r="I329" s="582" t="e">
        <f>H285*I327/1000</f>
        <v>#REF!</v>
      </c>
      <c r="J329" s="590" t="e">
        <f>SUM(F329:I329)</f>
        <v>#REF!</v>
      </c>
    </row>
    <row r="330" spans="3:15" ht="15.75" thickBot="1">
      <c r="D330" s="571"/>
      <c r="E330" s="572"/>
      <c r="F330" s="582"/>
      <c r="G330" s="582"/>
      <c r="H330" s="582"/>
      <c r="I330" s="582"/>
      <c r="J330" s="595" t="e">
        <f>J328+J329</f>
        <v>#REF!</v>
      </c>
      <c r="K330" s="391" t="e">
        <f>J320-J330</f>
        <v>#REF!</v>
      </c>
      <c r="L330" s="492" t="e">
        <f>J330-J333</f>
        <v>#REF!</v>
      </c>
    </row>
    <row r="331" spans="3:15">
      <c r="D331" s="573"/>
      <c r="E331" s="574" t="s">
        <v>619</v>
      </c>
      <c r="F331" s="583" t="e">
        <f>$H$207-H187</f>
        <v>#REF!</v>
      </c>
      <c r="G331" s="583" t="e">
        <f>$K$207-K187</f>
        <v>#REF!</v>
      </c>
      <c r="H331" s="583" t="e">
        <f>$N$207-N187</f>
        <v>#REF!</v>
      </c>
      <c r="I331" s="583" t="e">
        <f>$Q$207-Q187</f>
        <v>#REF!</v>
      </c>
      <c r="J331" s="584" t="e">
        <f>$E$207-E187</f>
        <v>#REF!</v>
      </c>
    </row>
    <row r="332" spans="3:15" ht="15.75" thickBot="1">
      <c r="D332" s="573"/>
      <c r="E332" s="574" t="s">
        <v>620</v>
      </c>
      <c r="F332" s="583" t="e">
        <f>$H$209</f>
        <v>#REF!</v>
      </c>
      <c r="G332" s="583" t="e">
        <f>$K$209</f>
        <v>#REF!</v>
      </c>
      <c r="H332" s="583" t="e">
        <f>$N$209</f>
        <v>#REF!</v>
      </c>
      <c r="I332" s="583" t="e">
        <f>$Q$209</f>
        <v>#REF!</v>
      </c>
      <c r="J332" s="584" t="e">
        <f>$E$209</f>
        <v>#REF!</v>
      </c>
    </row>
    <row r="333" spans="3:15" ht="15.75" thickBot="1">
      <c r="D333" s="575"/>
      <c r="E333" s="576" t="s">
        <v>666</v>
      </c>
      <c r="F333" s="585"/>
      <c r="G333" s="585"/>
      <c r="H333" s="585"/>
      <c r="I333" s="585"/>
      <c r="J333" s="596" t="e">
        <f>SUM(J331:J332)</f>
        <v>#REF!</v>
      </c>
      <c r="K333" s="391" t="e">
        <f>J323-J333</f>
        <v>#REF!</v>
      </c>
      <c r="L333" s="367" t="s">
        <v>669</v>
      </c>
    </row>
    <row r="335" spans="3:15">
      <c r="C335" s="531" t="s">
        <v>646</v>
      </c>
      <c r="K335" s="534"/>
      <c r="L335" s="535"/>
      <c r="M335" s="535"/>
      <c r="N335" s="534"/>
      <c r="O335" s="535"/>
    </row>
    <row r="336" spans="3:15" ht="15.75" thickBot="1">
      <c r="G336" s="387" t="s">
        <v>645</v>
      </c>
      <c r="H336" s="387" t="s">
        <v>391</v>
      </c>
      <c r="I336" s="387" t="s">
        <v>125</v>
      </c>
      <c r="K336" s="410" t="s">
        <v>647</v>
      </c>
      <c r="L336" s="387" t="s">
        <v>645</v>
      </c>
      <c r="M336" s="530" t="s">
        <v>616</v>
      </c>
      <c r="N336" s="387" t="s">
        <v>391</v>
      </c>
      <c r="O336" s="387" t="s">
        <v>125</v>
      </c>
    </row>
    <row r="337" spans="3:24" ht="16.5" thickBot="1">
      <c r="C337" s="517" t="s">
        <v>639</v>
      </c>
      <c r="D337" s="518" t="s">
        <v>536</v>
      </c>
      <c r="E337" s="519">
        <v>50.450259999999993</v>
      </c>
      <c r="F337" s="520">
        <v>70.516115693333333</v>
      </c>
      <c r="G337" s="520">
        <v>51.335454053333329</v>
      </c>
      <c r="H337" s="520">
        <v>17.867787093333334</v>
      </c>
      <c r="I337" s="533">
        <v>1.3128745466666667</v>
      </c>
      <c r="K337" s="284" t="e">
        <f>SUM(L337:O337)</f>
        <v>#REF!</v>
      </c>
      <c r="L337" s="284" t="e">
        <f>H17</f>
        <v>#REF!</v>
      </c>
      <c r="M337" s="400" t="e">
        <f>K17</f>
        <v>#REF!</v>
      </c>
      <c r="N337" s="400" t="e">
        <f>N17</f>
        <v>#REF!</v>
      </c>
      <c r="O337" s="284" t="e">
        <f>R17</f>
        <v>#REF!</v>
      </c>
      <c r="R337"/>
      <c r="S337"/>
      <c r="T337"/>
      <c r="U337"/>
      <c r="V337"/>
      <c r="W337" s="536"/>
      <c r="X337" s="536" t="e">
        <f>O337/I337</f>
        <v>#REF!</v>
      </c>
    </row>
    <row r="338" spans="3:24" ht="16.5" thickBot="1">
      <c r="C338" s="837" t="s">
        <v>640</v>
      </c>
      <c r="D338" s="521" t="s">
        <v>17</v>
      </c>
      <c r="E338" s="522">
        <v>30.497599999999998</v>
      </c>
      <c r="F338" s="522">
        <v>41.776600000000002</v>
      </c>
      <c r="G338" s="522">
        <v>30.4132</v>
      </c>
      <c r="H338" s="522">
        <v>10.585599999999999</v>
      </c>
      <c r="I338" s="532">
        <v>0.77780000000000005</v>
      </c>
      <c r="K338" s="284" t="e">
        <f>SUM(L338:O338)</f>
        <v>#REF!</v>
      </c>
      <c r="L338" s="400" t="e">
        <f>H18</f>
        <v>#REF!</v>
      </c>
      <c r="M338" s="400" t="e">
        <f>K18</f>
        <v>#REF!</v>
      </c>
      <c r="N338" s="284" t="e">
        <f>N18</f>
        <v>#REF!</v>
      </c>
      <c r="O338" s="400" t="e">
        <f>Q18</f>
        <v>#REF!</v>
      </c>
      <c r="R338"/>
      <c r="S338"/>
      <c r="T338"/>
      <c r="U338"/>
      <c r="V338"/>
      <c r="W338" s="536"/>
      <c r="X338" s="536" t="e">
        <f>O338/I338</f>
        <v>#REF!</v>
      </c>
    </row>
    <row r="339" spans="3:24" ht="15.75">
      <c r="C339" s="838"/>
      <c r="D339" s="831"/>
      <c r="E339" s="523"/>
      <c r="F339" s="523"/>
      <c r="G339" s="523"/>
      <c r="H339" s="523"/>
      <c r="I339" s="523"/>
      <c r="R339"/>
      <c r="S339"/>
      <c r="T339"/>
      <c r="U339"/>
      <c r="V339"/>
    </row>
    <row r="340" spans="3:24" ht="31.5">
      <c r="C340" s="839" t="s">
        <v>641</v>
      </c>
      <c r="D340" s="832"/>
      <c r="E340" s="524"/>
      <c r="F340" s="524"/>
      <c r="G340" s="524"/>
      <c r="H340" s="524"/>
      <c r="I340" s="524"/>
      <c r="R340"/>
      <c r="S340"/>
      <c r="T340"/>
      <c r="U340"/>
      <c r="V340"/>
    </row>
    <row r="341" spans="3:24" ht="15.75">
      <c r="C341" s="840" t="s">
        <v>652</v>
      </c>
      <c r="D341" s="833" t="s">
        <v>67</v>
      </c>
      <c r="E341" s="525"/>
      <c r="F341" s="525"/>
      <c r="G341" s="525">
        <v>1061.1643811437507</v>
      </c>
      <c r="H341" s="525">
        <v>1061.1643811437502</v>
      </c>
      <c r="I341" s="525">
        <v>1061.1643811437507</v>
      </c>
      <c r="J341"/>
      <c r="K341"/>
      <c r="L341"/>
      <c r="M341"/>
      <c r="N341"/>
      <c r="O341"/>
      <c r="R341"/>
      <c r="S341"/>
      <c r="T341"/>
      <c r="U341"/>
      <c r="V341"/>
      <c r="W341" s="536"/>
      <c r="X341" s="536">
        <f>O341/I341</f>
        <v>0</v>
      </c>
    </row>
    <row r="342" spans="3:24" ht="15.75">
      <c r="C342" s="841" t="s">
        <v>649</v>
      </c>
      <c r="D342" s="834" t="s">
        <v>67</v>
      </c>
      <c r="E342" s="524"/>
      <c r="F342" s="524"/>
      <c r="G342" s="524">
        <v>1061.1643811437507</v>
      </c>
      <c r="H342" s="524">
        <v>1061.1643811437502</v>
      </c>
      <c r="I342" s="524">
        <v>1061.1643811437507</v>
      </c>
      <c r="J342"/>
      <c r="K342"/>
      <c r="L342"/>
      <c r="M342"/>
      <c r="N342"/>
      <c r="O342"/>
      <c r="R342"/>
      <c r="S342"/>
      <c r="T342"/>
      <c r="U342"/>
      <c r="V342"/>
    </row>
    <row r="343" spans="3:24" ht="15.75">
      <c r="C343" s="842" t="s">
        <v>650</v>
      </c>
      <c r="D343" s="834"/>
      <c r="E343" s="524"/>
      <c r="F343" s="524"/>
      <c r="G343" s="524"/>
      <c r="H343" s="524"/>
      <c r="I343" s="524"/>
      <c r="J343"/>
      <c r="K343"/>
      <c r="L343"/>
      <c r="M343"/>
      <c r="N343"/>
      <c r="O343"/>
      <c r="R343"/>
      <c r="S343"/>
      <c r="T343"/>
      <c r="U343"/>
      <c r="V343"/>
    </row>
    <row r="344" spans="3:24" ht="31.5">
      <c r="C344" s="843" t="s">
        <v>648</v>
      </c>
      <c r="D344" s="833" t="s">
        <v>643</v>
      </c>
      <c r="E344" s="525"/>
      <c r="F344" s="525"/>
      <c r="G344" s="525">
        <v>57411.116005879063</v>
      </c>
      <c r="H344" s="525">
        <v>57411.116005879077</v>
      </c>
      <c r="I344" s="525">
        <v>57411.116005879048</v>
      </c>
      <c r="J344"/>
      <c r="K344"/>
      <c r="L344"/>
      <c r="M344"/>
      <c r="N344"/>
      <c r="O344"/>
      <c r="R344"/>
      <c r="S344"/>
      <c r="T344"/>
      <c r="U344"/>
      <c r="V344"/>
      <c r="W344" s="536"/>
      <c r="X344" s="536">
        <f>O344/I344</f>
        <v>0</v>
      </c>
    </row>
    <row r="345" spans="3:24" ht="30.75">
      <c r="C345" s="842" t="s">
        <v>649</v>
      </c>
      <c r="D345" s="835" t="s">
        <v>643</v>
      </c>
      <c r="E345" s="524"/>
      <c r="F345" s="524"/>
      <c r="G345" s="526">
        <v>25687.182870133271</v>
      </c>
      <c r="H345" s="526">
        <v>25687.182870133271</v>
      </c>
      <c r="I345" s="526">
        <v>25687.182870133256</v>
      </c>
      <c r="J345"/>
      <c r="K345"/>
      <c r="L345"/>
      <c r="M345"/>
      <c r="N345"/>
      <c r="O345"/>
      <c r="R345"/>
      <c r="S345"/>
      <c r="T345"/>
      <c r="U345"/>
      <c r="V345"/>
    </row>
    <row r="346" spans="3:24" ht="30.75">
      <c r="C346" s="842" t="s">
        <v>650</v>
      </c>
      <c r="D346" s="835" t="s">
        <v>643</v>
      </c>
      <c r="E346" s="524"/>
      <c r="F346" s="524"/>
      <c r="G346" s="526">
        <v>30080.270287717536</v>
      </c>
      <c r="H346" s="526">
        <v>30080.270287717536</v>
      </c>
      <c r="I346" s="526">
        <v>30080.270287717532</v>
      </c>
      <c r="J346"/>
      <c r="K346"/>
      <c r="L346"/>
      <c r="M346"/>
      <c r="N346"/>
      <c r="O346"/>
      <c r="R346"/>
      <c r="S346"/>
      <c r="T346"/>
      <c r="U346"/>
      <c r="V346"/>
    </row>
    <row r="347" spans="3:24" ht="30.75">
      <c r="C347" s="842" t="s">
        <v>651</v>
      </c>
      <c r="D347" s="835" t="s">
        <v>643</v>
      </c>
      <c r="E347" s="524"/>
      <c r="F347" s="524"/>
      <c r="G347" s="526">
        <v>1643.6628480282552</v>
      </c>
      <c r="H347" s="526">
        <v>1643.6628480282554</v>
      </c>
      <c r="I347" s="526">
        <v>1643.6628480282552</v>
      </c>
      <c r="J347"/>
      <c r="K347"/>
      <c r="L347"/>
      <c r="M347"/>
      <c r="N347"/>
      <c r="O347"/>
    </row>
    <row r="348" spans="3:24" ht="15.75">
      <c r="C348" s="839"/>
      <c r="D348" s="832"/>
      <c r="E348" s="524"/>
      <c r="F348" s="524"/>
      <c r="G348" s="524"/>
      <c r="H348" s="524"/>
      <c r="I348" s="524"/>
      <c r="J348"/>
      <c r="K348"/>
      <c r="L348"/>
      <c r="M348"/>
      <c r="N348"/>
      <c r="O348"/>
    </row>
    <row r="349" spans="3:24" ht="31.5">
      <c r="C349" s="839" t="s">
        <v>644</v>
      </c>
      <c r="D349" s="832"/>
      <c r="E349" s="524"/>
      <c r="F349" s="524"/>
      <c r="G349" s="524"/>
      <c r="H349" s="524"/>
      <c r="I349" s="524"/>
    </row>
    <row r="350" spans="3:24" ht="15.75">
      <c r="C350" s="840" t="s">
        <v>533</v>
      </c>
      <c r="D350" s="833" t="s">
        <v>67</v>
      </c>
      <c r="E350" s="524"/>
      <c r="F350" s="524"/>
      <c r="G350" s="524">
        <v>1273.3972573725007</v>
      </c>
      <c r="H350" s="524">
        <v>1273.3972573725002</v>
      </c>
      <c r="I350" s="524">
        <v>1273.3972573725007</v>
      </c>
    </row>
    <row r="351" spans="3:24" ht="15.75">
      <c r="C351" s="841" t="s">
        <v>642</v>
      </c>
      <c r="D351" s="835" t="s">
        <v>67</v>
      </c>
      <c r="E351" s="526"/>
      <c r="F351" s="526"/>
      <c r="G351" s="526">
        <v>1273.3972573725007</v>
      </c>
      <c r="H351" s="526">
        <v>1273.3972573725002</v>
      </c>
      <c r="I351" s="526">
        <v>1273.3972573725007</v>
      </c>
    </row>
    <row r="352" spans="3:24" ht="15.75">
      <c r="C352" s="844"/>
      <c r="D352" s="834"/>
      <c r="E352" s="524"/>
      <c r="F352" s="524"/>
      <c r="G352" s="524"/>
      <c r="H352" s="524"/>
      <c r="I352" s="524"/>
    </row>
    <row r="353" spans="3:9" ht="31.5">
      <c r="C353" s="843" t="s">
        <v>648</v>
      </c>
      <c r="D353" s="833" t="s">
        <v>643</v>
      </c>
      <c r="E353" s="524"/>
      <c r="F353" s="524"/>
      <c r="G353" s="524">
        <v>68893.339207054873</v>
      </c>
      <c r="H353" s="524">
        <v>68893.339207054887</v>
      </c>
      <c r="I353" s="524">
        <v>68893.339207054858</v>
      </c>
    </row>
    <row r="354" spans="3:9" ht="30.75">
      <c r="C354" s="842" t="s">
        <v>649</v>
      </c>
      <c r="D354" s="835" t="s">
        <v>643</v>
      </c>
      <c r="E354" s="524"/>
      <c r="F354" s="524"/>
      <c r="G354" s="526">
        <v>30824.619444159922</v>
      </c>
      <c r="H354" s="526">
        <v>30824.619444159922</v>
      </c>
      <c r="I354" s="526">
        <v>30824.619444159907</v>
      </c>
    </row>
    <row r="355" spans="3:9" ht="30.75">
      <c r="C355" s="842" t="s">
        <v>650</v>
      </c>
      <c r="D355" s="835" t="s">
        <v>643</v>
      </c>
      <c r="E355" s="524"/>
      <c r="F355" s="524"/>
      <c r="G355" s="526">
        <v>36096.32434526104</v>
      </c>
      <c r="H355" s="526">
        <v>36096.32434526104</v>
      </c>
      <c r="I355" s="526">
        <v>36096.32434526104</v>
      </c>
    </row>
    <row r="356" spans="3:9" ht="31.5" thickBot="1">
      <c r="C356" s="845" t="s">
        <v>651</v>
      </c>
      <c r="D356" s="836" t="s">
        <v>643</v>
      </c>
      <c r="E356" s="527"/>
      <c r="F356" s="528"/>
      <c r="G356" s="529">
        <v>1972.3954176339062</v>
      </c>
      <c r="H356" s="529">
        <v>1972.3954176339064</v>
      </c>
      <c r="I356" s="529">
        <v>1972.3954176339062</v>
      </c>
    </row>
  </sheetData>
  <mergeCells count="54">
    <mergeCell ref="O14:O15"/>
    <mergeCell ref="F13:G13"/>
    <mergeCell ref="H13:H15"/>
    <mergeCell ref="I13:J13"/>
    <mergeCell ref="K13:K15"/>
    <mergeCell ref="L13:M13"/>
    <mergeCell ref="C265:S265"/>
    <mergeCell ref="P14:P15"/>
    <mergeCell ref="R14:R15"/>
    <mergeCell ref="S14:S15"/>
    <mergeCell ref="C132:S132"/>
    <mergeCell ref="C173:S173"/>
    <mergeCell ref="C226:S226"/>
    <mergeCell ref="C263:S263"/>
    <mergeCell ref="C264:S264"/>
    <mergeCell ref="E13:E15"/>
    <mergeCell ref="O13:P13"/>
    <mergeCell ref="Q13:Q15"/>
    <mergeCell ref="R13:S13"/>
    <mergeCell ref="F14:F15"/>
    <mergeCell ref="G14:G15"/>
    <mergeCell ref="I14:I15"/>
    <mergeCell ref="B25:B26"/>
    <mergeCell ref="C33:S33"/>
    <mergeCell ref="C85:S85"/>
    <mergeCell ref="B11:B15"/>
    <mergeCell ref="C11:C15"/>
    <mergeCell ref="D11:D15"/>
    <mergeCell ref="E11:G12"/>
    <mergeCell ref="H11:S11"/>
    <mergeCell ref="H12:J12"/>
    <mergeCell ref="K12:M12"/>
    <mergeCell ref="N12:P12"/>
    <mergeCell ref="Q12:S12"/>
    <mergeCell ref="N13:N15"/>
    <mergeCell ref="J14:J15"/>
    <mergeCell ref="L14:L15"/>
    <mergeCell ref="M14:M15"/>
    <mergeCell ref="C266:S266"/>
    <mergeCell ref="C268:D268"/>
    <mergeCell ref="J268:K268"/>
    <mergeCell ref="C269:D269"/>
    <mergeCell ref="J269:K269"/>
    <mergeCell ref="L269:M269"/>
    <mergeCell ref="N269:O269"/>
    <mergeCell ref="P270:Q270"/>
    <mergeCell ref="C271:D271"/>
    <mergeCell ref="E271:F271"/>
    <mergeCell ref="C270:D270"/>
    <mergeCell ref="E270:F270"/>
    <mergeCell ref="G270:G271"/>
    <mergeCell ref="J270:K270"/>
    <mergeCell ref="L270:M270"/>
    <mergeCell ref="N270:O270"/>
  </mergeCells>
  <pageMargins left="0.7" right="0.7" top="0.75" bottom="0.75" header="0.3" footer="0.3"/>
  <pageSetup paperSize="9" scale="10" orientation="landscape" r:id="rId1"/>
</worksheet>
</file>

<file path=xl/worksheets/sheet12.xml><?xml version="1.0" encoding="utf-8"?>
<worksheet xmlns="http://schemas.openxmlformats.org/spreadsheetml/2006/main" xmlns:r="http://schemas.openxmlformats.org/officeDocument/2006/relationships">
  <sheetPr>
    <tabColor rgb="FF00B050"/>
    <pageSetUpPr fitToPage="1"/>
  </sheetPr>
  <dimension ref="A1:S89"/>
  <sheetViews>
    <sheetView topLeftCell="A43" zoomScale="55" zoomScaleNormal="55" zoomScaleSheetLayoutView="75" workbookViewId="0">
      <selection activeCell="T57" sqref="T57"/>
    </sheetView>
  </sheetViews>
  <sheetFormatPr defaultColWidth="9.140625" defaultRowHeight="15.75"/>
  <cols>
    <col min="1" max="1" width="5.42578125" style="161" customWidth="1"/>
    <col min="2" max="2" width="38" style="93" customWidth="1"/>
    <col min="3" max="3" width="12.42578125" style="93" customWidth="1"/>
    <col min="4" max="4" width="13.85546875" style="93" customWidth="1"/>
    <col min="5" max="5" width="15" style="130" customWidth="1"/>
    <col min="6" max="6" width="13.140625" style="93" customWidth="1"/>
    <col min="7" max="7" width="14.5703125" style="93" customWidth="1"/>
    <col min="8" max="9" width="12.28515625" style="93" customWidth="1"/>
    <col min="10" max="10" width="20.85546875" style="93" customWidth="1"/>
    <col min="11" max="11" width="10.42578125" style="93" bestFit="1" customWidth="1"/>
    <col min="12" max="14" width="9.140625" style="93" customWidth="1"/>
    <col min="15" max="16384" width="9.140625" style="93"/>
  </cols>
  <sheetData>
    <row r="1" spans="1:18" ht="53.45" customHeight="1">
      <c r="A1" s="90"/>
      <c r="B1" s="91"/>
      <c r="C1" s="91"/>
      <c r="D1" s="91"/>
      <c r="E1" s="91"/>
      <c r="F1" s="1184" t="s">
        <v>600</v>
      </c>
      <c r="G1" s="1184"/>
      <c r="H1" s="1184"/>
      <c r="I1" s="1184"/>
      <c r="J1" s="92"/>
    </row>
    <row r="2" spans="1:18">
      <c r="A2" s="90"/>
      <c r="B2" s="91"/>
      <c r="C2" s="91"/>
      <c r="D2" s="91"/>
      <c r="E2" s="91"/>
      <c r="F2" s="91"/>
      <c r="G2" s="91"/>
      <c r="H2" s="1185"/>
      <c r="I2" s="1185"/>
      <c r="J2" s="94"/>
    </row>
    <row r="3" spans="1:18" ht="15.6" customHeight="1">
      <c r="A3" s="90"/>
      <c r="B3" s="91"/>
      <c r="C3" s="91"/>
      <c r="D3" s="91"/>
      <c r="E3" s="91"/>
      <c r="F3" s="91"/>
      <c r="G3" s="91"/>
      <c r="H3" s="1186"/>
      <c r="I3" s="1186"/>
      <c r="J3" s="94"/>
    </row>
    <row r="4" spans="1:18" ht="17.25">
      <c r="A4" s="90"/>
      <c r="B4" s="1187" t="s">
        <v>406</v>
      </c>
      <c r="C4" s="1187"/>
      <c r="D4" s="1187"/>
      <c r="E4" s="1187"/>
      <c r="F4" s="1187"/>
      <c r="G4" s="1187"/>
      <c r="H4" s="1187"/>
      <c r="I4" s="1187"/>
      <c r="J4" s="171" t="s">
        <v>407</v>
      </c>
    </row>
    <row r="5" spans="1:18" ht="17.25">
      <c r="A5" s="90"/>
      <c r="B5" s="1188" t="s">
        <v>408</v>
      </c>
      <c r="C5" s="1188"/>
      <c r="D5" s="1188"/>
      <c r="E5" s="1188"/>
      <c r="F5" s="1188"/>
      <c r="G5" s="1188"/>
      <c r="H5" s="1188"/>
      <c r="I5" s="1188"/>
      <c r="J5" s="171" t="s">
        <v>407</v>
      </c>
    </row>
    <row r="6" spans="1:18" s="94" customFormat="1" ht="17.25">
      <c r="A6" s="179" t="e">
        <f>#REF!</f>
        <v>#REF!</v>
      </c>
      <c r="B6" s="182"/>
      <c r="C6" s="182"/>
      <c r="D6" s="182"/>
      <c r="E6" s="182"/>
      <c r="F6" s="182"/>
      <c r="G6" s="182"/>
      <c r="H6" s="182"/>
      <c r="I6" s="182"/>
      <c r="J6" s="171"/>
    </row>
    <row r="7" spans="1:18" ht="18">
      <c r="A7" s="179" t="e">
        <f>#REF!</f>
        <v>#REF!</v>
      </c>
      <c r="B7" s="180"/>
      <c r="C7" s="180"/>
      <c r="D7" s="180"/>
      <c r="E7" s="181"/>
      <c r="F7" s="180"/>
      <c r="G7" s="180"/>
      <c r="H7" s="180"/>
      <c r="I7" s="180"/>
      <c r="J7" s="94"/>
    </row>
    <row r="8" spans="1:18" thickBot="1">
      <c r="A8" s="64"/>
      <c r="B8" s="91"/>
      <c r="C8" s="91"/>
      <c r="D8" s="91"/>
      <c r="E8" s="95"/>
      <c r="F8" s="91"/>
      <c r="G8" s="91"/>
      <c r="H8" s="91"/>
      <c r="I8" s="91"/>
      <c r="J8" s="94"/>
    </row>
    <row r="9" spans="1:18" ht="53.45" customHeight="1">
      <c r="A9" s="1178" t="s">
        <v>6</v>
      </c>
      <c r="B9" s="1180" t="s">
        <v>409</v>
      </c>
      <c r="C9" s="1182" t="s">
        <v>20</v>
      </c>
      <c r="D9" s="183" t="s">
        <v>602</v>
      </c>
      <c r="E9" s="183" t="s">
        <v>603</v>
      </c>
      <c r="F9" s="1182" t="s">
        <v>532</v>
      </c>
      <c r="G9" s="1182"/>
      <c r="H9" s="1182"/>
      <c r="I9" s="1189"/>
      <c r="J9" s="94"/>
    </row>
    <row r="10" spans="1:18" ht="31.5">
      <c r="A10" s="1179"/>
      <c r="B10" s="1181"/>
      <c r="C10" s="1183"/>
      <c r="D10" s="173" t="e">
        <f>#REF!</f>
        <v>#REF!</v>
      </c>
      <c r="E10" s="173" t="e">
        <f>#REF!</f>
        <v>#REF!</v>
      </c>
      <c r="F10" s="96" t="s">
        <v>410</v>
      </c>
      <c r="G10" s="97" t="s">
        <v>411</v>
      </c>
      <c r="H10" s="97" t="s">
        <v>391</v>
      </c>
      <c r="I10" s="98" t="s">
        <v>125</v>
      </c>
      <c r="J10" s="178" t="s">
        <v>601</v>
      </c>
    </row>
    <row r="11" spans="1:18">
      <c r="A11" s="99" t="s">
        <v>412</v>
      </c>
      <c r="B11" s="100">
        <v>2</v>
      </c>
      <c r="C11" s="100">
        <v>3</v>
      </c>
      <c r="D11" s="100">
        <v>4</v>
      </c>
      <c r="E11" s="101">
        <v>5</v>
      </c>
      <c r="F11" s="100">
        <v>6</v>
      </c>
      <c r="G11" s="100">
        <v>7</v>
      </c>
      <c r="H11" s="100">
        <v>8</v>
      </c>
      <c r="I11" s="102">
        <v>9</v>
      </c>
      <c r="K11"/>
      <c r="L11"/>
      <c r="M11"/>
      <c r="N11"/>
      <c r="O11"/>
      <c r="P11"/>
      <c r="Q11"/>
      <c r="R11"/>
    </row>
    <row r="12" spans="1:18">
      <c r="A12" s="103" t="s">
        <v>413</v>
      </c>
      <c r="B12" s="104" t="s">
        <v>414</v>
      </c>
      <c r="C12" s="105" t="s">
        <v>415</v>
      </c>
      <c r="D12" s="172" t="e">
        <f>D13+D14+D15+D16</f>
        <v>#REF!</v>
      </c>
      <c r="E12" s="175" t="e">
        <f t="shared" ref="E12:I12" si="0">E13+E14+E15+E16</f>
        <v>#REF!</v>
      </c>
      <c r="F12" s="175" t="e">
        <f>F13+F14+F15+F16</f>
        <v>#REF!</v>
      </c>
      <c r="G12" s="175" t="e">
        <f>G13+G14+G15+G16</f>
        <v>#REF!</v>
      </c>
      <c r="H12" s="175" t="e">
        <f t="shared" si="0"/>
        <v>#REF!</v>
      </c>
      <c r="I12" s="176" t="e">
        <f t="shared" si="0"/>
        <v>#REF!</v>
      </c>
      <c r="K12"/>
      <c r="L12"/>
      <c r="M12"/>
      <c r="N12"/>
      <c r="O12"/>
      <c r="P12"/>
      <c r="Q12"/>
      <c r="R12"/>
    </row>
    <row r="13" spans="1:18">
      <c r="A13" s="108" t="s">
        <v>9</v>
      </c>
      <c r="B13" s="109" t="s">
        <v>416</v>
      </c>
      <c r="C13" s="105" t="s">
        <v>417</v>
      </c>
      <c r="D13" s="106" t="e">
        <f>#REF!</f>
        <v>#REF!</v>
      </c>
      <c r="E13" s="174" t="e">
        <f>F13+G13+H13+I13</f>
        <v>#REF!</v>
      </c>
      <c r="F13" s="172" t="e">
        <f>#REF!</f>
        <v>#REF!</v>
      </c>
      <c r="G13" s="172" t="e">
        <f>#REF!</f>
        <v>#REF!</v>
      </c>
      <c r="H13" s="172" t="e">
        <f>#REF!</f>
        <v>#REF!</v>
      </c>
      <c r="I13" s="177" t="e">
        <f>#REF!</f>
        <v>#REF!</v>
      </c>
      <c r="J13" s="110" t="s">
        <v>418</v>
      </c>
      <c r="K13"/>
      <c r="L13"/>
      <c r="M13"/>
      <c r="N13"/>
      <c r="O13"/>
      <c r="P13"/>
      <c r="Q13"/>
      <c r="R13"/>
    </row>
    <row r="14" spans="1:18">
      <c r="A14" s="108" t="s">
        <v>10</v>
      </c>
      <c r="B14" s="109" t="s">
        <v>419</v>
      </c>
      <c r="C14" s="105" t="s">
        <v>417</v>
      </c>
      <c r="D14" s="111">
        <v>0</v>
      </c>
      <c r="E14" s="111">
        <v>0</v>
      </c>
      <c r="F14" s="111">
        <v>0</v>
      </c>
      <c r="G14" s="111">
        <v>0</v>
      </c>
      <c r="H14" s="111">
        <v>0</v>
      </c>
      <c r="I14" s="112">
        <v>0</v>
      </c>
      <c r="K14"/>
      <c r="L14"/>
      <c r="M14"/>
      <c r="N14"/>
      <c r="O14"/>
      <c r="P14"/>
      <c r="Q14"/>
      <c r="R14"/>
    </row>
    <row r="15" spans="1:18">
      <c r="A15" s="108" t="s">
        <v>36</v>
      </c>
      <c r="B15" s="109" t="s">
        <v>420</v>
      </c>
      <c r="C15" s="105" t="s">
        <v>417</v>
      </c>
      <c r="D15" s="106">
        <v>0</v>
      </c>
      <c r="E15" s="106">
        <v>0</v>
      </c>
      <c r="F15" s="106">
        <v>0</v>
      </c>
      <c r="G15" s="106">
        <v>0</v>
      </c>
      <c r="H15" s="106">
        <v>0</v>
      </c>
      <c r="I15" s="107">
        <v>0</v>
      </c>
      <c r="K15"/>
      <c r="L15"/>
      <c r="M15"/>
      <c r="N15"/>
      <c r="O15"/>
      <c r="P15"/>
      <c r="Q15"/>
      <c r="R15"/>
    </row>
    <row r="16" spans="1:18">
      <c r="A16" s="108" t="s">
        <v>43</v>
      </c>
      <c r="B16" s="109" t="s">
        <v>421</v>
      </c>
      <c r="C16" s="105" t="s">
        <v>417</v>
      </c>
      <c r="D16" s="106">
        <v>0</v>
      </c>
      <c r="E16" s="106">
        <v>0</v>
      </c>
      <c r="F16" s="106">
        <v>0</v>
      </c>
      <c r="G16" s="106">
        <v>0</v>
      </c>
      <c r="H16" s="106">
        <v>0</v>
      </c>
      <c r="I16" s="107">
        <v>0</v>
      </c>
      <c r="K16"/>
      <c r="L16"/>
      <c r="M16"/>
      <c r="N16"/>
      <c r="O16"/>
      <c r="P16"/>
      <c r="Q16"/>
      <c r="R16"/>
    </row>
    <row r="17" spans="1:19" ht="31.5">
      <c r="A17" s="103" t="s">
        <v>422</v>
      </c>
      <c r="B17" s="104" t="s">
        <v>423</v>
      </c>
      <c r="C17" s="105" t="s">
        <v>424</v>
      </c>
      <c r="D17" s="186" t="e">
        <f>D19+D20+D21+D22</f>
        <v>#REF!</v>
      </c>
      <c r="E17" s="186" t="e">
        <f t="shared" ref="E17:I17" si="1">E19+E20+E21+E22</f>
        <v>#REF!</v>
      </c>
      <c r="F17" s="185" t="e">
        <f>F19+F20+F21</f>
        <v>#REF!</v>
      </c>
      <c r="G17" s="185" t="e">
        <f t="shared" si="1"/>
        <v>#REF!</v>
      </c>
      <c r="H17" s="185" t="e">
        <f t="shared" si="1"/>
        <v>#REF!</v>
      </c>
      <c r="I17" s="185" t="e">
        <f t="shared" si="1"/>
        <v>#REF!</v>
      </c>
      <c r="K17"/>
      <c r="L17"/>
      <c r="M17"/>
      <c r="N17"/>
      <c r="O17"/>
      <c r="P17"/>
      <c r="Q17"/>
      <c r="R17"/>
    </row>
    <row r="18" spans="1:19" ht="18" customHeight="1">
      <c r="A18" s="108"/>
      <c r="B18" s="109" t="s">
        <v>425</v>
      </c>
      <c r="C18" s="1190" t="s">
        <v>390</v>
      </c>
      <c r="D18" s="1190"/>
      <c r="E18" s="1190"/>
      <c r="F18" s="1190"/>
      <c r="G18" s="1190"/>
      <c r="H18" s="1190"/>
      <c r="I18" s="1191"/>
      <c r="K18"/>
      <c r="L18"/>
      <c r="M18"/>
      <c r="N18"/>
      <c r="O18"/>
      <c r="P18"/>
      <c r="Q18"/>
      <c r="R18"/>
      <c r="S18" s="115"/>
    </row>
    <row r="19" spans="1:19">
      <c r="A19" s="108" t="s">
        <v>11</v>
      </c>
      <c r="B19" s="109" t="s">
        <v>416</v>
      </c>
      <c r="C19" s="105" t="s">
        <v>417</v>
      </c>
      <c r="D19" s="172" t="e">
        <f>#REF!/1000</f>
        <v>#REF!</v>
      </c>
      <c r="E19" s="174" t="e">
        <f>F19+G19+H19+I19</f>
        <v>#REF!</v>
      </c>
      <c r="F19" s="172" t="e">
        <f>#REF!/1000</f>
        <v>#REF!</v>
      </c>
      <c r="G19" s="172" t="e">
        <f>#REF!/1000</f>
        <v>#REF!</v>
      </c>
      <c r="H19" s="172" t="e">
        <f>#REF!/1000</f>
        <v>#REF!</v>
      </c>
      <c r="I19" s="177" t="e">
        <f>#REF!/1000</f>
        <v>#REF!</v>
      </c>
      <c r="K19"/>
      <c r="L19"/>
      <c r="M19"/>
      <c r="N19"/>
      <c r="O19"/>
      <c r="P19"/>
      <c r="Q19"/>
      <c r="R19"/>
      <c r="S19" s="115"/>
    </row>
    <row r="20" spans="1:19">
      <c r="A20" s="108" t="s">
        <v>12</v>
      </c>
      <c r="B20" s="109" t="s">
        <v>426</v>
      </c>
      <c r="C20" s="105" t="s">
        <v>417</v>
      </c>
      <c r="D20" s="113">
        <v>0</v>
      </c>
      <c r="E20" s="113">
        <v>0</v>
      </c>
      <c r="F20" s="113">
        <v>0</v>
      </c>
      <c r="G20" s="113">
        <v>0</v>
      </c>
      <c r="H20" s="113">
        <v>0</v>
      </c>
      <c r="I20" s="114">
        <v>0</v>
      </c>
      <c r="K20"/>
      <c r="L20"/>
      <c r="M20"/>
      <c r="N20"/>
      <c r="O20"/>
      <c r="P20"/>
      <c r="Q20"/>
      <c r="R20"/>
      <c r="S20" s="115"/>
    </row>
    <row r="21" spans="1:19">
      <c r="A21" s="108" t="s">
        <v>51</v>
      </c>
      <c r="B21" s="109" t="s">
        <v>427</v>
      </c>
      <c r="C21" s="105" t="s">
        <v>417</v>
      </c>
      <c r="D21" s="113">
        <v>0</v>
      </c>
      <c r="E21" s="113">
        <v>0</v>
      </c>
      <c r="F21" s="113">
        <v>0</v>
      </c>
      <c r="G21" s="113">
        <v>0</v>
      </c>
      <c r="H21" s="113">
        <v>0</v>
      </c>
      <c r="I21" s="114">
        <v>0</v>
      </c>
    </row>
    <row r="22" spans="1:19">
      <c r="A22" s="108" t="s">
        <v>428</v>
      </c>
      <c r="B22" s="109" t="s">
        <v>421</v>
      </c>
      <c r="C22" s="105" t="s">
        <v>417</v>
      </c>
      <c r="D22" s="113">
        <v>0</v>
      </c>
      <c r="E22" s="113">
        <v>0</v>
      </c>
      <c r="F22" s="113" t="s">
        <v>429</v>
      </c>
      <c r="G22" s="113">
        <v>0</v>
      </c>
      <c r="H22" s="113">
        <v>0</v>
      </c>
      <c r="I22" s="114">
        <v>0</v>
      </c>
    </row>
    <row r="23" spans="1:19" ht="63">
      <c r="A23" s="103" t="s">
        <v>355</v>
      </c>
      <c r="B23" s="104" t="s">
        <v>430</v>
      </c>
      <c r="C23" s="105" t="s">
        <v>417</v>
      </c>
      <c r="D23" s="200" t="e">
        <f>#REF!/1000</f>
        <v>#REF!</v>
      </c>
      <c r="E23" s="208" t="e">
        <f>#REF!/1000</f>
        <v>#REF!</v>
      </c>
      <c r="F23" s="116" t="e">
        <f>F25-F17-F26</f>
        <v>#REF!</v>
      </c>
      <c r="G23" s="116" t="e">
        <f t="shared" ref="G23:H23" si="2">G25-G17-G26</f>
        <v>#REF!</v>
      </c>
      <c r="H23" s="116" t="e">
        <f t="shared" si="2"/>
        <v>#REF!</v>
      </c>
      <c r="I23" s="117" t="e">
        <f>I25-I17-I26</f>
        <v>#REF!</v>
      </c>
      <c r="J23" s="207" t="s">
        <v>608</v>
      </c>
      <c r="K23" s="118"/>
    </row>
    <row r="24" spans="1:19">
      <c r="A24" s="103" t="s">
        <v>356</v>
      </c>
      <c r="B24" s="104" t="s">
        <v>431</v>
      </c>
      <c r="C24" s="105" t="s">
        <v>417</v>
      </c>
      <c r="D24" s="113">
        <v>0</v>
      </c>
      <c r="E24" s="119">
        <v>0</v>
      </c>
      <c r="F24" s="116">
        <v>0</v>
      </c>
      <c r="G24" s="116">
        <v>0</v>
      </c>
      <c r="H24" s="116">
        <v>0</v>
      </c>
      <c r="I24" s="117">
        <v>0</v>
      </c>
      <c r="J24" s="118"/>
      <c r="K24" s="118"/>
    </row>
    <row r="25" spans="1:19" ht="31.5">
      <c r="A25" s="103" t="s">
        <v>357</v>
      </c>
      <c r="B25" s="104" t="s">
        <v>432</v>
      </c>
      <c r="C25" s="105" t="s">
        <v>417</v>
      </c>
      <c r="D25" s="185" t="e">
        <f>D17+D23+D26</f>
        <v>#REF!</v>
      </c>
      <c r="E25" s="185" t="e">
        <f>E17+E23+E26</f>
        <v>#REF!</v>
      </c>
      <c r="F25" s="187" t="e">
        <f>#REF!/1000</f>
        <v>#REF!</v>
      </c>
      <c r="G25" s="187" t="e">
        <f>#REF!/1000</f>
        <v>#REF!</v>
      </c>
      <c r="H25" s="187" t="e">
        <f>#REF!/1000</f>
        <v>#REF!</v>
      </c>
      <c r="I25" s="188" t="e">
        <f>#REF!/1000</f>
        <v>#REF!</v>
      </c>
      <c r="J25" s="118"/>
      <c r="K25" s="118"/>
    </row>
    <row r="26" spans="1:19" ht="31.5">
      <c r="A26" s="103" t="s">
        <v>358</v>
      </c>
      <c r="B26" s="104" t="s">
        <v>433</v>
      </c>
      <c r="C26" s="105" t="s">
        <v>417</v>
      </c>
      <c r="D26" s="187"/>
      <c r="E26" s="187"/>
      <c r="F26" s="116" t="e">
        <f>E26*(F25/E25)</f>
        <v>#REF!</v>
      </c>
      <c r="G26" s="116" t="e">
        <f>E26*(G25/E25)</f>
        <v>#REF!</v>
      </c>
      <c r="H26" s="116" t="e">
        <f>E26*(H25/E25)</f>
        <v>#REF!</v>
      </c>
      <c r="I26" s="117" t="e">
        <f>E26*(I25/E25)</f>
        <v>#REF!</v>
      </c>
      <c r="J26" s="118" t="e">
        <f>#REF!</f>
        <v>#REF!</v>
      </c>
      <c r="K26" s="118" t="e">
        <f>#REF!</f>
        <v>#REF!</v>
      </c>
      <c r="L26" s="118" t="e">
        <f>#REF!</f>
        <v>#REF!</v>
      </c>
      <c r="M26" s="118" t="e">
        <f>#REF!</f>
        <v>#REF!</v>
      </c>
    </row>
    <row r="27" spans="1:19" ht="47.25">
      <c r="A27" s="103" t="s">
        <v>359</v>
      </c>
      <c r="B27" s="104" t="s">
        <v>434</v>
      </c>
      <c r="C27" s="105" t="s">
        <v>417</v>
      </c>
      <c r="D27" s="185" t="e">
        <f>D17</f>
        <v>#REF!</v>
      </c>
      <c r="E27" s="185" t="e">
        <f>E17</f>
        <v>#REF!</v>
      </c>
      <c r="F27" s="185" t="e">
        <f t="shared" ref="F27:I27" si="3">F17</f>
        <v>#REF!</v>
      </c>
      <c r="G27" s="185" t="e">
        <f t="shared" si="3"/>
        <v>#REF!</v>
      </c>
      <c r="H27" s="185" t="e">
        <f t="shared" si="3"/>
        <v>#REF!</v>
      </c>
      <c r="I27" s="189" t="e">
        <f t="shared" si="3"/>
        <v>#REF!</v>
      </c>
      <c r="J27" s="118" t="e">
        <f>F26-J26</f>
        <v>#REF!</v>
      </c>
      <c r="K27" s="118" t="e">
        <f t="shared" ref="K27:M27" si="4">G26-K26</f>
        <v>#REF!</v>
      </c>
      <c r="L27" s="118" t="e">
        <f t="shared" si="4"/>
        <v>#REF!</v>
      </c>
      <c r="M27" s="118" t="e">
        <f t="shared" si="4"/>
        <v>#REF!</v>
      </c>
    </row>
    <row r="28" spans="1:19" ht="31.5">
      <c r="A28" s="103" t="s">
        <v>360</v>
      </c>
      <c r="B28" s="104" t="s">
        <v>435</v>
      </c>
      <c r="C28" s="105" t="s">
        <v>417</v>
      </c>
      <c r="D28" s="184" t="e">
        <f>D25/(100%-2.2%)</f>
        <v>#REF!</v>
      </c>
      <c r="E28" s="184" t="e">
        <f t="shared" ref="E28:I28" si="5">E25/(100%-2.2%)</f>
        <v>#REF!</v>
      </c>
      <c r="F28" s="184" t="e">
        <f t="shared" si="5"/>
        <v>#REF!</v>
      </c>
      <c r="G28" s="184" t="e">
        <f t="shared" si="5"/>
        <v>#REF!</v>
      </c>
      <c r="H28" s="184" t="e">
        <f t="shared" si="5"/>
        <v>#REF!</v>
      </c>
      <c r="I28" s="190" t="e">
        <f t="shared" si="5"/>
        <v>#REF!</v>
      </c>
      <c r="K28" s="118"/>
    </row>
    <row r="29" spans="1:19" ht="31.5">
      <c r="A29" s="103" t="s">
        <v>152</v>
      </c>
      <c r="B29" s="120" t="s">
        <v>436</v>
      </c>
      <c r="C29" s="1192" t="s">
        <v>390</v>
      </c>
      <c r="D29" s="1193"/>
      <c r="E29" s="1193"/>
      <c r="F29" s="1193"/>
      <c r="G29" s="1193"/>
      <c r="H29" s="1193"/>
      <c r="I29" s="1194"/>
    </row>
    <row r="30" spans="1:19" ht="31.5">
      <c r="A30" s="108" t="s">
        <v>124</v>
      </c>
      <c r="B30" s="121" t="s">
        <v>437</v>
      </c>
      <c r="C30" s="206" t="s">
        <v>438</v>
      </c>
      <c r="D30" s="123"/>
      <c r="E30" s="119" t="e">
        <f>F30+G30+H30+I30</f>
        <v>#REF!</v>
      </c>
      <c r="F30" s="113" t="e">
        <f>#REF!/1000</f>
        <v>#REF!</v>
      </c>
      <c r="G30" s="113" t="e">
        <f>#REF!/1000</f>
        <v>#REF!</v>
      </c>
      <c r="H30" s="113" t="e">
        <f>#REF!/1000</f>
        <v>#REF!</v>
      </c>
      <c r="I30" s="114" t="e">
        <f>#REF!/1000</f>
        <v>#REF!</v>
      </c>
      <c r="J30" s="207" t="s">
        <v>607</v>
      </c>
    </row>
    <row r="31" spans="1:19">
      <c r="A31" s="108" t="s">
        <v>153</v>
      </c>
      <c r="B31" s="121" t="s">
        <v>439</v>
      </c>
      <c r="C31" s="122" t="s">
        <v>440</v>
      </c>
      <c r="D31" s="119">
        <v>0</v>
      </c>
      <c r="E31" s="119">
        <v>0</v>
      </c>
      <c r="F31" s="119">
        <v>0</v>
      </c>
      <c r="G31" s="119">
        <v>0</v>
      </c>
      <c r="H31" s="119">
        <v>0</v>
      </c>
      <c r="I31" s="124">
        <v>0</v>
      </c>
    </row>
    <row r="32" spans="1:19">
      <c r="A32" s="108" t="s">
        <v>287</v>
      </c>
      <c r="B32" s="125" t="s">
        <v>441</v>
      </c>
      <c r="C32" s="105" t="s">
        <v>417</v>
      </c>
      <c r="D32" s="119">
        <v>0</v>
      </c>
      <c r="E32" s="119">
        <v>0</v>
      </c>
      <c r="F32" s="119">
        <v>0</v>
      </c>
      <c r="G32" s="119">
        <v>0</v>
      </c>
      <c r="H32" s="119">
        <v>0</v>
      </c>
      <c r="I32" s="124">
        <v>0</v>
      </c>
    </row>
    <row r="33" spans="1:9">
      <c r="A33" s="108" t="s">
        <v>442</v>
      </c>
      <c r="B33" s="121" t="s">
        <v>443</v>
      </c>
      <c r="C33" s="105" t="s">
        <v>417</v>
      </c>
      <c r="D33" s="119">
        <v>0</v>
      </c>
      <c r="E33" s="119">
        <v>0</v>
      </c>
      <c r="F33" s="119">
        <v>0</v>
      </c>
      <c r="G33" s="119">
        <v>0</v>
      </c>
      <c r="H33" s="119">
        <v>0</v>
      </c>
      <c r="I33" s="124">
        <v>0</v>
      </c>
    </row>
    <row r="34" spans="1:9" ht="31.5">
      <c r="A34" s="103" t="s">
        <v>361</v>
      </c>
      <c r="B34" s="104" t="s">
        <v>444</v>
      </c>
      <c r="C34" s="105" t="s">
        <v>440</v>
      </c>
      <c r="D34" s="113" t="e">
        <f>D35*D25/1000</f>
        <v>#REF!</v>
      </c>
      <c r="E34" s="113" t="e">
        <f t="shared" ref="E34:I34" si="6">E35*E25/1000</f>
        <v>#REF!</v>
      </c>
      <c r="F34" s="113" t="e">
        <f t="shared" si="6"/>
        <v>#REF!</v>
      </c>
      <c r="G34" s="113" t="e">
        <f t="shared" si="6"/>
        <v>#REF!</v>
      </c>
      <c r="H34" s="113" t="e">
        <f t="shared" si="6"/>
        <v>#REF!</v>
      </c>
      <c r="I34" s="114" t="e">
        <f t="shared" si="6"/>
        <v>#REF!</v>
      </c>
    </row>
    <row r="35" spans="1:9">
      <c r="A35" s="103" t="s">
        <v>362</v>
      </c>
      <c r="B35" s="104" t="s">
        <v>445</v>
      </c>
      <c r="C35" s="105" t="s">
        <v>446</v>
      </c>
      <c r="D35" s="126"/>
      <c r="E35" s="119"/>
      <c r="F35" s="113">
        <f>E35</f>
        <v>0</v>
      </c>
      <c r="G35" s="113">
        <f t="shared" ref="G35:I35" si="7">F35</f>
        <v>0</v>
      </c>
      <c r="H35" s="113">
        <f t="shared" si="7"/>
        <v>0</v>
      </c>
      <c r="I35" s="114">
        <f t="shared" si="7"/>
        <v>0</v>
      </c>
    </row>
    <row r="36" spans="1:9" ht="31.5" hidden="1">
      <c r="A36" s="103" t="s">
        <v>363</v>
      </c>
      <c r="B36" s="104" t="s">
        <v>447</v>
      </c>
      <c r="C36" s="105" t="s">
        <v>446</v>
      </c>
      <c r="D36" s="105"/>
      <c r="E36" s="122"/>
      <c r="F36" s="105"/>
      <c r="G36" s="105"/>
      <c r="H36" s="105"/>
      <c r="I36" s="127"/>
    </row>
    <row r="37" spans="1:9" ht="31.5">
      <c r="A37" s="103" t="s">
        <v>363</v>
      </c>
      <c r="B37" s="104" t="s">
        <v>448</v>
      </c>
      <c r="C37" s="105" t="s">
        <v>449</v>
      </c>
      <c r="D37" s="191"/>
      <c r="E37" s="192"/>
      <c r="F37" s="116" t="s">
        <v>429</v>
      </c>
      <c r="G37" s="116" t="s">
        <v>429</v>
      </c>
      <c r="H37" s="116" t="s">
        <v>258</v>
      </c>
      <c r="I37" s="117" t="s">
        <v>429</v>
      </c>
    </row>
    <row r="38" spans="1:9" ht="31.5">
      <c r="A38" s="103" t="s">
        <v>364</v>
      </c>
      <c r="B38" s="128" t="s">
        <v>450</v>
      </c>
      <c r="C38" s="105" t="s">
        <v>451</v>
      </c>
      <c r="D38" s="192" t="e">
        <f>D37/D25</f>
        <v>#REF!</v>
      </c>
      <c r="E38" s="192" t="e">
        <f t="shared" ref="E38" si="8">E37/E25</f>
        <v>#REF!</v>
      </c>
      <c r="F38" s="116" t="s">
        <v>429</v>
      </c>
      <c r="G38" s="116" t="s">
        <v>429</v>
      </c>
      <c r="H38" s="116" t="s">
        <v>258</v>
      </c>
      <c r="I38" s="117" t="s">
        <v>429</v>
      </c>
    </row>
    <row r="39" spans="1:9" ht="31.5">
      <c r="A39" s="103" t="s">
        <v>365</v>
      </c>
      <c r="B39" s="104" t="s">
        <v>452</v>
      </c>
      <c r="C39" s="105" t="s">
        <v>453</v>
      </c>
      <c r="D39" s="192"/>
      <c r="E39" s="193"/>
      <c r="F39" s="116" t="s">
        <v>429</v>
      </c>
      <c r="G39" s="116" t="s">
        <v>429</v>
      </c>
      <c r="H39" s="116" t="s">
        <v>258</v>
      </c>
      <c r="I39" s="117" t="s">
        <v>429</v>
      </c>
    </row>
    <row r="40" spans="1:9" s="130" customFormat="1" ht="47.25">
      <c r="A40" s="129" t="s">
        <v>366</v>
      </c>
      <c r="B40" s="120" t="s">
        <v>454</v>
      </c>
      <c r="C40" s="122" t="s">
        <v>449</v>
      </c>
      <c r="D40" s="119">
        <v>0</v>
      </c>
      <c r="E40" s="119">
        <v>0</v>
      </c>
      <c r="F40" s="119">
        <v>0</v>
      </c>
      <c r="G40" s="119">
        <v>0</v>
      </c>
      <c r="H40" s="119">
        <v>0</v>
      </c>
      <c r="I40" s="124">
        <v>0</v>
      </c>
    </row>
    <row r="41" spans="1:9" ht="31.5">
      <c r="A41" s="103" t="s">
        <v>367</v>
      </c>
      <c r="B41" s="104" t="s">
        <v>455</v>
      </c>
      <c r="C41" s="105" t="s">
        <v>456</v>
      </c>
      <c r="D41" s="195">
        <v>141</v>
      </c>
      <c r="E41" s="194" t="e">
        <f>#REF!</f>
        <v>#REF!</v>
      </c>
      <c r="F41" s="196" t="e">
        <f>E41</f>
        <v>#REF!</v>
      </c>
      <c r="G41" s="196" t="e">
        <f>E41</f>
        <v>#REF!</v>
      </c>
      <c r="H41" s="196" t="e">
        <f>E41</f>
        <v>#REF!</v>
      </c>
      <c r="I41" s="197" t="e">
        <f>E41</f>
        <v>#REF!</v>
      </c>
    </row>
    <row r="42" spans="1:9" ht="31.5">
      <c r="A42" s="103" t="s">
        <v>369</v>
      </c>
      <c r="B42" s="104" t="s">
        <v>457</v>
      </c>
      <c r="C42" s="105" t="s">
        <v>417</v>
      </c>
      <c r="D42" s="198">
        <f>365-D41</f>
        <v>224</v>
      </c>
      <c r="E42" s="198" t="e">
        <f>365-E41</f>
        <v>#REF!</v>
      </c>
      <c r="F42" s="198" t="e">
        <f t="shared" ref="F42:I42" si="9">365-F41</f>
        <v>#REF!</v>
      </c>
      <c r="G42" s="198" t="e">
        <f t="shared" si="9"/>
        <v>#REF!</v>
      </c>
      <c r="H42" s="198" t="e">
        <f t="shared" si="9"/>
        <v>#REF!</v>
      </c>
      <c r="I42" s="199" t="e">
        <f t="shared" si="9"/>
        <v>#REF!</v>
      </c>
    </row>
    <row r="43" spans="1:9" ht="47.25">
      <c r="A43" s="103" t="s">
        <v>368</v>
      </c>
      <c r="B43" s="104" t="s">
        <v>458</v>
      </c>
      <c r="C43" s="105" t="s">
        <v>459</v>
      </c>
      <c r="D43" s="105"/>
      <c r="E43" s="122">
        <f>D43</f>
        <v>0</v>
      </c>
      <c r="F43" s="122">
        <f t="shared" ref="F43:I43" si="10">E43</f>
        <v>0</v>
      </c>
      <c r="G43" s="122">
        <f t="shared" si="10"/>
        <v>0</v>
      </c>
      <c r="H43" s="122">
        <f t="shared" si="10"/>
        <v>0</v>
      </c>
      <c r="I43" s="132">
        <f t="shared" si="10"/>
        <v>0</v>
      </c>
    </row>
    <row r="44" spans="1:9" ht="31.5">
      <c r="A44" s="103" t="s">
        <v>369</v>
      </c>
      <c r="B44" s="104" t="s">
        <v>460</v>
      </c>
      <c r="C44" s="105" t="s">
        <v>417</v>
      </c>
      <c r="D44" s="195">
        <v>2.6</v>
      </c>
      <c r="E44" s="192" t="e">
        <f>#REF!</f>
        <v>#REF!</v>
      </c>
      <c r="F44" s="122" t="s">
        <v>429</v>
      </c>
      <c r="G44" s="122" t="s">
        <v>429</v>
      </c>
      <c r="H44" s="122" t="s">
        <v>258</v>
      </c>
      <c r="I44" s="132" t="s">
        <v>429</v>
      </c>
    </row>
    <row r="45" spans="1:9" ht="47.25">
      <c r="A45" s="103" t="s">
        <v>370</v>
      </c>
      <c r="B45" s="104" t="s">
        <v>461</v>
      </c>
      <c r="C45" s="105" t="s">
        <v>417</v>
      </c>
      <c r="D45" s="105"/>
      <c r="E45" s="122">
        <f>D45</f>
        <v>0</v>
      </c>
      <c r="F45" s="122" t="s">
        <v>429</v>
      </c>
      <c r="G45" s="122" t="s">
        <v>429</v>
      </c>
      <c r="H45" s="122" t="s">
        <v>258</v>
      </c>
      <c r="I45" s="132" t="s">
        <v>429</v>
      </c>
    </row>
    <row r="46" spans="1:9" ht="47.25" hidden="1">
      <c r="A46" s="103" t="s">
        <v>373</v>
      </c>
      <c r="B46" s="104" t="s">
        <v>462</v>
      </c>
      <c r="C46" s="105" t="s">
        <v>417</v>
      </c>
      <c r="D46" s="105"/>
      <c r="E46" s="122" t="s">
        <v>390</v>
      </c>
      <c r="F46" s="105" t="s">
        <v>390</v>
      </c>
      <c r="G46" s="105" t="s">
        <v>390</v>
      </c>
      <c r="H46" s="105"/>
      <c r="I46" s="127" t="s">
        <v>390</v>
      </c>
    </row>
    <row r="47" spans="1:9" ht="47.25" hidden="1">
      <c r="A47" s="103" t="s">
        <v>374</v>
      </c>
      <c r="B47" s="104" t="s">
        <v>463</v>
      </c>
      <c r="C47" s="105" t="s">
        <v>390</v>
      </c>
      <c r="D47" s="105"/>
      <c r="E47" s="122" t="s">
        <v>390</v>
      </c>
      <c r="F47" s="105" t="s">
        <v>390</v>
      </c>
      <c r="G47" s="105" t="s">
        <v>390</v>
      </c>
      <c r="H47" s="105"/>
      <c r="I47" s="127" t="s">
        <v>390</v>
      </c>
    </row>
    <row r="48" spans="1:9" hidden="1">
      <c r="A48" s="108" t="s">
        <v>464</v>
      </c>
      <c r="B48" s="109" t="s">
        <v>465</v>
      </c>
      <c r="C48" s="105" t="s">
        <v>466</v>
      </c>
      <c r="D48" s="105">
        <v>0</v>
      </c>
      <c r="E48" s="105">
        <v>0</v>
      </c>
      <c r="F48" s="105">
        <v>0</v>
      </c>
      <c r="G48" s="105">
        <v>0</v>
      </c>
      <c r="H48" s="105">
        <v>0</v>
      </c>
      <c r="I48" s="127">
        <v>0</v>
      </c>
    </row>
    <row r="49" spans="1:19" hidden="1">
      <c r="A49" s="108" t="s">
        <v>467</v>
      </c>
      <c r="B49" s="109" t="s">
        <v>468</v>
      </c>
      <c r="C49" s="105" t="s">
        <v>456</v>
      </c>
      <c r="D49" s="105">
        <v>0</v>
      </c>
      <c r="E49" s="105">
        <v>0</v>
      </c>
      <c r="F49" s="105">
        <v>0</v>
      </c>
      <c r="G49" s="105">
        <v>0</v>
      </c>
      <c r="H49" s="105">
        <v>0</v>
      </c>
      <c r="I49" s="127">
        <v>0</v>
      </c>
    </row>
    <row r="50" spans="1:19" hidden="1">
      <c r="A50" s="108" t="s">
        <v>469</v>
      </c>
      <c r="B50" s="109" t="s">
        <v>470</v>
      </c>
      <c r="C50" s="105" t="s">
        <v>471</v>
      </c>
      <c r="D50" s="105">
        <v>0</v>
      </c>
      <c r="E50" s="105">
        <v>0</v>
      </c>
      <c r="F50" s="105">
        <v>0</v>
      </c>
      <c r="G50" s="105">
        <v>0</v>
      </c>
      <c r="H50" s="105">
        <v>0</v>
      </c>
      <c r="I50" s="127">
        <v>0</v>
      </c>
    </row>
    <row r="51" spans="1:19" ht="31.5" hidden="1">
      <c r="A51" s="103" t="s">
        <v>375</v>
      </c>
      <c r="B51" s="104" t="s">
        <v>472</v>
      </c>
      <c r="C51" s="105" t="s">
        <v>473</v>
      </c>
      <c r="D51" s="105">
        <v>0</v>
      </c>
      <c r="E51" s="105">
        <v>0</v>
      </c>
      <c r="F51" s="105">
        <v>0</v>
      </c>
      <c r="G51" s="105">
        <v>0</v>
      </c>
      <c r="H51" s="105">
        <v>0</v>
      </c>
      <c r="I51" s="127">
        <v>0</v>
      </c>
    </row>
    <row r="52" spans="1:19" ht="31.5" hidden="1">
      <c r="A52" s="103" t="s">
        <v>376</v>
      </c>
      <c r="B52" s="104" t="s">
        <v>474</v>
      </c>
      <c r="C52" s="105" t="s">
        <v>475</v>
      </c>
      <c r="D52" s="105">
        <v>0</v>
      </c>
      <c r="E52" s="105">
        <v>0</v>
      </c>
      <c r="F52" s="105">
        <v>0</v>
      </c>
      <c r="G52" s="105">
        <v>0</v>
      </c>
      <c r="H52" s="105">
        <v>0</v>
      </c>
      <c r="I52" s="127">
        <v>0</v>
      </c>
    </row>
    <row r="53" spans="1:19" ht="31.5" hidden="1">
      <c r="A53" s="103" t="s">
        <v>377</v>
      </c>
      <c r="B53" s="104" t="s">
        <v>476</v>
      </c>
      <c r="C53" s="105" t="s">
        <v>390</v>
      </c>
      <c r="D53" s="105">
        <v>0</v>
      </c>
      <c r="E53" s="105">
        <v>0</v>
      </c>
      <c r="F53" s="105">
        <v>0</v>
      </c>
      <c r="G53" s="105">
        <v>0</v>
      </c>
      <c r="H53" s="105">
        <v>0</v>
      </c>
      <c r="I53" s="127">
        <v>0</v>
      </c>
    </row>
    <row r="54" spans="1:19" hidden="1">
      <c r="A54" s="108" t="s">
        <v>477</v>
      </c>
      <c r="B54" s="125" t="s">
        <v>478</v>
      </c>
      <c r="C54" s="105" t="s">
        <v>459</v>
      </c>
      <c r="D54" s="105">
        <v>0</v>
      </c>
      <c r="E54" s="105">
        <v>0</v>
      </c>
      <c r="F54" s="105">
        <v>0</v>
      </c>
      <c r="G54" s="105">
        <v>0</v>
      </c>
      <c r="H54" s="105">
        <v>0</v>
      </c>
      <c r="I54" s="127">
        <v>0</v>
      </c>
    </row>
    <row r="55" spans="1:19" hidden="1">
      <c r="A55" s="108" t="s">
        <v>479</v>
      </c>
      <c r="B55" s="125" t="s">
        <v>480</v>
      </c>
      <c r="C55" s="105" t="s">
        <v>417</v>
      </c>
      <c r="D55" s="105">
        <v>0</v>
      </c>
      <c r="E55" s="105">
        <v>0</v>
      </c>
      <c r="F55" s="105">
        <v>0</v>
      </c>
      <c r="G55" s="105">
        <v>0</v>
      </c>
      <c r="H55" s="105">
        <v>0</v>
      </c>
      <c r="I55" s="127">
        <v>0</v>
      </c>
    </row>
    <row r="56" spans="1:19" ht="31.5">
      <c r="A56" s="103" t="s">
        <v>371</v>
      </c>
      <c r="B56" s="104" t="s">
        <v>481</v>
      </c>
      <c r="C56" s="105" t="s">
        <v>390</v>
      </c>
      <c r="D56" s="105"/>
      <c r="E56" s="122"/>
      <c r="F56" s="122" t="s">
        <v>429</v>
      </c>
      <c r="G56" s="122" t="s">
        <v>429</v>
      </c>
      <c r="H56" s="122" t="s">
        <v>258</v>
      </c>
      <c r="I56" s="132" t="s">
        <v>429</v>
      </c>
    </row>
    <row r="57" spans="1:19" ht="47.25">
      <c r="A57" s="108" t="s">
        <v>482</v>
      </c>
      <c r="B57" s="125" t="s">
        <v>437</v>
      </c>
      <c r="C57" s="105" t="s">
        <v>483</v>
      </c>
      <c r="D57" s="205" t="e">
        <f>#REF!</f>
        <v>#REF!</v>
      </c>
      <c r="E57" s="205" t="e">
        <f>#REF!</f>
        <v>#REF!</v>
      </c>
      <c r="F57" s="122" t="s">
        <v>429</v>
      </c>
      <c r="G57" s="122" t="s">
        <v>429</v>
      </c>
      <c r="H57" s="122" t="s">
        <v>258</v>
      </c>
      <c r="I57" s="132" t="s">
        <v>429</v>
      </c>
      <c r="J57" s="204" t="s">
        <v>606</v>
      </c>
    </row>
    <row r="58" spans="1:19">
      <c r="A58" s="108" t="s">
        <v>484</v>
      </c>
      <c r="B58" s="125" t="s">
        <v>439</v>
      </c>
      <c r="C58" s="105" t="s">
        <v>417</v>
      </c>
      <c r="D58" s="105">
        <v>0</v>
      </c>
      <c r="E58" s="122">
        <v>0</v>
      </c>
      <c r="F58" s="122" t="s">
        <v>429</v>
      </c>
      <c r="G58" s="122" t="s">
        <v>429</v>
      </c>
      <c r="H58" s="122" t="s">
        <v>258</v>
      </c>
      <c r="I58" s="132" t="s">
        <v>429</v>
      </c>
    </row>
    <row r="59" spans="1:19">
      <c r="A59" s="108" t="s">
        <v>485</v>
      </c>
      <c r="B59" s="125" t="s">
        <v>441</v>
      </c>
      <c r="C59" s="105" t="s">
        <v>417</v>
      </c>
      <c r="D59" s="105">
        <v>0</v>
      </c>
      <c r="E59" s="122">
        <v>0</v>
      </c>
      <c r="F59" s="122" t="s">
        <v>429</v>
      </c>
      <c r="G59" s="122" t="s">
        <v>429</v>
      </c>
      <c r="H59" s="122" t="s">
        <v>429</v>
      </c>
      <c r="I59" s="132" t="s">
        <v>429</v>
      </c>
    </row>
    <row r="60" spans="1:19">
      <c r="A60" s="108" t="s">
        <v>486</v>
      </c>
      <c r="B60" s="125" t="s">
        <v>443</v>
      </c>
      <c r="C60" s="105" t="s">
        <v>417</v>
      </c>
      <c r="D60" s="105">
        <v>0</v>
      </c>
      <c r="E60" s="122">
        <v>0</v>
      </c>
      <c r="F60" s="122" t="s">
        <v>429</v>
      </c>
      <c r="G60" s="122" t="s">
        <v>429</v>
      </c>
      <c r="H60" s="122" t="s">
        <v>429</v>
      </c>
      <c r="I60" s="132" t="s">
        <v>429</v>
      </c>
    </row>
    <row r="61" spans="1:19" ht="47.25" customHeight="1">
      <c r="A61" s="108" t="s">
        <v>372</v>
      </c>
      <c r="B61" s="104" t="s">
        <v>487</v>
      </c>
      <c r="C61" s="1195" t="s">
        <v>488</v>
      </c>
      <c r="D61" s="201"/>
      <c r="E61" s="122" t="s">
        <v>429</v>
      </c>
      <c r="F61" s="122" t="s">
        <v>429</v>
      </c>
      <c r="G61" s="122" t="s">
        <v>429</v>
      </c>
      <c r="H61" s="122" t="s">
        <v>429</v>
      </c>
      <c r="I61" s="132" t="s">
        <v>429</v>
      </c>
      <c r="J61" s="202" t="s">
        <v>604</v>
      </c>
      <c r="Q61" s="133"/>
      <c r="R61" s="133"/>
      <c r="S61" s="133"/>
    </row>
    <row r="62" spans="1:19">
      <c r="A62" s="108" t="s">
        <v>489</v>
      </c>
      <c r="B62" s="125" t="s">
        <v>490</v>
      </c>
      <c r="C62" s="1196"/>
      <c r="D62" s="122" t="s">
        <v>429</v>
      </c>
      <c r="E62" s="119" t="e">
        <f>#REF!</f>
        <v>#REF!</v>
      </c>
      <c r="F62" s="113" t="e">
        <f>#REF!</f>
        <v>#REF!</v>
      </c>
      <c r="G62" s="113" t="e">
        <f>#REF!</f>
        <v>#REF!</v>
      </c>
      <c r="H62" s="113" t="e">
        <f>#REF!</f>
        <v>#REF!</v>
      </c>
      <c r="I62" s="114" t="e">
        <f>#REF!</f>
        <v>#REF!</v>
      </c>
      <c r="Q62" s="133"/>
      <c r="R62" s="133"/>
      <c r="S62" s="133"/>
    </row>
    <row r="63" spans="1:19">
      <c r="A63" s="108" t="s">
        <v>491</v>
      </c>
      <c r="B63" s="125" t="s">
        <v>492</v>
      </c>
      <c r="C63" s="1196"/>
      <c r="D63" s="122" t="s">
        <v>429</v>
      </c>
      <c r="E63" s="119" t="e">
        <f>#REF!</f>
        <v>#REF!</v>
      </c>
      <c r="F63" s="113" t="e">
        <f t="shared" ref="F63:I64" si="11">E63</f>
        <v>#REF!</v>
      </c>
      <c r="G63" s="113" t="e">
        <f t="shared" si="11"/>
        <v>#REF!</v>
      </c>
      <c r="H63" s="113" t="e">
        <f t="shared" si="11"/>
        <v>#REF!</v>
      </c>
      <c r="I63" s="114" t="e">
        <f t="shared" si="11"/>
        <v>#REF!</v>
      </c>
      <c r="Q63" s="133"/>
      <c r="R63" s="133"/>
      <c r="S63" s="133"/>
    </row>
    <row r="64" spans="1:19">
      <c r="A64" s="108" t="s">
        <v>493</v>
      </c>
      <c r="B64" s="125" t="s">
        <v>494</v>
      </c>
      <c r="C64" s="1197"/>
      <c r="D64" s="122" t="s">
        <v>429</v>
      </c>
      <c r="E64" s="119" t="e">
        <f>#REF!</f>
        <v>#REF!</v>
      </c>
      <c r="F64" s="113" t="e">
        <f t="shared" si="11"/>
        <v>#REF!</v>
      </c>
      <c r="G64" s="113" t="e">
        <f t="shared" si="11"/>
        <v>#REF!</v>
      </c>
      <c r="H64" s="113" t="e">
        <f t="shared" si="11"/>
        <v>#REF!</v>
      </c>
      <c r="I64" s="114" t="e">
        <f t="shared" si="11"/>
        <v>#REF!</v>
      </c>
      <c r="Q64" s="133"/>
      <c r="R64" s="133"/>
      <c r="S64" s="133"/>
    </row>
    <row r="65" spans="1:19" ht="31.5">
      <c r="A65" s="103" t="s">
        <v>373</v>
      </c>
      <c r="B65" s="104" t="s">
        <v>495</v>
      </c>
      <c r="C65" s="105" t="s">
        <v>605</v>
      </c>
      <c r="D65" s="201"/>
      <c r="E65" s="119" t="e">
        <f>(#REF!+#REF!+#REF!)/E37</f>
        <v>#REF!</v>
      </c>
      <c r="F65" s="122" t="s">
        <v>429</v>
      </c>
      <c r="G65" s="122" t="s">
        <v>429</v>
      </c>
      <c r="H65" s="122" t="s">
        <v>429</v>
      </c>
      <c r="I65" s="132" t="s">
        <v>429</v>
      </c>
      <c r="Q65" s="133"/>
      <c r="R65" s="133"/>
      <c r="S65" s="133"/>
    </row>
    <row r="66" spans="1:19" ht="31.5">
      <c r="A66" s="103" t="s">
        <v>374</v>
      </c>
      <c r="B66" s="104" t="s">
        <v>496</v>
      </c>
      <c r="C66" s="105" t="s">
        <v>497</v>
      </c>
      <c r="D66" s="185">
        <v>0</v>
      </c>
      <c r="E66" s="185">
        <v>0</v>
      </c>
      <c r="F66" s="185">
        <v>0</v>
      </c>
      <c r="G66" s="185">
        <v>0</v>
      </c>
      <c r="H66" s="185">
        <v>0</v>
      </c>
      <c r="I66" s="189">
        <v>0</v>
      </c>
      <c r="Q66" s="115"/>
      <c r="R66" s="133"/>
      <c r="S66" s="133"/>
    </row>
    <row r="67" spans="1:19" ht="31.5">
      <c r="A67" s="103" t="s">
        <v>375</v>
      </c>
      <c r="B67" s="104" t="s">
        <v>498</v>
      </c>
      <c r="C67" s="105" t="s">
        <v>499</v>
      </c>
      <c r="D67" s="185">
        <v>0</v>
      </c>
      <c r="E67" s="185">
        <v>0</v>
      </c>
      <c r="F67" s="185">
        <v>0</v>
      </c>
      <c r="G67" s="185">
        <v>0</v>
      </c>
      <c r="H67" s="185">
        <v>0</v>
      </c>
      <c r="I67" s="189">
        <v>0</v>
      </c>
      <c r="Q67" s="133"/>
      <c r="R67" s="133"/>
      <c r="S67" s="133"/>
    </row>
    <row r="68" spans="1:19" ht="32.25" thickBot="1">
      <c r="A68" s="134" t="s">
        <v>376</v>
      </c>
      <c r="B68" s="135" t="s">
        <v>500</v>
      </c>
      <c r="C68" s="136" t="s">
        <v>501</v>
      </c>
      <c r="D68" s="137">
        <v>21.61387596550674</v>
      </c>
      <c r="E68" s="138" t="e">
        <f>#REF!</f>
        <v>#REF!</v>
      </c>
      <c r="F68" s="139" t="s">
        <v>429</v>
      </c>
      <c r="G68" s="139" t="s">
        <v>429</v>
      </c>
      <c r="H68" s="139" t="s">
        <v>429</v>
      </c>
      <c r="I68" s="140" t="s">
        <v>429</v>
      </c>
      <c r="Q68" s="133"/>
      <c r="R68" s="133"/>
      <c r="S68" s="133"/>
    </row>
    <row r="69" spans="1:19" ht="35.25" hidden="1" customHeight="1">
      <c r="A69" s="141" t="s">
        <v>377</v>
      </c>
      <c r="B69" s="142" t="s">
        <v>502</v>
      </c>
      <c r="C69" s="143" t="s">
        <v>503</v>
      </c>
      <c r="D69" s="144"/>
      <c r="E69" s="145" t="s">
        <v>390</v>
      </c>
      <c r="F69" s="143" t="s">
        <v>390</v>
      </c>
      <c r="G69" s="143" t="s">
        <v>390</v>
      </c>
      <c r="H69" s="143"/>
      <c r="I69" s="143" t="s">
        <v>390</v>
      </c>
    </row>
    <row r="70" spans="1:19" ht="63" hidden="1">
      <c r="A70" s="146" t="s">
        <v>378</v>
      </c>
      <c r="B70" s="104" t="s">
        <v>504</v>
      </c>
      <c r="C70" s="105" t="s">
        <v>417</v>
      </c>
      <c r="D70" s="126">
        <v>1163.1551900000002</v>
      </c>
      <c r="E70" s="122"/>
      <c r="F70" s="105"/>
      <c r="G70" s="105"/>
      <c r="H70" s="105"/>
      <c r="I70" s="105"/>
    </row>
    <row r="71" spans="1:19" ht="63" hidden="1">
      <c r="A71" s="146" t="s">
        <v>379</v>
      </c>
      <c r="B71" s="104" t="s">
        <v>505</v>
      </c>
      <c r="C71" s="105" t="s">
        <v>417</v>
      </c>
      <c r="D71" s="126">
        <v>173.47330000000034</v>
      </c>
      <c r="E71" s="122"/>
      <c r="F71" s="105"/>
      <c r="G71" s="105"/>
      <c r="H71" s="105"/>
      <c r="I71" s="105"/>
    </row>
    <row r="72" spans="1:19" ht="78.75" hidden="1">
      <c r="A72" s="146" t="s">
        <v>506</v>
      </c>
      <c r="B72" s="147" t="s">
        <v>507</v>
      </c>
      <c r="C72" s="105" t="s">
        <v>508</v>
      </c>
      <c r="D72" s="105">
        <v>989.68188999999995</v>
      </c>
      <c r="E72" s="122"/>
      <c r="F72" s="105"/>
      <c r="G72" s="105"/>
      <c r="H72" s="105"/>
      <c r="I72" s="105"/>
      <c r="N72" s="115"/>
    </row>
    <row r="73" spans="1:19" ht="31.5" hidden="1">
      <c r="A73" s="146" t="s">
        <v>509</v>
      </c>
      <c r="B73" s="104" t="s">
        <v>510</v>
      </c>
      <c r="C73" s="105" t="s">
        <v>511</v>
      </c>
      <c r="D73" s="105"/>
      <c r="E73" s="122"/>
      <c r="F73" s="105"/>
      <c r="G73" s="105"/>
      <c r="H73" s="105"/>
      <c r="I73" s="105"/>
    </row>
    <row r="74" spans="1:19" ht="47.25" hidden="1">
      <c r="A74" s="146" t="s">
        <v>512</v>
      </c>
      <c r="B74" s="104" t="s">
        <v>513</v>
      </c>
      <c r="C74" s="105" t="s">
        <v>514</v>
      </c>
      <c r="D74" s="126"/>
      <c r="E74" s="126"/>
      <c r="F74" s="126"/>
      <c r="G74" s="105" t="s">
        <v>429</v>
      </c>
      <c r="H74" s="105" t="s">
        <v>429</v>
      </c>
      <c r="I74" s="105" t="s">
        <v>429</v>
      </c>
    </row>
    <row r="75" spans="1:19" ht="47.25" hidden="1">
      <c r="A75" s="146" t="s">
        <v>515</v>
      </c>
      <c r="B75" s="104" t="s">
        <v>516</v>
      </c>
      <c r="C75" s="105" t="s">
        <v>514</v>
      </c>
      <c r="D75" s="105">
        <v>0</v>
      </c>
      <c r="E75" s="105">
        <v>0</v>
      </c>
      <c r="F75" s="105">
        <v>0</v>
      </c>
      <c r="G75" s="105" t="s">
        <v>429</v>
      </c>
      <c r="H75" s="105" t="s">
        <v>429</v>
      </c>
      <c r="I75" s="105" t="s">
        <v>429</v>
      </c>
    </row>
    <row r="76" spans="1:19" ht="47.25" hidden="1">
      <c r="A76" s="146" t="s">
        <v>517</v>
      </c>
      <c r="B76" s="104" t="s">
        <v>518</v>
      </c>
      <c r="C76" s="105" t="s">
        <v>519</v>
      </c>
      <c r="D76" s="105">
        <v>0</v>
      </c>
      <c r="E76" s="122">
        <f>F76+G76+H76+I76</f>
        <v>18884</v>
      </c>
      <c r="F76" s="131">
        <v>18582</v>
      </c>
      <c r="G76" s="131">
        <v>2</v>
      </c>
      <c r="H76" s="131">
        <v>21</v>
      </c>
      <c r="I76" s="131">
        <v>279</v>
      </c>
    </row>
    <row r="77" spans="1:19" ht="47.25" hidden="1">
      <c r="A77" s="146" t="s">
        <v>520</v>
      </c>
      <c r="B77" s="104" t="s">
        <v>521</v>
      </c>
      <c r="C77" s="105" t="s">
        <v>519</v>
      </c>
      <c r="D77" s="105">
        <v>0</v>
      </c>
      <c r="E77" s="105">
        <v>0</v>
      </c>
      <c r="F77" s="105">
        <v>0</v>
      </c>
      <c r="G77" s="105">
        <v>0</v>
      </c>
      <c r="H77" s="105">
        <v>0</v>
      </c>
      <c r="I77" s="105">
        <v>0</v>
      </c>
      <c r="N77" s="133"/>
      <c r="O77" s="133"/>
      <c r="P77" s="133"/>
    </row>
    <row r="78" spans="1:19">
      <c r="A78" s="90"/>
      <c r="B78" s="148"/>
      <c r="C78" s="149"/>
      <c r="D78" s="149"/>
      <c r="E78" s="150"/>
      <c r="F78" s="149"/>
      <c r="G78" s="149"/>
      <c r="H78" s="149"/>
      <c r="I78" s="149"/>
      <c r="N78" s="133"/>
      <c r="O78" s="133"/>
      <c r="P78" s="133"/>
    </row>
    <row r="79" spans="1:19">
      <c r="A79" s="90"/>
      <c r="B79" s="148"/>
      <c r="C79" s="149"/>
      <c r="D79" s="149"/>
      <c r="E79" s="150"/>
      <c r="F79" s="149"/>
      <c r="G79" s="149"/>
      <c r="H79" s="149"/>
      <c r="I79" s="149"/>
      <c r="N79" s="1198"/>
      <c r="O79" s="133"/>
      <c r="P79" s="133"/>
    </row>
    <row r="80" spans="1:19">
      <c r="A80" s="90"/>
      <c r="B80" s="203" t="e">
        <f>#REF!</f>
        <v>#REF!</v>
      </c>
      <c r="C80" s="91"/>
      <c r="D80" s="91" t="s">
        <v>197</v>
      </c>
      <c r="E80" s="151"/>
      <c r="F80" s="91"/>
      <c r="G80" s="1199" t="e">
        <f>#REF!</f>
        <v>#REF!</v>
      </c>
      <c r="H80" s="1199"/>
      <c r="I80" s="1199"/>
      <c r="N80" s="1198"/>
      <c r="O80" s="133"/>
      <c r="P80" s="133"/>
    </row>
    <row r="81" spans="1:16">
      <c r="A81" s="90"/>
      <c r="B81" s="152" t="s">
        <v>522</v>
      </c>
      <c r="C81" s="91"/>
      <c r="D81" s="1200" t="s">
        <v>154</v>
      </c>
      <c r="E81" s="1200"/>
      <c r="F81" s="91"/>
      <c r="G81" s="1200" t="s">
        <v>523</v>
      </c>
      <c r="H81" s="1200"/>
      <c r="I81" s="1200"/>
      <c r="N81" s="133"/>
      <c r="O81" s="133"/>
      <c r="P81" s="133"/>
    </row>
    <row r="82" spans="1:16">
      <c r="A82" s="90"/>
      <c r="B82" s="153"/>
      <c r="C82" s="91"/>
      <c r="D82" s="91"/>
      <c r="E82" s="95"/>
      <c r="F82" s="91"/>
      <c r="G82" s="91"/>
      <c r="H82" s="91"/>
      <c r="I82" s="91"/>
    </row>
    <row r="83" spans="1:16">
      <c r="A83" s="90"/>
      <c r="B83" s="154"/>
      <c r="C83" s="91"/>
      <c r="D83" s="91"/>
      <c r="E83" s="95"/>
      <c r="F83" s="91"/>
      <c r="G83" s="91"/>
      <c r="H83" s="91"/>
      <c r="I83" s="91"/>
    </row>
    <row r="84" spans="1:16" ht="29.25" customHeight="1">
      <c r="A84" s="155" t="s">
        <v>524</v>
      </c>
      <c r="B84" s="156"/>
      <c r="C84" s="156"/>
      <c r="D84" s="156"/>
      <c r="E84" s="156"/>
      <c r="F84" s="156"/>
      <c r="G84" s="156"/>
      <c r="H84" s="156"/>
      <c r="I84" s="156"/>
    </row>
    <row r="85" spans="1:16" ht="13.5" customHeight="1">
      <c r="A85" s="1201" t="s">
        <v>525</v>
      </c>
      <c r="B85" s="1201"/>
      <c r="C85" s="1201"/>
      <c r="D85" s="1201"/>
      <c r="E85" s="1201"/>
      <c r="F85" s="1201"/>
      <c r="G85" s="1201"/>
      <c r="H85" s="1201"/>
      <c r="I85" s="1201"/>
    </row>
    <row r="86" spans="1:16" ht="13.5" customHeight="1">
      <c r="A86" s="157"/>
      <c r="B86" s="157"/>
      <c r="C86" s="157"/>
      <c r="D86" s="157"/>
      <c r="E86" s="158"/>
      <c r="F86" s="157"/>
      <c r="G86" s="157"/>
      <c r="H86" s="157"/>
      <c r="I86" s="157"/>
    </row>
    <row r="87" spans="1:16" ht="14.25" customHeight="1">
      <c r="A87" s="90"/>
      <c r="B87" s="159"/>
      <c r="C87" s="91"/>
      <c r="D87" s="91"/>
      <c r="E87" s="95"/>
      <c r="F87" s="91"/>
      <c r="G87" s="91"/>
      <c r="H87" s="91"/>
      <c r="I87" s="91"/>
    </row>
    <row r="88" spans="1:16">
      <c r="A88" s="1202"/>
      <c r="B88" s="1202"/>
      <c r="C88" s="91"/>
      <c r="D88" s="91"/>
      <c r="E88" s="95"/>
      <c r="F88" s="91"/>
      <c r="G88" s="91"/>
      <c r="H88" s="91"/>
      <c r="I88" s="91"/>
    </row>
    <row r="89" spans="1:16">
      <c r="A89" s="1202"/>
      <c r="B89" s="1202"/>
      <c r="C89" s="91"/>
      <c r="D89" s="91"/>
      <c r="E89" s="95"/>
      <c r="F89" s="91"/>
      <c r="G89" s="91"/>
      <c r="H89" s="160"/>
      <c r="I89" s="91"/>
    </row>
  </sheetData>
  <mergeCells count="19">
    <mergeCell ref="D81:E81"/>
    <mergeCell ref="G81:I81"/>
    <mergeCell ref="A85:I85"/>
    <mergeCell ref="A88:B88"/>
    <mergeCell ref="A89:B89"/>
    <mergeCell ref="C18:I18"/>
    <mergeCell ref="C29:I29"/>
    <mergeCell ref="C61:C64"/>
    <mergeCell ref="N79:N80"/>
    <mergeCell ref="G80:I80"/>
    <mergeCell ref="A9:A10"/>
    <mergeCell ref="B9:B10"/>
    <mergeCell ref="C9:C10"/>
    <mergeCell ref="F1:I1"/>
    <mergeCell ref="H2:I2"/>
    <mergeCell ref="H3:I3"/>
    <mergeCell ref="B4:I4"/>
    <mergeCell ref="B5:I5"/>
    <mergeCell ref="F9:I9"/>
  </mergeCells>
  <pageMargins left="0.70866141732283472" right="0.70866141732283472" top="0.74803149606299213" bottom="0.74803149606299213" header="0.31496062992125984" footer="0.31496062992125984"/>
  <pageSetup paperSize="9" scale="44" orientation="portrait" r:id="rId1"/>
</worksheet>
</file>

<file path=xl/worksheets/sheet2.xml><?xml version="1.0" encoding="utf-8"?>
<worksheet xmlns="http://schemas.openxmlformats.org/spreadsheetml/2006/main" xmlns:r="http://schemas.openxmlformats.org/officeDocument/2006/relationships">
  <sheetPr>
    <tabColor theme="5" tint="0.79998168889431442"/>
    <outlinePr summaryBelow="0"/>
  </sheetPr>
  <dimension ref="A1:BY63"/>
  <sheetViews>
    <sheetView topLeftCell="B4" zoomScaleNormal="100" zoomScaleSheetLayoutView="70" workbookViewId="0">
      <pane xSplit="3" ySplit="7" topLeftCell="E11" activePane="bottomRight" state="frozen"/>
      <selection activeCell="B4" sqref="B4"/>
      <selection pane="topRight" activeCell="E4" sqref="E4"/>
      <selection pane="bottomLeft" activeCell="B11" sqref="B11"/>
      <selection pane="bottomRight" activeCell="AB2" sqref="AB2"/>
    </sheetView>
  </sheetViews>
  <sheetFormatPr defaultColWidth="9.140625" defaultRowHeight="15"/>
  <cols>
    <col min="1" max="1" width="5" style="1009" hidden="1" customWidth="1"/>
    <col min="2" max="2" width="5.42578125" style="1009" customWidth="1"/>
    <col min="3" max="3" width="39.5703125" style="972" customWidth="1"/>
    <col min="4" max="4" width="8.28515625" style="972" customWidth="1"/>
    <col min="5" max="5" width="7.7109375" style="972" customWidth="1"/>
    <col min="6" max="6" width="6.7109375" style="972" customWidth="1"/>
    <col min="7" max="7" width="8" style="972" customWidth="1"/>
    <col min="8" max="8" width="10.5703125" style="972" customWidth="1"/>
    <col min="9" max="9" width="7.5703125" style="972" customWidth="1"/>
    <col min="10" max="10" width="5.28515625" style="972" customWidth="1"/>
    <col min="11" max="11" width="5.5703125" style="972" customWidth="1"/>
    <col min="12" max="12" width="8.85546875" style="972" customWidth="1"/>
    <col min="13" max="13" width="7" style="972" customWidth="1"/>
    <col min="14" max="14" width="5.85546875" style="972" customWidth="1"/>
    <col min="15" max="15" width="5.5703125" style="972" customWidth="1"/>
    <col min="16" max="16" width="8.7109375" style="972" customWidth="1"/>
    <col min="17" max="17" width="7" style="972" hidden="1" customWidth="1"/>
    <col min="18" max="18" width="5.85546875" style="972" hidden="1" customWidth="1"/>
    <col min="19" max="20" width="8.5703125" style="972" hidden="1" customWidth="1"/>
    <col min="21" max="21" width="7.85546875" style="972" customWidth="1"/>
    <col min="22" max="22" width="7" style="972" customWidth="1"/>
    <col min="23" max="23" width="7.85546875" style="972" customWidth="1"/>
    <col min="24" max="24" width="10.7109375" style="972" customWidth="1"/>
    <col min="25" max="26" width="6.7109375" style="972" customWidth="1"/>
    <col min="27" max="27" width="5.28515625" style="972" customWidth="1"/>
    <col min="28" max="28" width="8.140625" style="972" customWidth="1"/>
    <col min="29" max="52" width="9.140625" style="893" customWidth="1"/>
    <col min="53" max="77" width="9.140625" style="893"/>
    <col min="78" max="16384" width="9.140625" style="972"/>
  </cols>
  <sheetData>
    <row r="1" spans="1:77" s="983" customFormat="1" ht="13.9" customHeight="1">
      <c r="A1" s="978"/>
      <c r="B1" s="978"/>
      <c r="C1" s="979"/>
      <c r="D1" s="980"/>
      <c r="E1" s="980"/>
      <c r="F1" s="980"/>
      <c r="G1" s="980"/>
      <c r="H1" s="981"/>
      <c r="I1" s="980"/>
      <c r="J1" s="980"/>
      <c r="K1" s="980"/>
      <c r="L1" s="980"/>
      <c r="M1" s="980"/>
      <c r="N1" s="980"/>
      <c r="O1" s="980"/>
      <c r="P1" s="982"/>
      <c r="Q1" s="982"/>
      <c r="R1" s="982"/>
      <c r="S1" s="982"/>
      <c r="T1" s="982"/>
      <c r="U1" s="982"/>
      <c r="V1" s="982"/>
      <c r="W1" s="982"/>
      <c r="Y1" s="984"/>
      <c r="Z1" s="984"/>
      <c r="AA1" s="984"/>
      <c r="AB1" s="894" t="s">
        <v>699</v>
      </c>
      <c r="AC1" s="893"/>
      <c r="AD1" s="893"/>
      <c r="AE1" s="893"/>
      <c r="AF1" s="893"/>
      <c r="AG1" s="893"/>
      <c r="AH1" s="893"/>
      <c r="AI1" s="893"/>
      <c r="AJ1" s="893"/>
      <c r="AK1" s="893"/>
      <c r="AL1" s="893"/>
      <c r="AM1" s="893"/>
      <c r="AN1" s="893"/>
      <c r="AO1" s="893"/>
      <c r="AP1" s="893"/>
      <c r="AQ1" s="893"/>
      <c r="AR1" s="893"/>
      <c r="AS1" s="893"/>
      <c r="AT1" s="893"/>
      <c r="AU1" s="893"/>
      <c r="AV1" s="893"/>
      <c r="AW1" s="893"/>
      <c r="AX1" s="893"/>
      <c r="AY1" s="893"/>
      <c r="AZ1" s="893"/>
      <c r="BA1" s="893"/>
      <c r="BB1" s="893"/>
      <c r="BC1" s="893"/>
      <c r="BD1" s="893"/>
      <c r="BE1" s="893"/>
      <c r="BF1" s="893"/>
      <c r="BG1" s="893"/>
      <c r="BH1" s="893"/>
      <c r="BI1" s="893"/>
      <c r="BJ1" s="893"/>
      <c r="BK1" s="893"/>
      <c r="BL1" s="893"/>
      <c r="BM1" s="893"/>
      <c r="BN1" s="893"/>
      <c r="BO1" s="893"/>
      <c r="BP1" s="893"/>
      <c r="BQ1" s="893"/>
      <c r="BR1" s="893"/>
      <c r="BS1" s="893"/>
      <c r="BT1" s="893"/>
      <c r="BU1" s="893"/>
      <c r="BV1" s="893"/>
      <c r="BW1" s="893"/>
      <c r="BX1" s="893"/>
      <c r="BY1" s="893"/>
    </row>
    <row r="2" spans="1:77" s="983" customFormat="1" ht="13.9" customHeight="1">
      <c r="A2" s="978"/>
      <c r="B2" s="985" t="s">
        <v>380</v>
      </c>
      <c r="C2" s="986"/>
      <c r="D2" s="987"/>
      <c r="E2" s="985"/>
      <c r="F2" s="985"/>
      <c r="G2" s="985"/>
      <c r="H2" s="985"/>
      <c r="I2" s="985"/>
      <c r="J2" s="985"/>
      <c r="K2" s="985"/>
      <c r="L2" s="985"/>
      <c r="M2" s="985"/>
      <c r="N2" s="985"/>
      <c r="O2" s="985"/>
      <c r="P2" s="985"/>
      <c r="Q2" s="985"/>
      <c r="R2" s="985"/>
      <c r="S2" s="985"/>
      <c r="T2" s="985"/>
      <c r="U2" s="985"/>
      <c r="V2" s="985"/>
      <c r="W2" s="985"/>
      <c r="X2" s="985"/>
      <c r="Y2" s="985"/>
      <c r="Z2" s="985"/>
      <c r="AA2" s="985"/>
      <c r="AB2" s="985"/>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row>
    <row r="3" spans="1:77" s="983" customFormat="1" ht="14.45" customHeight="1">
      <c r="A3" s="978"/>
      <c r="B3" s="985" t="s">
        <v>155</v>
      </c>
      <c r="C3" s="985"/>
      <c r="D3" s="985"/>
      <c r="E3" s="985"/>
      <c r="F3" s="985"/>
      <c r="G3" s="985"/>
      <c r="H3" s="985"/>
      <c r="I3" s="985"/>
      <c r="J3" s="985"/>
      <c r="K3" s="985"/>
      <c r="L3" s="985"/>
      <c r="M3" s="985"/>
      <c r="N3" s="985"/>
      <c r="O3" s="985"/>
      <c r="P3" s="985"/>
      <c r="Q3" s="985"/>
      <c r="R3" s="985"/>
      <c r="S3" s="985"/>
      <c r="T3" s="985"/>
      <c r="U3" s="985"/>
      <c r="V3" s="985"/>
      <c r="W3" s="985"/>
      <c r="X3" s="985"/>
      <c r="Y3" s="985"/>
      <c r="Z3" s="985"/>
      <c r="AA3" s="985"/>
      <c r="AB3" s="985"/>
      <c r="AC3" s="893"/>
      <c r="AD3" s="893"/>
      <c r="AE3" s="893"/>
      <c r="AF3" s="893"/>
      <c r="AG3" s="893"/>
      <c r="AH3" s="893"/>
      <c r="AI3" s="893"/>
      <c r="AJ3" s="893"/>
      <c r="AK3" s="893"/>
      <c r="AL3" s="893"/>
      <c r="AM3" s="893"/>
      <c r="AN3" s="893"/>
      <c r="AO3" s="893"/>
      <c r="AP3" s="893"/>
      <c r="AQ3" s="893"/>
      <c r="AR3" s="893"/>
      <c r="AS3" s="893"/>
      <c r="AT3" s="893"/>
      <c r="AU3" s="893"/>
      <c r="AV3" s="893"/>
      <c r="AW3" s="893"/>
      <c r="AX3" s="893"/>
      <c r="AY3" s="893"/>
      <c r="AZ3" s="893"/>
      <c r="BA3" s="893"/>
      <c r="BB3" s="893"/>
      <c r="BC3" s="893"/>
      <c r="BD3" s="893"/>
      <c r="BE3" s="893"/>
      <c r="BF3" s="893"/>
      <c r="BG3" s="893"/>
      <c r="BH3" s="893"/>
      <c r="BI3" s="893"/>
      <c r="BJ3" s="893"/>
      <c r="BK3" s="893"/>
      <c r="BL3" s="893"/>
      <c r="BM3" s="893"/>
      <c r="BN3" s="893"/>
      <c r="BO3" s="893"/>
      <c r="BP3" s="893"/>
      <c r="BQ3" s="893"/>
      <c r="BR3" s="893"/>
      <c r="BS3" s="893"/>
      <c r="BT3" s="893"/>
      <c r="BU3" s="893"/>
      <c r="BV3" s="893"/>
      <c r="BW3" s="893"/>
      <c r="BX3" s="893"/>
      <c r="BY3" s="893"/>
    </row>
    <row r="4" spans="1:77" s="983" customFormat="1">
      <c r="A4" s="978"/>
      <c r="B4" s="985" t="s">
        <v>685</v>
      </c>
      <c r="C4" s="988"/>
      <c r="D4" s="987"/>
      <c r="E4" s="985"/>
      <c r="F4" s="985"/>
      <c r="G4" s="985"/>
      <c r="H4" s="985"/>
      <c r="I4" s="985"/>
      <c r="J4" s="985"/>
      <c r="K4" s="985"/>
      <c r="L4" s="985"/>
      <c r="M4" s="985"/>
      <c r="N4" s="985"/>
      <c r="O4" s="985"/>
      <c r="P4" s="985"/>
      <c r="Q4" s="985"/>
      <c r="R4" s="985"/>
      <c r="S4" s="985"/>
      <c r="T4" s="985"/>
      <c r="U4" s="985"/>
      <c r="V4" s="985"/>
      <c r="W4" s="985"/>
      <c r="X4" s="985"/>
      <c r="Y4" s="985"/>
      <c r="Z4" s="985"/>
      <c r="AA4" s="985"/>
      <c r="AB4" s="985"/>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row>
    <row r="5" spans="1:77" s="983" customFormat="1">
      <c r="A5" s="978"/>
      <c r="B5" s="985" t="s">
        <v>697</v>
      </c>
      <c r="C5" s="988"/>
      <c r="D5" s="987"/>
      <c r="E5" s="985"/>
      <c r="F5" s="985"/>
      <c r="G5" s="985"/>
      <c r="H5" s="985"/>
      <c r="I5" s="985"/>
      <c r="J5" s="985"/>
      <c r="K5" s="985"/>
      <c r="L5" s="985"/>
      <c r="M5" s="985"/>
      <c r="N5" s="985"/>
      <c r="O5" s="985"/>
      <c r="P5" s="985"/>
      <c r="Q5" s="985"/>
      <c r="R5" s="985"/>
      <c r="S5" s="985"/>
      <c r="T5" s="985"/>
      <c r="U5" s="985"/>
      <c r="V5" s="985"/>
      <c r="W5" s="985"/>
      <c r="X5" s="985"/>
      <c r="Y5" s="985"/>
      <c r="Z5" s="985"/>
      <c r="AA5" s="985"/>
      <c r="AB5" s="985"/>
      <c r="AC5" s="893"/>
      <c r="AD5" s="893"/>
      <c r="AE5" s="893"/>
      <c r="AF5" s="893"/>
      <c r="AG5" s="893"/>
      <c r="AH5" s="893"/>
      <c r="AI5" s="893"/>
      <c r="AJ5" s="893"/>
      <c r="AK5" s="893"/>
      <c r="AL5" s="893"/>
      <c r="AM5" s="893"/>
      <c r="AN5" s="893"/>
      <c r="AO5" s="893"/>
      <c r="AP5" s="893"/>
      <c r="AQ5" s="893"/>
      <c r="AR5" s="893"/>
      <c r="AS5" s="893"/>
      <c r="AT5" s="893"/>
      <c r="AU5" s="893"/>
      <c r="AV5" s="893"/>
      <c r="AW5" s="893"/>
      <c r="AX5" s="893"/>
      <c r="AY5" s="893"/>
      <c r="AZ5" s="893"/>
      <c r="BA5" s="893"/>
      <c r="BB5" s="893"/>
      <c r="BC5" s="893"/>
      <c r="BD5" s="893"/>
      <c r="BE5" s="893"/>
      <c r="BF5" s="893"/>
      <c r="BG5" s="893"/>
      <c r="BH5" s="893"/>
      <c r="BI5" s="893"/>
      <c r="BJ5" s="893"/>
      <c r="BK5" s="893"/>
      <c r="BL5" s="893"/>
      <c r="BM5" s="893"/>
      <c r="BN5" s="893"/>
      <c r="BO5" s="893"/>
      <c r="BP5" s="893"/>
      <c r="BQ5" s="893"/>
      <c r="BR5" s="893"/>
      <c r="BS5" s="893"/>
      <c r="BT5" s="893"/>
      <c r="BU5" s="893"/>
      <c r="BV5" s="893"/>
      <c r="BW5" s="893"/>
      <c r="BX5" s="893"/>
      <c r="BY5" s="893"/>
    </row>
    <row r="6" spans="1:77" s="991" customFormat="1">
      <c r="A6" s="989"/>
      <c r="B6" s="989"/>
      <c r="C6" s="990"/>
      <c r="E6" s="992"/>
      <c r="F6" s="992"/>
      <c r="G6" s="992"/>
      <c r="H6" s="992"/>
      <c r="I6" s="992"/>
      <c r="J6" s="992"/>
      <c r="K6" s="992"/>
      <c r="L6" s="992"/>
      <c r="M6" s="992"/>
      <c r="N6" s="992"/>
      <c r="O6" s="992"/>
      <c r="P6" s="992"/>
      <c r="Q6" s="992"/>
      <c r="R6" s="992"/>
      <c r="S6" s="992"/>
      <c r="T6" s="992"/>
      <c r="U6" s="992"/>
      <c r="V6" s="992"/>
      <c r="W6" s="992"/>
      <c r="X6" s="992"/>
      <c r="Y6" s="992"/>
      <c r="Z6" s="992"/>
      <c r="AA6" s="992"/>
      <c r="AB6" s="993" t="s">
        <v>156</v>
      </c>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row>
    <row r="7" spans="1:77" ht="16.5" customHeight="1">
      <c r="A7" s="1049" t="s">
        <v>6</v>
      </c>
      <c r="B7" s="1049" t="s">
        <v>6</v>
      </c>
      <c r="C7" s="1050" t="s">
        <v>7</v>
      </c>
      <c r="D7" s="1051" t="s">
        <v>20</v>
      </c>
      <c r="E7" s="1052" t="s">
        <v>21</v>
      </c>
      <c r="F7" s="1053"/>
      <c r="G7" s="1053"/>
      <c r="H7" s="1054"/>
      <c r="I7" s="1052" t="s">
        <v>22</v>
      </c>
      <c r="J7" s="1053"/>
      <c r="K7" s="1053"/>
      <c r="L7" s="1054"/>
      <c r="M7" s="1052" t="s">
        <v>127</v>
      </c>
      <c r="N7" s="1053"/>
      <c r="O7" s="1053"/>
      <c r="P7" s="1054"/>
      <c r="Q7" s="1052" t="s">
        <v>149</v>
      </c>
      <c r="R7" s="1053"/>
      <c r="S7" s="1053"/>
      <c r="T7" s="1054"/>
      <c r="U7" s="1051" t="s">
        <v>23</v>
      </c>
      <c r="V7" s="1051"/>
      <c r="W7" s="1051"/>
      <c r="X7" s="1051"/>
      <c r="Y7" s="1051" t="s">
        <v>24</v>
      </c>
      <c r="Z7" s="1051"/>
      <c r="AA7" s="1051"/>
      <c r="AB7" s="1051"/>
    </row>
    <row r="8" spans="1:77" ht="88.15" customHeight="1">
      <c r="A8" s="1049"/>
      <c r="B8" s="1049"/>
      <c r="C8" s="1050"/>
      <c r="D8" s="1051"/>
      <c r="E8" s="1055"/>
      <c r="F8" s="1056"/>
      <c r="G8" s="1056"/>
      <c r="H8" s="1057"/>
      <c r="I8" s="1055"/>
      <c r="J8" s="1056"/>
      <c r="K8" s="1056"/>
      <c r="L8" s="1057"/>
      <c r="M8" s="1055"/>
      <c r="N8" s="1056"/>
      <c r="O8" s="1056"/>
      <c r="P8" s="1057"/>
      <c r="Q8" s="1055"/>
      <c r="R8" s="1056"/>
      <c r="S8" s="1056"/>
      <c r="T8" s="1057"/>
      <c r="U8" s="1051"/>
      <c r="V8" s="1051"/>
      <c r="W8" s="1051"/>
      <c r="X8" s="1051"/>
      <c r="Y8" s="1051"/>
      <c r="Z8" s="1051"/>
      <c r="AA8" s="1051"/>
      <c r="AB8" s="1051"/>
    </row>
    <row r="9" spans="1:77" ht="77.45" customHeight="1">
      <c r="A9" s="1049"/>
      <c r="B9" s="1049"/>
      <c r="C9" s="1050"/>
      <c r="D9" s="1051"/>
      <c r="E9" s="994" t="s">
        <v>199</v>
      </c>
      <c r="F9" s="994" t="s">
        <v>158</v>
      </c>
      <c r="G9" s="994" t="s">
        <v>159</v>
      </c>
      <c r="H9" s="994" t="s">
        <v>150</v>
      </c>
      <c r="I9" s="994" t="s">
        <v>199</v>
      </c>
      <c r="J9" s="994" t="s">
        <v>158</v>
      </c>
      <c r="K9" s="994" t="s">
        <v>159</v>
      </c>
      <c r="L9" s="994" t="s">
        <v>150</v>
      </c>
      <c r="M9" s="994" t="s">
        <v>199</v>
      </c>
      <c r="N9" s="994" t="s">
        <v>158</v>
      </c>
      <c r="O9" s="994" t="s">
        <v>159</v>
      </c>
      <c r="P9" s="994" t="s">
        <v>150</v>
      </c>
      <c r="Q9" s="994" t="s">
        <v>157</v>
      </c>
      <c r="R9" s="994" t="s">
        <v>158</v>
      </c>
      <c r="S9" s="994" t="s">
        <v>159</v>
      </c>
      <c r="T9" s="994" t="s">
        <v>150</v>
      </c>
      <c r="U9" s="994" t="s">
        <v>199</v>
      </c>
      <c r="V9" s="994" t="s">
        <v>158</v>
      </c>
      <c r="W9" s="994" t="s">
        <v>159</v>
      </c>
      <c r="X9" s="994" t="s">
        <v>150</v>
      </c>
      <c r="Y9" s="994" t="s">
        <v>199</v>
      </c>
      <c r="Z9" s="994" t="s">
        <v>158</v>
      </c>
      <c r="AA9" s="994" t="s">
        <v>159</v>
      </c>
      <c r="AB9" s="994" t="s">
        <v>150</v>
      </c>
    </row>
    <row r="10" spans="1:77" ht="27.75" customHeight="1">
      <c r="A10" s="970"/>
      <c r="B10" s="970"/>
      <c r="C10" s="971"/>
      <c r="D10" s="901"/>
      <c r="E10" s="941">
        <v>2021</v>
      </c>
      <c r="F10" s="941">
        <v>2022</v>
      </c>
      <c r="G10" s="941" t="s">
        <v>684</v>
      </c>
      <c r="H10" s="941" t="s">
        <v>695</v>
      </c>
      <c r="I10" s="941">
        <v>2021</v>
      </c>
      <c r="J10" s="941">
        <v>2022</v>
      </c>
      <c r="K10" s="941" t="s">
        <v>684</v>
      </c>
      <c r="L10" s="941" t="s">
        <v>695</v>
      </c>
      <c r="M10" s="941">
        <v>2021</v>
      </c>
      <c r="N10" s="941">
        <v>2022</v>
      </c>
      <c r="O10" s="941" t="s">
        <v>684</v>
      </c>
      <c r="P10" s="941" t="s">
        <v>695</v>
      </c>
      <c r="Q10" s="941">
        <v>2021</v>
      </c>
      <c r="R10" s="941">
        <v>2022</v>
      </c>
      <c r="S10" s="941" t="s">
        <v>684</v>
      </c>
      <c r="T10" s="941" t="s">
        <v>695</v>
      </c>
      <c r="U10" s="941">
        <v>2021</v>
      </c>
      <c r="V10" s="941">
        <v>2022</v>
      </c>
      <c r="W10" s="941" t="s">
        <v>684</v>
      </c>
      <c r="X10" s="941" t="s">
        <v>695</v>
      </c>
      <c r="Y10" s="941">
        <v>2021</v>
      </c>
      <c r="Z10" s="941">
        <v>2022</v>
      </c>
      <c r="AA10" s="941" t="s">
        <v>684</v>
      </c>
      <c r="AB10" s="941" t="s">
        <v>695</v>
      </c>
    </row>
    <row r="11" spans="1:77" s="973" customFormat="1">
      <c r="A11" s="964">
        <v>1</v>
      </c>
      <c r="B11" s="958">
        <v>1</v>
      </c>
      <c r="C11" s="963" t="s">
        <v>160</v>
      </c>
      <c r="D11" s="88" t="s">
        <v>25</v>
      </c>
      <c r="E11" s="890">
        <v>1131.8700000000001</v>
      </c>
      <c r="F11" s="890">
        <v>1005.522</v>
      </c>
      <c r="G11" s="890">
        <v>1085.261062242118</v>
      </c>
      <c r="H11" s="890">
        <v>1399.6653383409919</v>
      </c>
      <c r="I11" s="890">
        <v>0</v>
      </c>
      <c r="J11" s="890">
        <v>0</v>
      </c>
      <c r="K11" s="890">
        <v>0</v>
      </c>
      <c r="L11" s="890">
        <v>0</v>
      </c>
      <c r="M11" s="890">
        <v>0</v>
      </c>
      <c r="N11" s="890">
        <v>0</v>
      </c>
      <c r="O11" s="890">
        <v>0</v>
      </c>
      <c r="P11" s="890">
        <v>0</v>
      </c>
      <c r="Q11" s="890">
        <v>0</v>
      </c>
      <c r="R11" s="890">
        <v>0</v>
      </c>
      <c r="S11" s="890">
        <v>0</v>
      </c>
      <c r="T11" s="890">
        <v>0</v>
      </c>
      <c r="U11" s="890">
        <v>1131.8700000000001</v>
      </c>
      <c r="V11" s="890">
        <v>1005.522</v>
      </c>
      <c r="W11" s="890">
        <v>1085.261062242118</v>
      </c>
      <c r="X11" s="890">
        <v>1399.6653383409919</v>
      </c>
      <c r="Y11" s="890">
        <v>0</v>
      </c>
      <c r="Z11" s="890">
        <v>0</v>
      </c>
      <c r="AA11" s="890">
        <v>0</v>
      </c>
      <c r="AB11" s="890">
        <v>0</v>
      </c>
      <c r="AC11" s="893"/>
      <c r="AD11" s="893"/>
      <c r="AE11" s="893"/>
      <c r="AF11" s="893"/>
      <c r="AG11" s="893"/>
      <c r="AH11" s="893"/>
      <c r="AI11" s="893"/>
      <c r="AJ11" s="893"/>
      <c r="AK11" s="893"/>
      <c r="AL11" s="893"/>
      <c r="AM11" s="893"/>
      <c r="AN11" s="893"/>
      <c r="AO11" s="893"/>
      <c r="AP11" s="893"/>
      <c r="AQ11" s="893"/>
      <c r="AR11" s="893"/>
      <c r="AS11" s="893"/>
      <c r="AT11" s="893"/>
      <c r="AU11" s="893"/>
      <c r="AV11" s="893"/>
      <c r="AW11" s="893"/>
      <c r="AX11" s="893"/>
      <c r="AY11" s="893"/>
      <c r="AZ11" s="893"/>
      <c r="BA11" s="893"/>
      <c r="BB11" s="893"/>
      <c r="BC11" s="893"/>
      <c r="BD11" s="893"/>
      <c r="BE11" s="893"/>
      <c r="BF11" s="893"/>
      <c r="BG11" s="893"/>
      <c r="BH11" s="893"/>
      <c r="BI11" s="893"/>
      <c r="BJ11" s="893"/>
      <c r="BK11" s="893"/>
      <c r="BL11" s="893"/>
      <c r="BM11" s="893"/>
      <c r="BN11" s="893"/>
      <c r="BO11" s="893"/>
      <c r="BP11" s="893"/>
      <c r="BQ11" s="893"/>
      <c r="BR11" s="893"/>
      <c r="BS11" s="893"/>
      <c r="BT11" s="893"/>
      <c r="BU11" s="893"/>
      <c r="BV11" s="893"/>
      <c r="BW11" s="893"/>
      <c r="BX11" s="893"/>
      <c r="BY11" s="893"/>
    </row>
    <row r="12" spans="1:77" s="973" customFormat="1">
      <c r="A12" s="964" t="s">
        <v>9</v>
      </c>
      <c r="B12" s="958" t="s">
        <v>9</v>
      </c>
      <c r="C12" s="963" t="s">
        <v>161</v>
      </c>
      <c r="D12" s="88" t="s">
        <v>25</v>
      </c>
      <c r="E12" s="89">
        <v>611.30000000000007</v>
      </c>
      <c r="F12" s="89">
        <v>498.70499999999998</v>
      </c>
      <c r="G12" s="89">
        <v>699.22084577542023</v>
      </c>
      <c r="H12" s="89">
        <v>837.50444287908704</v>
      </c>
      <c r="I12" s="89">
        <v>0</v>
      </c>
      <c r="J12" s="89">
        <v>0</v>
      </c>
      <c r="K12" s="89">
        <v>0</v>
      </c>
      <c r="L12" s="89">
        <v>0</v>
      </c>
      <c r="M12" s="89">
        <v>0</v>
      </c>
      <c r="N12" s="89">
        <v>0</v>
      </c>
      <c r="O12" s="89">
        <v>0</v>
      </c>
      <c r="P12" s="89">
        <v>0</v>
      </c>
      <c r="Q12" s="89">
        <v>0</v>
      </c>
      <c r="R12" s="89">
        <v>0</v>
      </c>
      <c r="S12" s="89">
        <v>0</v>
      </c>
      <c r="T12" s="89">
        <v>0</v>
      </c>
      <c r="U12" s="89">
        <v>611.30000000000007</v>
      </c>
      <c r="V12" s="89">
        <v>498.70499999999998</v>
      </c>
      <c r="W12" s="89">
        <v>699.22084577542023</v>
      </c>
      <c r="X12" s="89">
        <v>837.50444287908704</v>
      </c>
      <c r="Y12" s="89">
        <v>0</v>
      </c>
      <c r="Z12" s="89">
        <v>0</v>
      </c>
      <c r="AA12" s="89">
        <v>0</v>
      </c>
      <c r="AB12" s="89">
        <v>0</v>
      </c>
      <c r="AC12" s="893"/>
      <c r="AD12" s="893"/>
      <c r="AE12" s="893"/>
      <c r="AF12" s="893"/>
      <c r="AG12" s="893"/>
      <c r="AH12" s="893"/>
      <c r="AI12" s="893"/>
      <c r="AJ12" s="893"/>
      <c r="AK12" s="893"/>
      <c r="AL12" s="893"/>
      <c r="AM12" s="893"/>
      <c r="AN12" s="893"/>
      <c r="AO12" s="893"/>
      <c r="AP12" s="893"/>
      <c r="AQ12" s="893"/>
      <c r="AR12" s="893"/>
      <c r="AS12" s="893"/>
      <c r="AT12" s="893"/>
      <c r="AU12" s="893"/>
      <c r="AV12" s="893"/>
      <c r="AW12" s="893"/>
      <c r="AX12" s="893"/>
      <c r="AY12" s="893"/>
      <c r="AZ12" s="893"/>
      <c r="BA12" s="893"/>
      <c r="BB12" s="893"/>
      <c r="BC12" s="893"/>
      <c r="BD12" s="893"/>
      <c r="BE12" s="893"/>
      <c r="BF12" s="893"/>
      <c r="BG12" s="893"/>
      <c r="BH12" s="893"/>
      <c r="BI12" s="893"/>
      <c r="BJ12" s="893"/>
      <c r="BK12" s="893"/>
      <c r="BL12" s="893"/>
      <c r="BM12" s="893"/>
      <c r="BN12" s="893"/>
      <c r="BO12" s="893"/>
      <c r="BP12" s="893"/>
      <c r="BQ12" s="893"/>
      <c r="BR12" s="893"/>
      <c r="BS12" s="893"/>
      <c r="BT12" s="893"/>
      <c r="BU12" s="893"/>
      <c r="BV12" s="893"/>
      <c r="BW12" s="893"/>
      <c r="BX12" s="893"/>
      <c r="BY12" s="893"/>
    </row>
    <row r="13" spans="1:77" s="973" customFormat="1">
      <c r="A13" s="964" t="s">
        <v>26</v>
      </c>
      <c r="B13" s="964" t="s">
        <v>26</v>
      </c>
      <c r="C13" s="965" t="s">
        <v>27</v>
      </c>
      <c r="D13" s="962" t="s">
        <v>25</v>
      </c>
      <c r="E13" s="89">
        <v>610.82000000000005</v>
      </c>
      <c r="F13" s="89">
        <v>498.70499999999998</v>
      </c>
      <c r="G13" s="89">
        <v>688.81898110208476</v>
      </c>
      <c r="H13" s="89">
        <v>837.42638992034915</v>
      </c>
      <c r="I13" s="84">
        <v>0</v>
      </c>
      <c r="J13" s="84">
        <v>0</v>
      </c>
      <c r="K13" s="84">
        <v>0</v>
      </c>
      <c r="L13" s="89">
        <v>0</v>
      </c>
      <c r="M13" s="84">
        <v>0</v>
      </c>
      <c r="N13" s="84">
        <v>0</v>
      </c>
      <c r="O13" s="84">
        <v>0</v>
      </c>
      <c r="P13" s="89">
        <v>0</v>
      </c>
      <c r="Q13" s="89"/>
      <c r="R13" s="89"/>
      <c r="S13" s="89"/>
      <c r="T13" s="89"/>
      <c r="U13" s="84">
        <v>610.82000000000005</v>
      </c>
      <c r="V13" s="84">
        <v>498.70499999999998</v>
      </c>
      <c r="W13" s="84">
        <v>688.81898110208476</v>
      </c>
      <c r="X13" s="89">
        <v>837.42638992034915</v>
      </c>
      <c r="Y13" s="84">
        <v>0</v>
      </c>
      <c r="Z13" s="84">
        <v>0</v>
      </c>
      <c r="AA13" s="84">
        <v>0</v>
      </c>
      <c r="AB13" s="89">
        <v>0</v>
      </c>
      <c r="AC13" s="893"/>
      <c r="AD13" s="893"/>
      <c r="AE13" s="893"/>
      <c r="AF13" s="893"/>
      <c r="AG13" s="893"/>
      <c r="AH13" s="893"/>
      <c r="AI13" s="893"/>
      <c r="AJ13" s="893"/>
      <c r="AK13" s="893"/>
      <c r="AL13" s="893"/>
      <c r="AM13" s="893"/>
      <c r="AN13" s="893"/>
      <c r="AO13" s="893"/>
      <c r="AP13" s="893"/>
      <c r="AQ13" s="893"/>
      <c r="AR13" s="893"/>
      <c r="AS13" s="893"/>
      <c r="AT13" s="893"/>
      <c r="AU13" s="893"/>
      <c r="AV13" s="893"/>
      <c r="AW13" s="893"/>
      <c r="AX13" s="893"/>
      <c r="AY13" s="893"/>
      <c r="AZ13" s="893"/>
      <c r="BA13" s="893"/>
      <c r="BB13" s="893"/>
      <c r="BC13" s="893"/>
      <c r="BD13" s="893"/>
      <c r="BE13" s="893"/>
      <c r="BF13" s="893"/>
      <c r="BG13" s="893"/>
      <c r="BH13" s="893"/>
      <c r="BI13" s="893"/>
      <c r="BJ13" s="893"/>
      <c r="BK13" s="893"/>
      <c r="BL13" s="893"/>
      <c r="BM13" s="893"/>
      <c r="BN13" s="893"/>
      <c r="BO13" s="893"/>
      <c r="BP13" s="893"/>
      <c r="BQ13" s="893"/>
      <c r="BR13" s="893"/>
      <c r="BS13" s="893"/>
      <c r="BT13" s="893"/>
      <c r="BU13" s="893"/>
      <c r="BV13" s="893"/>
      <c r="BW13" s="893"/>
      <c r="BX13" s="893"/>
      <c r="BY13" s="893"/>
    </row>
    <row r="14" spans="1:77" s="973" customFormat="1">
      <c r="A14" s="964" t="s">
        <v>121</v>
      </c>
      <c r="B14" s="964" t="s">
        <v>28</v>
      </c>
      <c r="C14" s="954" t="s">
        <v>29</v>
      </c>
      <c r="D14" s="962" t="s">
        <v>25</v>
      </c>
      <c r="E14" s="89">
        <v>0</v>
      </c>
      <c r="F14" s="89">
        <v>0</v>
      </c>
      <c r="G14" s="89">
        <v>0</v>
      </c>
      <c r="H14" s="89">
        <v>0</v>
      </c>
      <c r="I14" s="84">
        <v>0</v>
      </c>
      <c r="J14" s="84">
        <v>0</v>
      </c>
      <c r="K14" s="84">
        <v>0</v>
      </c>
      <c r="L14" s="89">
        <v>0</v>
      </c>
      <c r="M14" s="84">
        <v>0</v>
      </c>
      <c r="N14" s="84">
        <v>0</v>
      </c>
      <c r="O14" s="84">
        <v>0</v>
      </c>
      <c r="P14" s="89">
        <v>0</v>
      </c>
      <c r="Q14" s="89"/>
      <c r="R14" s="89"/>
      <c r="S14" s="89"/>
      <c r="T14" s="89"/>
      <c r="U14" s="84">
        <v>0</v>
      </c>
      <c r="V14" s="84">
        <v>0</v>
      </c>
      <c r="W14" s="84">
        <v>0</v>
      </c>
      <c r="X14" s="89">
        <v>0</v>
      </c>
      <c r="Y14" s="84">
        <v>0</v>
      </c>
      <c r="Z14" s="84">
        <v>0</v>
      </c>
      <c r="AA14" s="84">
        <v>0</v>
      </c>
      <c r="AB14" s="89">
        <v>0</v>
      </c>
      <c r="AC14" s="893"/>
      <c r="AD14" s="893"/>
      <c r="AE14" s="893"/>
      <c r="AF14" s="893"/>
      <c r="AG14" s="893"/>
      <c r="AH14" s="893"/>
      <c r="AI14" s="893"/>
      <c r="AJ14" s="893"/>
      <c r="AK14" s="893"/>
      <c r="AL14" s="893"/>
      <c r="AM14" s="893"/>
      <c r="AN14" s="893"/>
      <c r="AO14" s="893"/>
      <c r="AP14" s="893"/>
      <c r="AQ14" s="893"/>
      <c r="AR14" s="893"/>
      <c r="AS14" s="893"/>
      <c r="AT14" s="893"/>
      <c r="AU14" s="893"/>
      <c r="AV14" s="893"/>
      <c r="AW14" s="893"/>
      <c r="AX14" s="893"/>
      <c r="AY14" s="893"/>
      <c r="AZ14" s="893"/>
      <c r="BA14" s="893"/>
      <c r="BB14" s="893"/>
      <c r="BC14" s="893"/>
      <c r="BD14" s="893"/>
      <c r="BE14" s="893"/>
      <c r="BF14" s="893"/>
      <c r="BG14" s="893"/>
      <c r="BH14" s="893"/>
      <c r="BI14" s="893"/>
      <c r="BJ14" s="893"/>
      <c r="BK14" s="893"/>
      <c r="BL14" s="893"/>
      <c r="BM14" s="893"/>
      <c r="BN14" s="893"/>
      <c r="BO14" s="893"/>
      <c r="BP14" s="893"/>
      <c r="BQ14" s="893"/>
      <c r="BR14" s="893"/>
      <c r="BS14" s="893"/>
      <c r="BT14" s="893"/>
      <c r="BU14" s="893"/>
      <c r="BV14" s="893"/>
      <c r="BW14" s="893"/>
      <c r="BX14" s="893"/>
      <c r="BY14" s="893"/>
    </row>
    <row r="15" spans="1:77" s="973" customFormat="1">
      <c r="A15" s="964"/>
      <c r="B15" s="964" t="s">
        <v>30</v>
      </c>
      <c r="C15" s="949" t="s">
        <v>133</v>
      </c>
      <c r="D15" s="962" t="s">
        <v>25</v>
      </c>
      <c r="E15" s="89">
        <v>0</v>
      </c>
      <c r="F15" s="89">
        <v>0</v>
      </c>
      <c r="G15" s="89">
        <v>0</v>
      </c>
      <c r="H15" s="89">
        <v>0</v>
      </c>
      <c r="I15" s="84">
        <v>0</v>
      </c>
      <c r="J15" s="84">
        <v>0</v>
      </c>
      <c r="K15" s="84">
        <v>0</v>
      </c>
      <c r="L15" s="89">
        <v>0</v>
      </c>
      <c r="M15" s="84">
        <v>0</v>
      </c>
      <c r="N15" s="84">
        <v>0</v>
      </c>
      <c r="O15" s="84">
        <v>0</v>
      </c>
      <c r="P15" s="89">
        <v>0</v>
      </c>
      <c r="Q15" s="89"/>
      <c r="R15" s="89"/>
      <c r="S15" s="89"/>
      <c r="T15" s="89"/>
      <c r="U15" s="84">
        <v>0</v>
      </c>
      <c r="V15" s="84">
        <v>0</v>
      </c>
      <c r="W15" s="84">
        <v>0</v>
      </c>
      <c r="X15" s="89">
        <v>0</v>
      </c>
      <c r="Y15" s="84">
        <v>0</v>
      </c>
      <c r="Z15" s="84">
        <v>0</v>
      </c>
      <c r="AA15" s="84">
        <v>0</v>
      </c>
      <c r="AB15" s="89">
        <v>0</v>
      </c>
      <c r="AC15" s="893"/>
      <c r="AD15" s="893"/>
      <c r="AE15" s="893"/>
      <c r="AF15" s="893"/>
      <c r="AG15" s="893"/>
      <c r="AH15" s="893"/>
      <c r="AI15" s="893"/>
      <c r="AJ15" s="893"/>
      <c r="AK15" s="893"/>
      <c r="AL15" s="893"/>
      <c r="AM15" s="893"/>
      <c r="AN15" s="893"/>
      <c r="AO15" s="893"/>
      <c r="AP15" s="893"/>
      <c r="AQ15" s="893"/>
      <c r="AR15" s="893"/>
      <c r="AS15" s="893"/>
      <c r="AT15" s="893"/>
      <c r="AU15" s="893"/>
      <c r="AV15" s="893"/>
      <c r="AW15" s="893"/>
      <c r="AX15" s="893"/>
      <c r="AY15" s="893"/>
      <c r="AZ15" s="893"/>
      <c r="BA15" s="893"/>
      <c r="BB15" s="893"/>
      <c r="BC15" s="893"/>
      <c r="BD15" s="893"/>
      <c r="BE15" s="893"/>
      <c r="BF15" s="893"/>
      <c r="BG15" s="893"/>
      <c r="BH15" s="893"/>
      <c r="BI15" s="893"/>
      <c r="BJ15" s="893"/>
      <c r="BK15" s="893"/>
      <c r="BL15" s="893"/>
      <c r="BM15" s="893"/>
      <c r="BN15" s="893"/>
      <c r="BO15" s="893"/>
      <c r="BP15" s="893"/>
      <c r="BQ15" s="893"/>
      <c r="BR15" s="893"/>
      <c r="BS15" s="893"/>
      <c r="BT15" s="893"/>
      <c r="BU15" s="893"/>
      <c r="BV15" s="893"/>
      <c r="BW15" s="893"/>
      <c r="BX15" s="893"/>
      <c r="BY15" s="893"/>
    </row>
    <row r="16" spans="1:77" s="973" customFormat="1">
      <c r="A16" s="964" t="s">
        <v>30</v>
      </c>
      <c r="B16" s="958" t="s">
        <v>31</v>
      </c>
      <c r="C16" s="963" t="s">
        <v>32</v>
      </c>
      <c r="D16" s="88" t="s">
        <v>25</v>
      </c>
      <c r="E16" s="89">
        <v>0</v>
      </c>
      <c r="F16" s="89">
        <v>0</v>
      </c>
      <c r="G16" s="89">
        <v>0</v>
      </c>
      <c r="H16" s="89">
        <v>0</v>
      </c>
      <c r="I16" s="84">
        <v>0</v>
      </c>
      <c r="J16" s="84">
        <v>0</v>
      </c>
      <c r="K16" s="84">
        <v>0</v>
      </c>
      <c r="L16" s="89">
        <v>0</v>
      </c>
      <c r="M16" s="84">
        <v>0</v>
      </c>
      <c r="N16" s="84">
        <v>0</v>
      </c>
      <c r="O16" s="84">
        <v>0</v>
      </c>
      <c r="P16" s="89">
        <v>0</v>
      </c>
      <c r="Q16" s="89"/>
      <c r="R16" s="89"/>
      <c r="S16" s="89"/>
      <c r="T16" s="89"/>
      <c r="U16" s="84">
        <v>0</v>
      </c>
      <c r="V16" s="84">
        <v>0</v>
      </c>
      <c r="W16" s="84">
        <v>0</v>
      </c>
      <c r="X16" s="89">
        <v>0</v>
      </c>
      <c r="Y16" s="84">
        <v>0</v>
      </c>
      <c r="Z16" s="84">
        <v>0</v>
      </c>
      <c r="AA16" s="84">
        <v>0</v>
      </c>
      <c r="AB16" s="89">
        <v>0</v>
      </c>
      <c r="AC16" s="893"/>
      <c r="AD16" s="893"/>
      <c r="AE16" s="893"/>
      <c r="AF16" s="893"/>
      <c r="AG16" s="893"/>
      <c r="AH16" s="893"/>
      <c r="AI16" s="893"/>
      <c r="AJ16" s="893"/>
      <c r="AK16" s="893"/>
      <c r="AL16" s="893"/>
      <c r="AM16" s="893"/>
      <c r="AN16" s="893"/>
      <c r="AO16" s="893"/>
      <c r="AP16" s="893"/>
      <c r="AQ16" s="893"/>
      <c r="AR16" s="893"/>
      <c r="AS16" s="893"/>
      <c r="AT16" s="893"/>
      <c r="AU16" s="893"/>
      <c r="AV16" s="893"/>
      <c r="AW16" s="893"/>
      <c r="AX16" s="893"/>
      <c r="AY16" s="893"/>
      <c r="AZ16" s="893"/>
      <c r="BA16" s="893"/>
      <c r="BB16" s="893"/>
      <c r="BC16" s="893"/>
      <c r="BD16" s="893"/>
      <c r="BE16" s="893"/>
      <c r="BF16" s="893"/>
      <c r="BG16" s="893"/>
      <c r="BH16" s="893"/>
      <c r="BI16" s="893"/>
      <c r="BJ16" s="893"/>
      <c r="BK16" s="893"/>
      <c r="BL16" s="893"/>
      <c r="BM16" s="893"/>
      <c r="BN16" s="893"/>
      <c r="BO16" s="893"/>
      <c r="BP16" s="893"/>
      <c r="BQ16" s="893"/>
      <c r="BR16" s="893"/>
      <c r="BS16" s="893"/>
      <c r="BT16" s="893"/>
      <c r="BU16" s="893"/>
      <c r="BV16" s="893"/>
      <c r="BW16" s="893"/>
      <c r="BX16" s="893"/>
      <c r="BY16" s="893"/>
    </row>
    <row r="17" spans="1:77" s="973" customFormat="1" ht="22.5">
      <c r="A17" s="964"/>
      <c r="B17" s="958" t="s">
        <v>33</v>
      </c>
      <c r="C17" s="966" t="s">
        <v>34</v>
      </c>
      <c r="D17" s="88" t="s">
        <v>25</v>
      </c>
      <c r="E17" s="89">
        <v>0.48</v>
      </c>
      <c r="F17" s="89">
        <v>0</v>
      </c>
      <c r="G17" s="89">
        <v>10.401864673335499</v>
      </c>
      <c r="H17" s="89">
        <v>7.8052958737939368E-2</v>
      </c>
      <c r="I17" s="84">
        <v>0</v>
      </c>
      <c r="J17" s="84">
        <v>0</v>
      </c>
      <c r="K17" s="84">
        <v>0</v>
      </c>
      <c r="L17" s="89">
        <v>0</v>
      </c>
      <c r="M17" s="84">
        <v>0</v>
      </c>
      <c r="N17" s="84">
        <v>0</v>
      </c>
      <c r="O17" s="84">
        <v>0</v>
      </c>
      <c r="P17" s="89">
        <v>0</v>
      </c>
      <c r="Q17" s="89"/>
      <c r="R17" s="89"/>
      <c r="S17" s="89"/>
      <c r="T17" s="89"/>
      <c r="U17" s="84">
        <v>0.48</v>
      </c>
      <c r="V17" s="84">
        <v>0</v>
      </c>
      <c r="W17" s="84">
        <v>10.401864673335499</v>
      </c>
      <c r="X17" s="89">
        <v>7.8052958737939368E-2</v>
      </c>
      <c r="Y17" s="84">
        <v>0</v>
      </c>
      <c r="Z17" s="84">
        <v>0</v>
      </c>
      <c r="AA17" s="84">
        <v>0</v>
      </c>
      <c r="AB17" s="89">
        <v>0</v>
      </c>
      <c r="AC17" s="893"/>
      <c r="AD17" s="893"/>
      <c r="AE17" s="893"/>
      <c r="AF17" s="893"/>
      <c r="AG17" s="893"/>
      <c r="AH17" s="893"/>
      <c r="AI17" s="893"/>
      <c r="AJ17" s="893"/>
      <c r="AK17" s="893"/>
      <c r="AL17" s="893"/>
      <c r="AM17" s="893"/>
      <c r="AN17" s="893"/>
      <c r="AO17" s="893"/>
      <c r="AP17" s="893"/>
      <c r="AQ17" s="893"/>
      <c r="AR17" s="893"/>
      <c r="AS17" s="893"/>
      <c r="AT17" s="893"/>
      <c r="AU17" s="893"/>
      <c r="AV17" s="893"/>
      <c r="AW17" s="893"/>
      <c r="AX17" s="893"/>
      <c r="AY17" s="893"/>
      <c r="AZ17" s="893"/>
      <c r="BA17" s="893"/>
      <c r="BB17" s="893"/>
      <c r="BC17" s="893"/>
      <c r="BD17" s="893"/>
      <c r="BE17" s="893"/>
      <c r="BF17" s="893"/>
      <c r="BG17" s="893"/>
      <c r="BH17" s="893"/>
      <c r="BI17" s="893"/>
      <c r="BJ17" s="893"/>
      <c r="BK17" s="893"/>
      <c r="BL17" s="893"/>
      <c r="BM17" s="893"/>
      <c r="BN17" s="893"/>
      <c r="BO17" s="893"/>
      <c r="BP17" s="893"/>
      <c r="BQ17" s="893"/>
      <c r="BR17" s="893"/>
      <c r="BS17" s="893"/>
      <c r="BT17" s="893"/>
      <c r="BU17" s="893"/>
      <c r="BV17" s="893"/>
      <c r="BW17" s="893"/>
      <c r="BX17" s="893"/>
      <c r="BY17" s="893"/>
    </row>
    <row r="18" spans="1:77" s="973" customFormat="1">
      <c r="A18" s="964" t="s">
        <v>10</v>
      </c>
      <c r="B18" s="958" t="s">
        <v>10</v>
      </c>
      <c r="C18" s="963" t="s">
        <v>35</v>
      </c>
      <c r="D18" s="88" t="s">
        <v>25</v>
      </c>
      <c r="E18" s="89">
        <v>321.72000000000003</v>
      </c>
      <c r="F18" s="89">
        <v>266.57100000000003</v>
      </c>
      <c r="G18" s="89">
        <v>224.10059999999999</v>
      </c>
      <c r="H18" s="89">
        <v>303.17169999999999</v>
      </c>
      <c r="I18" s="84">
        <v>0</v>
      </c>
      <c r="J18" s="84">
        <v>0</v>
      </c>
      <c r="K18" s="84">
        <v>0</v>
      </c>
      <c r="L18" s="89">
        <v>0</v>
      </c>
      <c r="M18" s="84">
        <v>0</v>
      </c>
      <c r="N18" s="84">
        <v>0</v>
      </c>
      <c r="O18" s="84">
        <v>0</v>
      </c>
      <c r="P18" s="89">
        <v>0</v>
      </c>
      <c r="Q18" s="89"/>
      <c r="R18" s="89"/>
      <c r="S18" s="89"/>
      <c r="T18" s="89"/>
      <c r="U18" s="84">
        <v>321.72000000000003</v>
      </c>
      <c r="V18" s="84">
        <v>266.57100000000003</v>
      </c>
      <c r="W18" s="84">
        <v>224.10059999999999</v>
      </c>
      <c r="X18" s="89">
        <v>303.17169999999999</v>
      </c>
      <c r="Y18" s="84">
        <v>0</v>
      </c>
      <c r="Z18" s="84">
        <v>0</v>
      </c>
      <c r="AA18" s="84">
        <v>0</v>
      </c>
      <c r="AB18" s="89">
        <v>0</v>
      </c>
      <c r="AC18" s="893"/>
      <c r="AD18" s="893"/>
      <c r="AE18" s="893"/>
      <c r="AF18" s="893"/>
      <c r="AG18" s="893"/>
      <c r="AH18" s="893"/>
      <c r="AI18" s="893"/>
      <c r="AJ18" s="893"/>
      <c r="AK18" s="893"/>
      <c r="AL18" s="893"/>
      <c r="AM18" s="893"/>
      <c r="AN18" s="893"/>
      <c r="AO18" s="893"/>
      <c r="AP18" s="893"/>
      <c r="AQ18" s="893"/>
      <c r="AR18" s="893"/>
      <c r="AS18" s="893"/>
      <c r="AT18" s="893"/>
      <c r="AU18" s="893"/>
      <c r="AV18" s="893"/>
      <c r="AW18" s="893"/>
      <c r="AX18" s="893"/>
      <c r="AY18" s="893"/>
      <c r="AZ18" s="893"/>
      <c r="BA18" s="893"/>
      <c r="BB18" s="893"/>
      <c r="BC18" s="893"/>
      <c r="BD18" s="893"/>
      <c r="BE18" s="893"/>
      <c r="BF18" s="893"/>
      <c r="BG18" s="893"/>
      <c r="BH18" s="893"/>
      <c r="BI18" s="893"/>
      <c r="BJ18" s="893"/>
      <c r="BK18" s="893"/>
      <c r="BL18" s="893"/>
      <c r="BM18" s="893"/>
      <c r="BN18" s="893"/>
      <c r="BO18" s="893"/>
      <c r="BP18" s="893"/>
      <c r="BQ18" s="893"/>
      <c r="BR18" s="893"/>
      <c r="BS18" s="893"/>
      <c r="BT18" s="893"/>
      <c r="BU18" s="893"/>
      <c r="BV18" s="893"/>
      <c r="BW18" s="893"/>
      <c r="BX18" s="893"/>
      <c r="BY18" s="893"/>
    </row>
    <row r="19" spans="1:77" s="973" customFormat="1">
      <c r="A19" s="964" t="s">
        <v>36</v>
      </c>
      <c r="B19" s="958" t="s">
        <v>36</v>
      </c>
      <c r="C19" s="963" t="s">
        <v>162</v>
      </c>
      <c r="D19" s="88" t="s">
        <v>25</v>
      </c>
      <c r="E19" s="89">
        <v>77.289999999999992</v>
      </c>
      <c r="F19" s="89">
        <v>96.800999999999988</v>
      </c>
      <c r="G19" s="89">
        <v>58.359707216089831</v>
      </c>
      <c r="H19" s="89">
        <v>103.35945091578499</v>
      </c>
      <c r="I19" s="89">
        <v>0</v>
      </c>
      <c r="J19" s="89">
        <v>0</v>
      </c>
      <c r="K19" s="89">
        <v>0</v>
      </c>
      <c r="L19" s="89">
        <v>0</v>
      </c>
      <c r="M19" s="89">
        <v>0</v>
      </c>
      <c r="N19" s="89">
        <v>0</v>
      </c>
      <c r="O19" s="89">
        <v>0</v>
      </c>
      <c r="P19" s="89">
        <v>0</v>
      </c>
      <c r="Q19" s="89">
        <v>0</v>
      </c>
      <c r="R19" s="89">
        <v>0</v>
      </c>
      <c r="S19" s="89">
        <v>0</v>
      </c>
      <c r="T19" s="89">
        <v>0</v>
      </c>
      <c r="U19" s="89">
        <v>77.289999999999992</v>
      </c>
      <c r="V19" s="89">
        <v>96.800999999999988</v>
      </c>
      <c r="W19" s="89">
        <v>58.359707216089831</v>
      </c>
      <c r="X19" s="89">
        <v>103.35945091578499</v>
      </c>
      <c r="Y19" s="89">
        <v>0</v>
      </c>
      <c r="Z19" s="89">
        <v>0</v>
      </c>
      <c r="AA19" s="89">
        <v>0</v>
      </c>
      <c r="AB19" s="89">
        <v>0</v>
      </c>
      <c r="AC19" s="893"/>
      <c r="AD19" s="893"/>
      <c r="AE19" s="893"/>
      <c r="AF19" s="893"/>
      <c r="AG19" s="893"/>
      <c r="AH19" s="893"/>
      <c r="AI19" s="893"/>
      <c r="AJ19" s="893"/>
      <c r="AK19" s="893"/>
      <c r="AL19" s="893"/>
      <c r="AM19" s="893"/>
      <c r="AN19" s="893"/>
      <c r="AO19" s="893"/>
      <c r="AP19" s="893"/>
      <c r="AQ19" s="893"/>
      <c r="AR19" s="893"/>
      <c r="AS19" s="893"/>
      <c r="AT19" s="893"/>
      <c r="AU19" s="893"/>
      <c r="AV19" s="893"/>
      <c r="AW19" s="893"/>
      <c r="AX19" s="893"/>
      <c r="AY19" s="893"/>
      <c r="AZ19" s="893"/>
      <c r="BA19" s="893"/>
      <c r="BB19" s="893"/>
      <c r="BC19" s="893"/>
      <c r="BD19" s="893"/>
      <c r="BE19" s="893"/>
      <c r="BF19" s="893"/>
      <c r="BG19" s="893"/>
      <c r="BH19" s="893"/>
      <c r="BI19" s="893"/>
      <c r="BJ19" s="893"/>
      <c r="BK19" s="893"/>
      <c r="BL19" s="893"/>
      <c r="BM19" s="893"/>
      <c r="BN19" s="893"/>
      <c r="BO19" s="893"/>
      <c r="BP19" s="893"/>
      <c r="BQ19" s="893"/>
      <c r="BR19" s="893"/>
      <c r="BS19" s="893"/>
      <c r="BT19" s="893"/>
      <c r="BU19" s="893"/>
      <c r="BV19" s="893"/>
      <c r="BW19" s="893"/>
      <c r="BX19" s="893"/>
      <c r="BY19" s="893"/>
    </row>
    <row r="20" spans="1:77" s="973" customFormat="1">
      <c r="A20" s="964" t="s">
        <v>37</v>
      </c>
      <c r="B20" s="964" t="s">
        <v>37</v>
      </c>
      <c r="C20" s="965" t="s">
        <v>38</v>
      </c>
      <c r="D20" s="962" t="s">
        <v>25</v>
      </c>
      <c r="E20" s="89">
        <v>70.78</v>
      </c>
      <c r="F20" s="89">
        <v>58.643999999999998</v>
      </c>
      <c r="G20" s="89">
        <v>49.302131999999993</v>
      </c>
      <c r="H20" s="89">
        <v>66.697773999999995</v>
      </c>
      <c r="I20" s="89">
        <v>0</v>
      </c>
      <c r="J20" s="89">
        <v>0</v>
      </c>
      <c r="K20" s="84">
        <v>0</v>
      </c>
      <c r="L20" s="89">
        <v>0</v>
      </c>
      <c r="M20" s="89">
        <v>0</v>
      </c>
      <c r="N20" s="89">
        <v>0</v>
      </c>
      <c r="O20" s="84">
        <v>0</v>
      </c>
      <c r="P20" s="89">
        <v>0</v>
      </c>
      <c r="Q20" s="89"/>
      <c r="R20" s="89"/>
      <c r="S20" s="89"/>
      <c r="T20" s="89"/>
      <c r="U20" s="89">
        <v>70.78</v>
      </c>
      <c r="V20" s="89">
        <v>58.643999999999998</v>
      </c>
      <c r="W20" s="84">
        <v>49.302131999999993</v>
      </c>
      <c r="X20" s="89">
        <v>66.697773999999995</v>
      </c>
      <c r="Y20" s="89">
        <v>0</v>
      </c>
      <c r="Z20" s="89">
        <v>0</v>
      </c>
      <c r="AA20" s="84">
        <v>0</v>
      </c>
      <c r="AB20" s="89">
        <v>0</v>
      </c>
      <c r="AC20" s="893"/>
      <c r="AD20" s="893"/>
      <c r="AE20" s="893"/>
      <c r="AF20" s="893"/>
      <c r="AG20" s="893"/>
      <c r="AH20" s="893"/>
      <c r="AI20" s="893"/>
      <c r="AJ20" s="893"/>
      <c r="AK20" s="893"/>
      <c r="AL20" s="893"/>
      <c r="AM20" s="893"/>
      <c r="AN20" s="893"/>
      <c r="AO20" s="893"/>
      <c r="AP20" s="893"/>
      <c r="AQ20" s="893"/>
      <c r="AR20" s="893"/>
      <c r="AS20" s="893"/>
      <c r="AT20" s="893"/>
      <c r="AU20" s="893"/>
      <c r="AV20" s="893"/>
      <c r="AW20" s="893"/>
      <c r="AX20" s="893"/>
      <c r="AY20" s="893"/>
      <c r="AZ20" s="893"/>
      <c r="BA20" s="893"/>
      <c r="BB20" s="893"/>
      <c r="BC20" s="893"/>
      <c r="BD20" s="893"/>
      <c r="BE20" s="893"/>
      <c r="BF20" s="893"/>
      <c r="BG20" s="893"/>
      <c r="BH20" s="893"/>
      <c r="BI20" s="893"/>
      <c r="BJ20" s="893"/>
      <c r="BK20" s="893"/>
      <c r="BL20" s="893"/>
      <c r="BM20" s="893"/>
      <c r="BN20" s="893"/>
      <c r="BO20" s="893"/>
      <c r="BP20" s="893"/>
      <c r="BQ20" s="893"/>
      <c r="BR20" s="893"/>
      <c r="BS20" s="893"/>
      <c r="BT20" s="893"/>
      <c r="BU20" s="893"/>
      <c r="BV20" s="893"/>
      <c r="BW20" s="893"/>
      <c r="BX20" s="893"/>
      <c r="BY20" s="893"/>
    </row>
    <row r="21" spans="1:77" s="973" customFormat="1">
      <c r="A21" s="964" t="s">
        <v>39</v>
      </c>
      <c r="B21" s="964" t="s">
        <v>39</v>
      </c>
      <c r="C21" s="954" t="s">
        <v>40</v>
      </c>
      <c r="D21" s="962" t="s">
        <v>25</v>
      </c>
      <c r="E21" s="89">
        <v>4.24</v>
      </c>
      <c r="F21" s="89">
        <v>4.0460000000000003</v>
      </c>
      <c r="G21" s="89">
        <v>4.2427199999999994</v>
      </c>
      <c r="H21" s="89">
        <v>0</v>
      </c>
      <c r="I21" s="89">
        <v>0</v>
      </c>
      <c r="J21" s="89">
        <v>0</v>
      </c>
      <c r="K21" s="84">
        <v>0</v>
      </c>
      <c r="L21" s="89">
        <v>0</v>
      </c>
      <c r="M21" s="89">
        <v>0</v>
      </c>
      <c r="N21" s="89">
        <v>0</v>
      </c>
      <c r="O21" s="84">
        <v>0</v>
      </c>
      <c r="P21" s="89">
        <v>0</v>
      </c>
      <c r="Q21" s="89"/>
      <c r="R21" s="89"/>
      <c r="S21" s="89"/>
      <c r="T21" s="89"/>
      <c r="U21" s="89">
        <v>4.24</v>
      </c>
      <c r="V21" s="89">
        <v>4.0460000000000003</v>
      </c>
      <c r="W21" s="84">
        <v>4.2427199999999994</v>
      </c>
      <c r="X21" s="89">
        <v>0</v>
      </c>
      <c r="Y21" s="89">
        <v>0</v>
      </c>
      <c r="Z21" s="89">
        <v>0</v>
      </c>
      <c r="AA21" s="84">
        <v>0</v>
      </c>
      <c r="AB21" s="89">
        <v>0</v>
      </c>
      <c r="AC21" s="893"/>
      <c r="AD21" s="893"/>
      <c r="AE21" s="893"/>
      <c r="AF21" s="893"/>
      <c r="AG21" s="893"/>
      <c r="AH21" s="893"/>
      <c r="AI21" s="893"/>
      <c r="AJ21" s="893"/>
      <c r="AK21" s="893"/>
      <c r="AL21" s="893"/>
      <c r="AM21" s="893"/>
      <c r="AN21" s="893"/>
      <c r="AO21" s="893"/>
      <c r="AP21" s="893"/>
      <c r="AQ21" s="893"/>
      <c r="AR21" s="893"/>
      <c r="AS21" s="893"/>
      <c r="AT21" s="893"/>
      <c r="AU21" s="893"/>
      <c r="AV21" s="893"/>
      <c r="AW21" s="893"/>
      <c r="AX21" s="893"/>
      <c r="AY21" s="893"/>
      <c r="AZ21" s="893"/>
      <c r="BA21" s="893"/>
      <c r="BB21" s="893"/>
      <c r="BC21" s="893"/>
      <c r="BD21" s="893"/>
      <c r="BE21" s="893"/>
      <c r="BF21" s="893"/>
      <c r="BG21" s="893"/>
      <c r="BH21" s="893"/>
      <c r="BI21" s="893"/>
      <c r="BJ21" s="893"/>
      <c r="BK21" s="893"/>
      <c r="BL21" s="893"/>
      <c r="BM21" s="893"/>
      <c r="BN21" s="893"/>
      <c r="BO21" s="893"/>
      <c r="BP21" s="893"/>
      <c r="BQ21" s="893"/>
      <c r="BR21" s="893"/>
      <c r="BS21" s="893"/>
      <c r="BT21" s="893"/>
      <c r="BU21" s="893"/>
      <c r="BV21" s="893"/>
      <c r="BW21" s="893"/>
      <c r="BX21" s="893"/>
      <c r="BY21" s="893"/>
    </row>
    <row r="22" spans="1:77" s="973" customFormat="1">
      <c r="A22" s="964" t="s">
        <v>122</v>
      </c>
      <c r="B22" s="964" t="s">
        <v>41</v>
      </c>
      <c r="C22" s="954" t="s">
        <v>42</v>
      </c>
      <c r="D22" s="962" t="s">
        <v>25</v>
      </c>
      <c r="E22" s="89">
        <v>2.27</v>
      </c>
      <c r="F22" s="89">
        <v>34.110999999999997</v>
      </c>
      <c r="G22" s="89">
        <v>4.8148552160898355</v>
      </c>
      <c r="H22" s="89">
        <v>36.661676915784994</v>
      </c>
      <c r="I22" s="89">
        <v>0</v>
      </c>
      <c r="J22" s="89">
        <v>0</v>
      </c>
      <c r="K22" s="84">
        <v>0</v>
      </c>
      <c r="L22" s="89">
        <v>0</v>
      </c>
      <c r="M22" s="89">
        <v>0</v>
      </c>
      <c r="N22" s="89">
        <v>0</v>
      </c>
      <c r="O22" s="84">
        <v>0</v>
      </c>
      <c r="P22" s="89">
        <v>0</v>
      </c>
      <c r="Q22" s="89"/>
      <c r="R22" s="89"/>
      <c r="S22" s="89"/>
      <c r="T22" s="89"/>
      <c r="U22" s="89">
        <v>2.27</v>
      </c>
      <c r="V22" s="89">
        <v>34.110999999999997</v>
      </c>
      <c r="W22" s="84">
        <v>4.8148552160898355</v>
      </c>
      <c r="X22" s="89">
        <v>36.661676915784994</v>
      </c>
      <c r="Y22" s="89">
        <v>0</v>
      </c>
      <c r="Z22" s="89">
        <v>0</v>
      </c>
      <c r="AA22" s="84">
        <v>0</v>
      </c>
      <c r="AB22" s="89">
        <v>0</v>
      </c>
      <c r="AC22" s="893"/>
      <c r="AD22" s="893"/>
      <c r="AE22" s="893"/>
      <c r="AF22" s="893"/>
      <c r="AG22" s="893"/>
      <c r="AH22" s="893"/>
      <c r="AI22" s="893"/>
      <c r="AJ22" s="893"/>
      <c r="AK22" s="893"/>
      <c r="AL22" s="893"/>
      <c r="AM22" s="893"/>
      <c r="AN22" s="893"/>
      <c r="AO22" s="893"/>
      <c r="AP22" s="893"/>
      <c r="AQ22" s="893"/>
      <c r="AR22" s="893"/>
      <c r="AS22" s="893"/>
      <c r="AT22" s="893"/>
      <c r="AU22" s="893"/>
      <c r="AV22" s="893"/>
      <c r="AW22" s="893"/>
      <c r="AX22" s="893"/>
      <c r="AY22" s="893"/>
      <c r="AZ22" s="893"/>
      <c r="BA22" s="893"/>
      <c r="BB22" s="893"/>
      <c r="BC22" s="893"/>
      <c r="BD22" s="893"/>
      <c r="BE22" s="893"/>
      <c r="BF22" s="893"/>
      <c r="BG22" s="893"/>
      <c r="BH22" s="893"/>
      <c r="BI22" s="893"/>
      <c r="BJ22" s="893"/>
      <c r="BK22" s="893"/>
      <c r="BL22" s="893"/>
      <c r="BM22" s="893"/>
      <c r="BN22" s="893"/>
      <c r="BO22" s="893"/>
      <c r="BP22" s="893"/>
      <c r="BQ22" s="893"/>
      <c r="BR22" s="893"/>
      <c r="BS22" s="893"/>
      <c r="BT22" s="893"/>
      <c r="BU22" s="893"/>
      <c r="BV22" s="893"/>
      <c r="BW22" s="893"/>
      <c r="BX22" s="893"/>
      <c r="BY22" s="893"/>
    </row>
    <row r="23" spans="1:77" s="973" customFormat="1">
      <c r="A23" s="964" t="s">
        <v>43</v>
      </c>
      <c r="B23" s="964" t="s">
        <v>43</v>
      </c>
      <c r="C23" s="954" t="s">
        <v>163</v>
      </c>
      <c r="D23" s="962" t="s">
        <v>25</v>
      </c>
      <c r="E23" s="89">
        <v>121.55999999999999</v>
      </c>
      <c r="F23" s="89">
        <v>143.44500000000002</v>
      </c>
      <c r="G23" s="89">
        <v>103.57990925060786</v>
      </c>
      <c r="H23" s="89">
        <v>155.62974454612004</v>
      </c>
      <c r="I23" s="89">
        <v>0</v>
      </c>
      <c r="J23" s="89">
        <v>0</v>
      </c>
      <c r="K23" s="89">
        <v>0</v>
      </c>
      <c r="L23" s="89">
        <v>0</v>
      </c>
      <c r="M23" s="89">
        <v>0</v>
      </c>
      <c r="N23" s="89">
        <v>0</v>
      </c>
      <c r="O23" s="89">
        <v>0</v>
      </c>
      <c r="P23" s="89">
        <v>0</v>
      </c>
      <c r="Q23" s="89">
        <v>0</v>
      </c>
      <c r="R23" s="89">
        <v>0</v>
      </c>
      <c r="S23" s="89">
        <v>0</v>
      </c>
      <c r="T23" s="89">
        <v>0</v>
      </c>
      <c r="U23" s="89">
        <v>121.55999999999999</v>
      </c>
      <c r="V23" s="89">
        <v>143.44500000000002</v>
      </c>
      <c r="W23" s="89">
        <v>103.57990925060786</v>
      </c>
      <c r="X23" s="89">
        <v>155.62974454612004</v>
      </c>
      <c r="Y23" s="89">
        <v>0</v>
      </c>
      <c r="Z23" s="89">
        <v>0</v>
      </c>
      <c r="AA23" s="89">
        <v>0</v>
      </c>
      <c r="AB23" s="89">
        <v>0</v>
      </c>
      <c r="AC23" s="893"/>
      <c r="AD23" s="893"/>
      <c r="AE23" s="893"/>
      <c r="AF23" s="893"/>
      <c r="AG23" s="893"/>
      <c r="AH23" s="893"/>
      <c r="AI23" s="893"/>
      <c r="AJ23" s="893"/>
      <c r="AK23" s="893"/>
      <c r="AL23" s="893"/>
      <c r="AM23" s="893"/>
      <c r="AN23" s="893"/>
      <c r="AO23" s="893"/>
      <c r="AP23" s="893"/>
      <c r="AQ23" s="893"/>
      <c r="AR23" s="893"/>
      <c r="AS23" s="893"/>
      <c r="AT23" s="893"/>
      <c r="AU23" s="893"/>
      <c r="AV23" s="893"/>
      <c r="AW23" s="893"/>
      <c r="AX23" s="893"/>
      <c r="AY23" s="893"/>
      <c r="AZ23" s="893"/>
      <c r="BA23" s="893"/>
      <c r="BB23" s="893"/>
      <c r="BC23" s="893"/>
      <c r="BD23" s="893"/>
      <c r="BE23" s="893"/>
      <c r="BF23" s="893"/>
      <c r="BG23" s="893"/>
      <c r="BH23" s="893"/>
      <c r="BI23" s="893"/>
      <c r="BJ23" s="893"/>
      <c r="BK23" s="893"/>
      <c r="BL23" s="893"/>
      <c r="BM23" s="893"/>
      <c r="BN23" s="893"/>
      <c r="BO23" s="893"/>
      <c r="BP23" s="893"/>
      <c r="BQ23" s="893"/>
      <c r="BR23" s="893"/>
      <c r="BS23" s="893"/>
      <c r="BT23" s="893"/>
      <c r="BU23" s="893"/>
      <c r="BV23" s="893"/>
      <c r="BW23" s="893"/>
      <c r="BX23" s="893"/>
      <c r="BY23" s="893"/>
    </row>
    <row r="24" spans="1:77" s="973" customFormat="1">
      <c r="A24" s="964" t="s">
        <v>44</v>
      </c>
      <c r="B24" s="964" t="s">
        <v>44</v>
      </c>
      <c r="C24" s="954" t="s">
        <v>45</v>
      </c>
      <c r="D24" s="962" t="s">
        <v>25</v>
      </c>
      <c r="E24" s="89">
        <v>76.209999999999994</v>
      </c>
      <c r="F24" s="89">
        <v>79.906000000000006</v>
      </c>
      <c r="G24" s="89">
        <v>70.849659433285836</v>
      </c>
      <c r="H24" s="89">
        <v>93.749742858576582</v>
      </c>
      <c r="I24" s="89">
        <v>0</v>
      </c>
      <c r="J24" s="89">
        <v>0</v>
      </c>
      <c r="K24" s="84">
        <v>0</v>
      </c>
      <c r="L24" s="89">
        <v>0</v>
      </c>
      <c r="M24" s="89">
        <v>0</v>
      </c>
      <c r="N24" s="89">
        <v>0</v>
      </c>
      <c r="O24" s="84">
        <v>0</v>
      </c>
      <c r="P24" s="89">
        <v>0</v>
      </c>
      <c r="Q24" s="89"/>
      <c r="R24" s="89"/>
      <c r="S24" s="89"/>
      <c r="T24" s="89"/>
      <c r="U24" s="89">
        <v>76.209999999999994</v>
      </c>
      <c r="V24" s="89">
        <v>79.906000000000006</v>
      </c>
      <c r="W24" s="84">
        <v>70.849659433285836</v>
      </c>
      <c r="X24" s="89">
        <v>93.749742858576582</v>
      </c>
      <c r="Y24" s="89">
        <v>0</v>
      </c>
      <c r="Z24" s="89">
        <v>0</v>
      </c>
      <c r="AA24" s="84">
        <v>0</v>
      </c>
      <c r="AB24" s="89">
        <v>0</v>
      </c>
      <c r="AC24" s="893"/>
      <c r="AD24" s="893"/>
      <c r="AE24" s="893"/>
      <c r="AF24" s="893"/>
      <c r="AG24" s="893"/>
      <c r="AH24" s="893"/>
      <c r="AI24" s="893"/>
      <c r="AJ24" s="893"/>
      <c r="AK24" s="893"/>
      <c r="AL24" s="893"/>
      <c r="AM24" s="893"/>
      <c r="AN24" s="893"/>
      <c r="AO24" s="893"/>
      <c r="AP24" s="893"/>
      <c r="AQ24" s="893"/>
      <c r="AR24" s="893"/>
      <c r="AS24" s="893"/>
      <c r="AT24" s="893"/>
      <c r="AU24" s="893"/>
      <c r="AV24" s="893"/>
      <c r="AW24" s="893"/>
      <c r="AX24" s="893"/>
      <c r="AY24" s="893"/>
      <c r="AZ24" s="893"/>
      <c r="BA24" s="893"/>
      <c r="BB24" s="893"/>
      <c r="BC24" s="893"/>
      <c r="BD24" s="893"/>
      <c r="BE24" s="893"/>
      <c r="BF24" s="893"/>
      <c r="BG24" s="893"/>
      <c r="BH24" s="893"/>
      <c r="BI24" s="893"/>
      <c r="BJ24" s="893"/>
      <c r="BK24" s="893"/>
      <c r="BL24" s="893"/>
      <c r="BM24" s="893"/>
      <c r="BN24" s="893"/>
      <c r="BO24" s="893"/>
      <c r="BP24" s="893"/>
      <c r="BQ24" s="893"/>
      <c r="BR24" s="893"/>
      <c r="BS24" s="893"/>
      <c r="BT24" s="893"/>
      <c r="BU24" s="893"/>
      <c r="BV24" s="893"/>
      <c r="BW24" s="893"/>
      <c r="BX24" s="893"/>
      <c r="BY24" s="893"/>
    </row>
    <row r="25" spans="1:77" s="973" customFormat="1">
      <c r="A25" s="964" t="s">
        <v>46</v>
      </c>
      <c r="B25" s="964" t="s">
        <v>46</v>
      </c>
      <c r="C25" s="954" t="s">
        <v>47</v>
      </c>
      <c r="D25" s="962" t="s">
        <v>25</v>
      </c>
      <c r="E25" s="89">
        <v>15.66</v>
      </c>
      <c r="F25" s="89">
        <v>16.591000000000001</v>
      </c>
      <c r="G25" s="89">
        <v>14.774096314655068</v>
      </c>
      <c r="H25" s="89">
        <v>19.423573255385765</v>
      </c>
      <c r="I25" s="89">
        <v>0</v>
      </c>
      <c r="J25" s="89">
        <v>0</v>
      </c>
      <c r="K25" s="84">
        <v>0</v>
      </c>
      <c r="L25" s="89">
        <v>0</v>
      </c>
      <c r="M25" s="89">
        <v>0</v>
      </c>
      <c r="N25" s="89">
        <v>0</v>
      </c>
      <c r="O25" s="84">
        <v>0</v>
      </c>
      <c r="P25" s="89">
        <v>0</v>
      </c>
      <c r="Q25" s="89"/>
      <c r="R25" s="89"/>
      <c r="S25" s="89"/>
      <c r="T25" s="89"/>
      <c r="U25" s="89">
        <v>15.66</v>
      </c>
      <c r="V25" s="89">
        <v>16.591000000000001</v>
      </c>
      <c r="W25" s="84">
        <v>14.774096314655068</v>
      </c>
      <c r="X25" s="89">
        <v>19.423573255385765</v>
      </c>
      <c r="Y25" s="89">
        <v>0</v>
      </c>
      <c r="Z25" s="89">
        <v>0</v>
      </c>
      <c r="AA25" s="84">
        <v>0</v>
      </c>
      <c r="AB25" s="89">
        <v>0</v>
      </c>
      <c r="AC25" s="893"/>
      <c r="AD25" s="893"/>
      <c r="AE25" s="893"/>
      <c r="AF25" s="893"/>
      <c r="AG25" s="893"/>
      <c r="AH25" s="893"/>
      <c r="AI25" s="893"/>
      <c r="AJ25" s="893"/>
      <c r="AK25" s="893"/>
      <c r="AL25" s="893"/>
      <c r="AM25" s="893"/>
      <c r="AN25" s="893"/>
      <c r="AO25" s="893"/>
      <c r="AP25" s="893"/>
      <c r="AQ25" s="893"/>
      <c r="AR25" s="893"/>
      <c r="AS25" s="893"/>
      <c r="AT25" s="893"/>
      <c r="AU25" s="893"/>
      <c r="AV25" s="893"/>
      <c r="AW25" s="893"/>
      <c r="AX25" s="893"/>
      <c r="AY25" s="893"/>
      <c r="AZ25" s="893"/>
      <c r="BA25" s="893"/>
      <c r="BB25" s="893"/>
      <c r="BC25" s="893"/>
      <c r="BD25" s="893"/>
      <c r="BE25" s="893"/>
      <c r="BF25" s="893"/>
      <c r="BG25" s="893"/>
      <c r="BH25" s="893"/>
      <c r="BI25" s="893"/>
      <c r="BJ25" s="893"/>
      <c r="BK25" s="893"/>
      <c r="BL25" s="893"/>
      <c r="BM25" s="893"/>
      <c r="BN25" s="893"/>
      <c r="BO25" s="893"/>
      <c r="BP25" s="893"/>
      <c r="BQ25" s="893"/>
      <c r="BR25" s="893"/>
      <c r="BS25" s="893"/>
      <c r="BT25" s="893"/>
      <c r="BU25" s="893"/>
      <c r="BV25" s="893"/>
      <c r="BW25" s="893"/>
      <c r="BX25" s="893"/>
      <c r="BY25" s="893"/>
    </row>
    <row r="26" spans="1:77" s="973" customFormat="1">
      <c r="A26" s="964" t="s">
        <v>48</v>
      </c>
      <c r="B26" s="964" t="s">
        <v>48</v>
      </c>
      <c r="C26" s="954" t="s">
        <v>49</v>
      </c>
      <c r="D26" s="962" t="s">
        <v>25</v>
      </c>
      <c r="E26" s="89">
        <v>29.689999999999998</v>
      </c>
      <c r="F26" s="89">
        <v>46.948</v>
      </c>
      <c r="G26" s="89">
        <v>17.95615350266695</v>
      </c>
      <c r="H26" s="89">
        <v>42.456428432157693</v>
      </c>
      <c r="I26" s="89">
        <v>0</v>
      </c>
      <c r="J26" s="89">
        <v>0</v>
      </c>
      <c r="K26" s="84">
        <v>0</v>
      </c>
      <c r="L26" s="89">
        <v>0</v>
      </c>
      <c r="M26" s="89">
        <v>0</v>
      </c>
      <c r="N26" s="89">
        <v>0</v>
      </c>
      <c r="O26" s="84">
        <v>0</v>
      </c>
      <c r="P26" s="89">
        <v>0</v>
      </c>
      <c r="Q26" s="89"/>
      <c r="R26" s="89"/>
      <c r="S26" s="89"/>
      <c r="T26" s="89"/>
      <c r="U26" s="89">
        <v>29.689999999999998</v>
      </c>
      <c r="V26" s="89">
        <v>46.948</v>
      </c>
      <c r="W26" s="84">
        <v>17.95615350266695</v>
      </c>
      <c r="X26" s="89">
        <v>42.456428432157693</v>
      </c>
      <c r="Y26" s="89">
        <v>0</v>
      </c>
      <c r="Z26" s="89">
        <v>0</v>
      </c>
      <c r="AA26" s="84">
        <v>0</v>
      </c>
      <c r="AB26" s="89">
        <v>0</v>
      </c>
      <c r="AC26" s="893"/>
      <c r="AD26" s="893"/>
      <c r="AE26" s="893"/>
      <c r="AF26" s="893"/>
      <c r="AG26" s="893"/>
      <c r="AH26" s="893"/>
      <c r="AI26" s="893"/>
      <c r="AJ26" s="893"/>
      <c r="AK26" s="893"/>
      <c r="AL26" s="893"/>
      <c r="AM26" s="893"/>
      <c r="AN26" s="893"/>
      <c r="AO26" s="893"/>
      <c r="AP26" s="893"/>
      <c r="AQ26" s="893"/>
      <c r="AR26" s="893"/>
      <c r="AS26" s="893"/>
      <c r="AT26" s="893"/>
      <c r="AU26" s="893"/>
      <c r="AV26" s="893"/>
      <c r="AW26" s="893"/>
      <c r="AX26" s="893"/>
      <c r="AY26" s="893"/>
      <c r="AZ26" s="893"/>
      <c r="BA26" s="893"/>
      <c r="BB26" s="893"/>
      <c r="BC26" s="893"/>
      <c r="BD26" s="893"/>
      <c r="BE26" s="893"/>
      <c r="BF26" s="893"/>
      <c r="BG26" s="893"/>
      <c r="BH26" s="893"/>
      <c r="BI26" s="893"/>
      <c r="BJ26" s="893"/>
      <c r="BK26" s="893"/>
      <c r="BL26" s="893"/>
      <c r="BM26" s="893"/>
      <c r="BN26" s="893"/>
      <c r="BO26" s="893"/>
      <c r="BP26" s="893"/>
      <c r="BQ26" s="893"/>
      <c r="BR26" s="893"/>
      <c r="BS26" s="893"/>
      <c r="BT26" s="893"/>
      <c r="BU26" s="893"/>
      <c r="BV26" s="893"/>
      <c r="BW26" s="893"/>
      <c r="BX26" s="893"/>
      <c r="BY26" s="893"/>
    </row>
    <row r="27" spans="1:77" s="973" customFormat="1">
      <c r="A27" s="964">
        <v>2</v>
      </c>
      <c r="B27" s="964">
        <v>2</v>
      </c>
      <c r="C27" s="954" t="s">
        <v>164</v>
      </c>
      <c r="D27" s="962" t="s">
        <v>25</v>
      </c>
      <c r="E27" s="89">
        <v>82.11</v>
      </c>
      <c r="F27" s="89">
        <v>83.954999999999998</v>
      </c>
      <c r="G27" s="89">
        <v>72.467106016978491</v>
      </c>
      <c r="H27" s="890">
        <v>102.43805020220324</v>
      </c>
      <c r="I27" s="89">
        <v>0</v>
      </c>
      <c r="J27" s="89">
        <v>0</v>
      </c>
      <c r="K27" s="89">
        <v>0</v>
      </c>
      <c r="L27" s="89">
        <v>0</v>
      </c>
      <c r="M27" s="89">
        <v>0</v>
      </c>
      <c r="N27" s="89">
        <v>0</v>
      </c>
      <c r="O27" s="89">
        <v>0</v>
      </c>
      <c r="P27" s="89">
        <v>0</v>
      </c>
      <c r="Q27" s="89">
        <v>0</v>
      </c>
      <c r="R27" s="89">
        <v>0</v>
      </c>
      <c r="S27" s="89">
        <v>0</v>
      </c>
      <c r="T27" s="89">
        <v>0</v>
      </c>
      <c r="U27" s="89">
        <v>82.11</v>
      </c>
      <c r="V27" s="89">
        <v>83.954999999999998</v>
      </c>
      <c r="W27" s="89">
        <v>72.467106016978491</v>
      </c>
      <c r="X27" s="89">
        <v>102.43805020220324</v>
      </c>
      <c r="Y27" s="89">
        <v>0</v>
      </c>
      <c r="Z27" s="89">
        <v>0</v>
      </c>
      <c r="AA27" s="89">
        <v>0</v>
      </c>
      <c r="AB27" s="89">
        <v>0</v>
      </c>
      <c r="AC27" s="893"/>
      <c r="AD27" s="893"/>
      <c r="AE27" s="893"/>
      <c r="AF27" s="893"/>
      <c r="AG27" s="893"/>
      <c r="AH27" s="893"/>
      <c r="AI27" s="893"/>
      <c r="AJ27" s="893"/>
      <c r="AK27" s="893"/>
      <c r="AL27" s="893"/>
      <c r="AM27" s="893"/>
      <c r="AN27" s="893"/>
      <c r="AO27" s="893"/>
      <c r="AP27" s="893"/>
      <c r="AQ27" s="893"/>
      <c r="AR27" s="893"/>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c r="BP27" s="893"/>
      <c r="BQ27" s="893"/>
      <c r="BR27" s="893"/>
      <c r="BS27" s="893"/>
      <c r="BT27" s="893"/>
      <c r="BU27" s="893"/>
      <c r="BV27" s="893"/>
      <c r="BW27" s="893"/>
      <c r="BX27" s="893"/>
      <c r="BY27" s="893"/>
    </row>
    <row r="28" spans="1:77" s="973" customFormat="1">
      <c r="A28" s="964" t="s">
        <v>11</v>
      </c>
      <c r="B28" s="964" t="s">
        <v>11</v>
      </c>
      <c r="C28" s="954" t="s">
        <v>45</v>
      </c>
      <c r="D28" s="962" t="s">
        <v>25</v>
      </c>
      <c r="E28" s="89">
        <v>57.33</v>
      </c>
      <c r="F28" s="89">
        <v>55.912999999999997</v>
      </c>
      <c r="G28" s="89">
        <v>51.817627583769344</v>
      </c>
      <c r="H28" s="89">
        <v>75.204320570836188</v>
      </c>
      <c r="I28" s="89">
        <v>0</v>
      </c>
      <c r="J28" s="89">
        <v>0</v>
      </c>
      <c r="K28" s="84">
        <v>0</v>
      </c>
      <c r="L28" s="89">
        <v>0</v>
      </c>
      <c r="M28" s="89">
        <v>0</v>
      </c>
      <c r="N28" s="89">
        <v>0</v>
      </c>
      <c r="O28" s="84">
        <v>0</v>
      </c>
      <c r="P28" s="89">
        <v>0</v>
      </c>
      <c r="Q28" s="89"/>
      <c r="R28" s="89"/>
      <c r="S28" s="89"/>
      <c r="T28" s="89"/>
      <c r="U28" s="89">
        <v>57.33</v>
      </c>
      <c r="V28" s="89">
        <v>55.912999999999997</v>
      </c>
      <c r="W28" s="84">
        <v>51.817627583769344</v>
      </c>
      <c r="X28" s="89">
        <v>75.204320570836188</v>
      </c>
      <c r="Y28" s="89">
        <v>0</v>
      </c>
      <c r="Z28" s="89">
        <v>0</v>
      </c>
      <c r="AA28" s="84">
        <v>0</v>
      </c>
      <c r="AB28" s="89">
        <v>0</v>
      </c>
      <c r="AC28" s="893"/>
      <c r="AD28" s="893"/>
      <c r="AE28" s="893"/>
      <c r="AF28" s="893"/>
      <c r="AG28" s="893"/>
      <c r="AH28" s="893"/>
      <c r="AI28" s="893"/>
      <c r="AJ28" s="893"/>
      <c r="AK28" s="893"/>
      <c r="AL28" s="893"/>
      <c r="AM28" s="893"/>
      <c r="AN28" s="893"/>
      <c r="AO28" s="893"/>
      <c r="AP28" s="893"/>
      <c r="AQ28" s="893"/>
      <c r="AR28" s="893"/>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c r="BP28" s="893"/>
      <c r="BQ28" s="893"/>
      <c r="BR28" s="893"/>
      <c r="BS28" s="893"/>
      <c r="BT28" s="893"/>
      <c r="BU28" s="893"/>
      <c r="BV28" s="893"/>
      <c r="BW28" s="893"/>
      <c r="BX28" s="893"/>
      <c r="BY28" s="893"/>
    </row>
    <row r="29" spans="1:77" s="973" customFormat="1">
      <c r="A29" s="964" t="s">
        <v>12</v>
      </c>
      <c r="B29" s="964" t="s">
        <v>12</v>
      </c>
      <c r="C29" s="954" t="s">
        <v>50</v>
      </c>
      <c r="D29" s="962" t="s">
        <v>25</v>
      </c>
      <c r="E29" s="89">
        <v>12.38</v>
      </c>
      <c r="F29" s="89">
        <v>12.412000000000001</v>
      </c>
      <c r="G29" s="89">
        <v>11.399878068429256</v>
      </c>
      <c r="H29" s="89">
        <v>16.544950525583964</v>
      </c>
      <c r="I29" s="89">
        <v>0</v>
      </c>
      <c r="J29" s="89">
        <v>0</v>
      </c>
      <c r="K29" s="84">
        <v>0</v>
      </c>
      <c r="L29" s="89">
        <v>0</v>
      </c>
      <c r="M29" s="89">
        <v>0</v>
      </c>
      <c r="N29" s="89">
        <v>0</v>
      </c>
      <c r="O29" s="84">
        <v>0</v>
      </c>
      <c r="P29" s="89">
        <v>0</v>
      </c>
      <c r="Q29" s="89"/>
      <c r="R29" s="89"/>
      <c r="S29" s="89"/>
      <c r="T29" s="89"/>
      <c r="U29" s="89">
        <v>12.38</v>
      </c>
      <c r="V29" s="89">
        <v>12.412000000000001</v>
      </c>
      <c r="W29" s="84">
        <v>11.399878068429256</v>
      </c>
      <c r="X29" s="89">
        <v>16.544950525583964</v>
      </c>
      <c r="Y29" s="89">
        <v>0</v>
      </c>
      <c r="Z29" s="89">
        <v>0</v>
      </c>
      <c r="AA29" s="84">
        <v>0</v>
      </c>
      <c r="AB29" s="89">
        <v>0</v>
      </c>
      <c r="AC29" s="893"/>
      <c r="AD29" s="893"/>
      <c r="AE29" s="893"/>
      <c r="AF29" s="893"/>
      <c r="AG29" s="893"/>
      <c r="AH29" s="893"/>
      <c r="AI29" s="893"/>
      <c r="AJ29" s="893"/>
      <c r="AK29" s="893"/>
      <c r="AL29" s="893"/>
      <c r="AM29" s="893"/>
      <c r="AN29" s="893"/>
      <c r="AO29" s="893"/>
      <c r="AP29" s="893"/>
      <c r="AQ29" s="893"/>
      <c r="AR29" s="893"/>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c r="BP29" s="893"/>
      <c r="BQ29" s="893"/>
      <c r="BR29" s="893"/>
      <c r="BS29" s="893"/>
      <c r="BT29" s="893"/>
      <c r="BU29" s="893"/>
      <c r="BV29" s="893"/>
      <c r="BW29" s="893"/>
      <c r="BX29" s="893"/>
      <c r="BY29" s="893"/>
    </row>
    <row r="30" spans="1:77" s="973" customFormat="1">
      <c r="A30" s="964" t="s">
        <v>51</v>
      </c>
      <c r="B30" s="964" t="s">
        <v>51</v>
      </c>
      <c r="C30" s="949" t="s">
        <v>49</v>
      </c>
      <c r="D30" s="962" t="s">
        <v>25</v>
      </c>
      <c r="E30" s="89">
        <v>12.4</v>
      </c>
      <c r="F30" s="89">
        <v>15.63</v>
      </c>
      <c r="G30" s="89">
        <v>9.2496003647798908</v>
      </c>
      <c r="H30" s="89">
        <v>10.688779105783091</v>
      </c>
      <c r="I30" s="89">
        <v>0</v>
      </c>
      <c r="J30" s="89">
        <v>0</v>
      </c>
      <c r="K30" s="84">
        <v>0</v>
      </c>
      <c r="L30" s="89">
        <v>0</v>
      </c>
      <c r="M30" s="89">
        <v>0</v>
      </c>
      <c r="N30" s="89">
        <v>0</v>
      </c>
      <c r="O30" s="84">
        <v>0</v>
      </c>
      <c r="P30" s="89">
        <v>0</v>
      </c>
      <c r="Q30" s="89"/>
      <c r="R30" s="89"/>
      <c r="S30" s="89"/>
      <c r="T30" s="89"/>
      <c r="U30" s="89">
        <v>12.4</v>
      </c>
      <c r="V30" s="89">
        <v>15.63</v>
      </c>
      <c r="W30" s="84">
        <v>9.2496003647798908</v>
      </c>
      <c r="X30" s="89">
        <v>10.688779105783091</v>
      </c>
      <c r="Y30" s="89">
        <v>0</v>
      </c>
      <c r="Z30" s="89">
        <v>0</v>
      </c>
      <c r="AA30" s="84">
        <v>0</v>
      </c>
      <c r="AB30" s="89">
        <v>0</v>
      </c>
      <c r="AC30" s="893"/>
      <c r="AD30" s="893"/>
      <c r="AE30" s="893"/>
      <c r="AF30" s="893"/>
      <c r="AG30" s="893"/>
      <c r="AH30" s="893"/>
      <c r="AI30" s="893"/>
      <c r="AJ30" s="893"/>
      <c r="AK30" s="893"/>
      <c r="AL30" s="893"/>
      <c r="AM30" s="893"/>
      <c r="AN30" s="893"/>
      <c r="AO30" s="893"/>
      <c r="AP30" s="893"/>
      <c r="AQ30" s="893"/>
      <c r="AR30" s="893"/>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c r="BP30" s="893"/>
      <c r="BQ30" s="893"/>
      <c r="BR30" s="893"/>
      <c r="BS30" s="893"/>
      <c r="BT30" s="893"/>
      <c r="BU30" s="893"/>
      <c r="BV30" s="893"/>
      <c r="BW30" s="893"/>
      <c r="BX30" s="893"/>
      <c r="BY30" s="893"/>
    </row>
    <row r="31" spans="1:77" s="973" customFormat="1">
      <c r="A31" s="964"/>
      <c r="B31" s="958" t="s">
        <v>134</v>
      </c>
      <c r="C31" s="963" t="s">
        <v>165</v>
      </c>
      <c r="D31" s="962" t="s">
        <v>25</v>
      </c>
      <c r="E31" s="89">
        <v>0</v>
      </c>
      <c r="F31" s="89">
        <v>0</v>
      </c>
      <c r="G31" s="89">
        <v>0</v>
      </c>
      <c r="H31" s="89">
        <v>0</v>
      </c>
      <c r="I31" s="89">
        <v>0</v>
      </c>
      <c r="J31" s="89">
        <v>0</v>
      </c>
      <c r="K31" s="89">
        <v>0</v>
      </c>
      <c r="L31" s="89">
        <v>0</v>
      </c>
      <c r="M31" s="89">
        <v>0</v>
      </c>
      <c r="N31" s="89">
        <v>0</v>
      </c>
      <c r="O31" s="89">
        <v>0</v>
      </c>
      <c r="P31" s="89">
        <v>0</v>
      </c>
      <c r="Q31" s="89">
        <v>0</v>
      </c>
      <c r="R31" s="89">
        <v>0</v>
      </c>
      <c r="S31" s="89">
        <v>0</v>
      </c>
      <c r="T31" s="89">
        <v>0</v>
      </c>
      <c r="U31" s="89">
        <v>0</v>
      </c>
      <c r="V31" s="89">
        <v>0</v>
      </c>
      <c r="W31" s="89">
        <v>0</v>
      </c>
      <c r="X31" s="89">
        <v>0</v>
      </c>
      <c r="Y31" s="89">
        <v>0</v>
      </c>
      <c r="Z31" s="89">
        <v>0</v>
      </c>
      <c r="AA31" s="89">
        <v>0</v>
      </c>
      <c r="AB31" s="89">
        <v>0</v>
      </c>
      <c r="AC31" s="893"/>
      <c r="AD31" s="893"/>
      <c r="AE31" s="893"/>
      <c r="AF31" s="893"/>
      <c r="AG31" s="893"/>
      <c r="AH31" s="893"/>
      <c r="AI31" s="893"/>
      <c r="AJ31" s="893"/>
      <c r="AK31" s="893"/>
      <c r="AL31" s="893"/>
      <c r="AM31" s="893"/>
      <c r="AN31" s="893"/>
      <c r="AO31" s="893"/>
      <c r="AP31" s="893"/>
      <c r="AQ31" s="893"/>
      <c r="AR31" s="893"/>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c r="BP31" s="893"/>
      <c r="BQ31" s="893"/>
      <c r="BR31" s="893"/>
      <c r="BS31" s="893"/>
      <c r="BT31" s="893"/>
      <c r="BU31" s="893"/>
      <c r="BV31" s="893"/>
      <c r="BW31" s="893"/>
      <c r="BX31" s="893"/>
      <c r="BY31" s="893"/>
    </row>
    <row r="32" spans="1:77" s="973" customFormat="1">
      <c r="A32" s="964"/>
      <c r="B32" s="958" t="s">
        <v>52</v>
      </c>
      <c r="C32" s="963" t="s">
        <v>45</v>
      </c>
      <c r="D32" s="962" t="s">
        <v>25</v>
      </c>
      <c r="E32" s="89">
        <v>0</v>
      </c>
      <c r="F32" s="89">
        <v>0</v>
      </c>
      <c r="G32" s="89">
        <v>0</v>
      </c>
      <c r="H32" s="89">
        <v>0</v>
      </c>
      <c r="I32" s="89">
        <v>0</v>
      </c>
      <c r="J32" s="89">
        <v>0</v>
      </c>
      <c r="K32" s="84">
        <v>0</v>
      </c>
      <c r="L32" s="89">
        <v>0</v>
      </c>
      <c r="M32" s="89">
        <v>0</v>
      </c>
      <c r="N32" s="89">
        <v>0</v>
      </c>
      <c r="O32" s="84">
        <v>0</v>
      </c>
      <c r="P32" s="89">
        <v>0</v>
      </c>
      <c r="Q32" s="89"/>
      <c r="R32" s="89"/>
      <c r="S32" s="89"/>
      <c r="T32" s="89"/>
      <c r="U32" s="89">
        <v>0</v>
      </c>
      <c r="V32" s="89">
        <v>0</v>
      </c>
      <c r="W32" s="84">
        <v>0</v>
      </c>
      <c r="X32" s="89">
        <v>0</v>
      </c>
      <c r="Y32" s="89">
        <v>0</v>
      </c>
      <c r="Z32" s="89">
        <v>0</v>
      </c>
      <c r="AA32" s="84">
        <v>0</v>
      </c>
      <c r="AB32" s="89">
        <v>0</v>
      </c>
      <c r="AC32" s="893"/>
      <c r="AD32" s="893"/>
      <c r="AE32" s="893"/>
      <c r="AF32" s="893"/>
      <c r="AG32" s="893"/>
      <c r="AH32" s="893"/>
      <c r="AI32" s="893"/>
      <c r="AJ32" s="893"/>
      <c r="AK32" s="893"/>
      <c r="AL32" s="893"/>
      <c r="AM32" s="893"/>
      <c r="AN32" s="893"/>
      <c r="AO32" s="893"/>
      <c r="AP32" s="893"/>
      <c r="AQ32" s="893"/>
      <c r="AR32" s="893"/>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c r="BP32" s="893"/>
      <c r="BQ32" s="893"/>
      <c r="BR32" s="893"/>
      <c r="BS32" s="893"/>
      <c r="BT32" s="893"/>
      <c r="BU32" s="893"/>
      <c r="BV32" s="893"/>
      <c r="BW32" s="893"/>
      <c r="BX32" s="893"/>
      <c r="BY32" s="893"/>
    </row>
    <row r="33" spans="1:77" s="973" customFormat="1">
      <c r="A33" s="964"/>
      <c r="B33" s="958" t="s">
        <v>53</v>
      </c>
      <c r="C33" s="963" t="s">
        <v>50</v>
      </c>
      <c r="D33" s="962" t="s">
        <v>25</v>
      </c>
      <c r="E33" s="89">
        <v>0</v>
      </c>
      <c r="F33" s="89">
        <v>0</v>
      </c>
      <c r="G33" s="89">
        <v>0</v>
      </c>
      <c r="H33" s="89">
        <v>0</v>
      </c>
      <c r="I33" s="89">
        <v>0</v>
      </c>
      <c r="J33" s="89">
        <v>0</v>
      </c>
      <c r="K33" s="84">
        <v>0</v>
      </c>
      <c r="L33" s="89">
        <v>0</v>
      </c>
      <c r="M33" s="89">
        <v>0</v>
      </c>
      <c r="N33" s="89">
        <v>0</v>
      </c>
      <c r="O33" s="84">
        <v>0</v>
      </c>
      <c r="P33" s="89">
        <v>0</v>
      </c>
      <c r="Q33" s="89"/>
      <c r="R33" s="89"/>
      <c r="S33" s="89"/>
      <c r="T33" s="89"/>
      <c r="U33" s="89">
        <v>0</v>
      </c>
      <c r="V33" s="89">
        <v>0</v>
      </c>
      <c r="W33" s="84">
        <v>0</v>
      </c>
      <c r="X33" s="89">
        <v>0</v>
      </c>
      <c r="Y33" s="89">
        <v>0</v>
      </c>
      <c r="Z33" s="89">
        <v>0</v>
      </c>
      <c r="AA33" s="84">
        <v>0</v>
      </c>
      <c r="AB33" s="89">
        <v>0</v>
      </c>
      <c r="AC33" s="893"/>
      <c r="AD33" s="893"/>
      <c r="AE33" s="893"/>
      <c r="AF33" s="893"/>
      <c r="AG33" s="893"/>
      <c r="AH33" s="893"/>
      <c r="AI33" s="893"/>
      <c r="AJ33" s="893"/>
      <c r="AK33" s="893"/>
      <c r="AL33" s="893"/>
      <c r="AM33" s="893"/>
      <c r="AN33" s="893"/>
      <c r="AO33" s="893"/>
      <c r="AP33" s="893"/>
      <c r="AQ33" s="893"/>
      <c r="AR33" s="893"/>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c r="BP33" s="893"/>
      <c r="BQ33" s="893"/>
      <c r="BR33" s="893"/>
      <c r="BS33" s="893"/>
      <c r="BT33" s="893"/>
      <c r="BU33" s="893"/>
      <c r="BV33" s="893"/>
      <c r="BW33" s="893"/>
      <c r="BX33" s="893"/>
      <c r="BY33" s="893"/>
    </row>
    <row r="34" spans="1:77" s="973" customFormat="1">
      <c r="A34" s="964"/>
      <c r="B34" s="958" t="s">
        <v>54</v>
      </c>
      <c r="C34" s="963" t="s">
        <v>49</v>
      </c>
      <c r="D34" s="962" t="s">
        <v>25</v>
      </c>
      <c r="E34" s="89">
        <v>0</v>
      </c>
      <c r="F34" s="89">
        <v>0</v>
      </c>
      <c r="G34" s="89">
        <v>0</v>
      </c>
      <c r="H34" s="89">
        <v>0</v>
      </c>
      <c r="I34" s="89">
        <v>0</v>
      </c>
      <c r="J34" s="89">
        <v>0</v>
      </c>
      <c r="K34" s="84">
        <v>0</v>
      </c>
      <c r="L34" s="89">
        <v>0</v>
      </c>
      <c r="M34" s="89">
        <v>0</v>
      </c>
      <c r="N34" s="89">
        <v>0</v>
      </c>
      <c r="O34" s="84">
        <v>0</v>
      </c>
      <c r="P34" s="89">
        <v>0</v>
      </c>
      <c r="Q34" s="89"/>
      <c r="R34" s="89"/>
      <c r="S34" s="89"/>
      <c r="T34" s="89"/>
      <c r="U34" s="89">
        <v>0</v>
      </c>
      <c r="V34" s="89">
        <v>0</v>
      </c>
      <c r="W34" s="84">
        <v>0</v>
      </c>
      <c r="X34" s="89">
        <v>0</v>
      </c>
      <c r="Y34" s="89">
        <v>0</v>
      </c>
      <c r="Z34" s="89">
        <v>0</v>
      </c>
      <c r="AA34" s="84">
        <v>0</v>
      </c>
      <c r="AB34" s="89">
        <v>0</v>
      </c>
      <c r="AC34" s="893"/>
      <c r="AD34" s="893"/>
      <c r="AE34" s="893"/>
      <c r="AF34" s="893"/>
      <c r="AG34" s="893"/>
      <c r="AH34" s="893"/>
      <c r="AI34" s="893"/>
      <c r="AJ34" s="893"/>
      <c r="AK34" s="893"/>
      <c r="AL34" s="893"/>
      <c r="AM34" s="893"/>
      <c r="AN34" s="893"/>
      <c r="AO34" s="893"/>
      <c r="AP34" s="893"/>
      <c r="AQ34" s="893"/>
      <c r="AR34" s="893"/>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c r="BP34" s="893"/>
      <c r="BQ34" s="893"/>
      <c r="BR34" s="893"/>
      <c r="BS34" s="893"/>
      <c r="BT34" s="893"/>
      <c r="BU34" s="893"/>
      <c r="BV34" s="893"/>
      <c r="BW34" s="893"/>
      <c r="BX34" s="893"/>
      <c r="BY34" s="893"/>
    </row>
    <row r="35" spans="1:77" s="973" customFormat="1">
      <c r="A35" s="964" t="s">
        <v>134</v>
      </c>
      <c r="B35" s="964" t="s">
        <v>135</v>
      </c>
      <c r="C35" s="965" t="s">
        <v>136</v>
      </c>
      <c r="D35" s="962" t="s">
        <v>25</v>
      </c>
      <c r="E35" s="89">
        <v>0</v>
      </c>
      <c r="F35" s="89">
        <v>0</v>
      </c>
      <c r="G35" s="89">
        <v>0</v>
      </c>
      <c r="H35" s="89">
        <v>0</v>
      </c>
      <c r="I35" s="89">
        <v>0</v>
      </c>
      <c r="J35" s="89">
        <v>0</v>
      </c>
      <c r="K35" s="84">
        <v>0</v>
      </c>
      <c r="L35" s="89">
        <v>0</v>
      </c>
      <c r="M35" s="89">
        <v>0</v>
      </c>
      <c r="N35" s="89">
        <v>0</v>
      </c>
      <c r="O35" s="84">
        <v>0</v>
      </c>
      <c r="P35" s="89">
        <v>0</v>
      </c>
      <c r="Q35" s="89"/>
      <c r="R35" s="89"/>
      <c r="S35" s="89"/>
      <c r="T35" s="89"/>
      <c r="U35" s="89">
        <v>0</v>
      </c>
      <c r="V35" s="89">
        <v>0</v>
      </c>
      <c r="W35" s="84">
        <v>0</v>
      </c>
      <c r="X35" s="89">
        <v>0</v>
      </c>
      <c r="Y35" s="89">
        <v>0</v>
      </c>
      <c r="Z35" s="89">
        <v>0</v>
      </c>
      <c r="AA35" s="84">
        <v>0</v>
      </c>
      <c r="AB35" s="89">
        <v>0</v>
      </c>
      <c r="AC35" s="893"/>
      <c r="AD35" s="893"/>
      <c r="AE35" s="893"/>
      <c r="AF35" s="893"/>
      <c r="AG35" s="893"/>
      <c r="AH35" s="893"/>
      <c r="AI35" s="893"/>
      <c r="AJ35" s="893"/>
      <c r="AK35" s="893"/>
      <c r="AL35" s="893"/>
      <c r="AM35" s="893"/>
      <c r="AN35" s="893"/>
      <c r="AO35" s="893"/>
      <c r="AP35" s="893"/>
      <c r="AQ35" s="893"/>
      <c r="AR35" s="893"/>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c r="BP35" s="893"/>
      <c r="BQ35" s="893"/>
      <c r="BR35" s="893"/>
      <c r="BS35" s="893"/>
      <c r="BT35" s="893"/>
      <c r="BU35" s="893"/>
      <c r="BV35" s="893"/>
      <c r="BW35" s="893"/>
      <c r="BX35" s="893"/>
      <c r="BY35" s="893"/>
    </row>
    <row r="36" spans="1:77" s="973" customFormat="1">
      <c r="A36" s="964" t="s">
        <v>135</v>
      </c>
      <c r="B36" s="964" t="s">
        <v>129</v>
      </c>
      <c r="C36" s="954" t="s">
        <v>4</v>
      </c>
      <c r="D36" s="962" t="s">
        <v>25</v>
      </c>
      <c r="E36" s="89">
        <v>0</v>
      </c>
      <c r="F36" s="89">
        <v>0</v>
      </c>
      <c r="G36" s="89">
        <v>0</v>
      </c>
      <c r="H36" s="89">
        <v>0</v>
      </c>
      <c r="I36" s="89">
        <v>0</v>
      </c>
      <c r="J36" s="89">
        <v>0</v>
      </c>
      <c r="K36" s="84">
        <v>0</v>
      </c>
      <c r="L36" s="89">
        <v>0</v>
      </c>
      <c r="M36" s="89">
        <v>0</v>
      </c>
      <c r="N36" s="89">
        <v>0</v>
      </c>
      <c r="O36" s="84">
        <v>0</v>
      </c>
      <c r="P36" s="89">
        <v>0</v>
      </c>
      <c r="Q36" s="89"/>
      <c r="R36" s="89"/>
      <c r="S36" s="89"/>
      <c r="T36" s="89"/>
      <c r="U36" s="89">
        <v>0</v>
      </c>
      <c r="V36" s="89">
        <v>0</v>
      </c>
      <c r="W36" s="84">
        <v>0</v>
      </c>
      <c r="X36" s="89">
        <v>0</v>
      </c>
      <c r="Y36" s="89">
        <v>0</v>
      </c>
      <c r="Z36" s="89">
        <v>0</v>
      </c>
      <c r="AA36" s="84">
        <v>0</v>
      </c>
      <c r="AB36" s="89">
        <v>0</v>
      </c>
      <c r="AC36" s="893"/>
      <c r="AD36" s="893"/>
      <c r="AE36" s="893"/>
      <c r="AF36" s="893"/>
      <c r="AG36" s="893"/>
      <c r="AH36" s="893"/>
      <c r="AI36" s="893"/>
      <c r="AJ36" s="893"/>
      <c r="AK36" s="893"/>
      <c r="AL36" s="893"/>
      <c r="AM36" s="893"/>
      <c r="AN36" s="893"/>
      <c r="AO36" s="893"/>
      <c r="AP36" s="893"/>
      <c r="AQ36" s="893"/>
      <c r="AR36" s="893"/>
      <c r="AS36" s="893"/>
      <c r="AT36" s="893"/>
      <c r="AU36" s="893"/>
      <c r="AV36" s="893"/>
      <c r="AW36" s="893"/>
      <c r="AX36" s="893"/>
      <c r="AY36" s="893"/>
      <c r="AZ36" s="893"/>
      <c r="BA36" s="893"/>
      <c r="BB36" s="893"/>
      <c r="BC36" s="893"/>
      <c r="BD36" s="893"/>
      <c r="BE36" s="893"/>
      <c r="BF36" s="893"/>
      <c r="BG36" s="893"/>
      <c r="BH36" s="893"/>
      <c r="BI36" s="893"/>
      <c r="BJ36" s="893"/>
      <c r="BK36" s="893"/>
      <c r="BL36" s="893"/>
      <c r="BM36" s="893"/>
      <c r="BN36" s="893"/>
      <c r="BO36" s="893"/>
      <c r="BP36" s="893"/>
      <c r="BQ36" s="893"/>
      <c r="BR36" s="893"/>
      <c r="BS36" s="893"/>
      <c r="BT36" s="893"/>
      <c r="BU36" s="893"/>
      <c r="BV36" s="893"/>
      <c r="BW36" s="893"/>
      <c r="BX36" s="893"/>
      <c r="BY36" s="893"/>
    </row>
    <row r="37" spans="1:77" s="960" customFormat="1">
      <c r="A37" s="957" t="s">
        <v>129</v>
      </c>
      <c r="B37" s="957" t="s">
        <v>130</v>
      </c>
      <c r="C37" s="967" t="s">
        <v>137</v>
      </c>
      <c r="D37" s="941" t="s">
        <v>25</v>
      </c>
      <c r="E37" s="890">
        <v>1213.98</v>
      </c>
      <c r="F37" s="890">
        <v>1089.4770000000001</v>
      </c>
      <c r="G37" s="890">
        <v>1157.7281682590965</v>
      </c>
      <c r="H37" s="890">
        <v>1502.103388543195</v>
      </c>
      <c r="I37" s="890">
        <v>0</v>
      </c>
      <c r="J37" s="890">
        <v>0</v>
      </c>
      <c r="K37" s="890">
        <v>0</v>
      </c>
      <c r="L37" s="890">
        <v>0</v>
      </c>
      <c r="M37" s="890">
        <v>0</v>
      </c>
      <c r="N37" s="890">
        <v>0</v>
      </c>
      <c r="O37" s="890">
        <v>0</v>
      </c>
      <c r="P37" s="890">
        <v>0</v>
      </c>
      <c r="Q37" s="890">
        <v>0</v>
      </c>
      <c r="R37" s="890">
        <v>0</v>
      </c>
      <c r="S37" s="890">
        <v>0</v>
      </c>
      <c r="T37" s="890">
        <v>0</v>
      </c>
      <c r="U37" s="890">
        <v>1213.98</v>
      </c>
      <c r="V37" s="890">
        <v>1089.4770000000001</v>
      </c>
      <c r="W37" s="890">
        <v>1157.7281682590965</v>
      </c>
      <c r="X37" s="890">
        <v>1502.103388543195</v>
      </c>
      <c r="Y37" s="890">
        <v>0</v>
      </c>
      <c r="Z37" s="890">
        <v>0</v>
      </c>
      <c r="AA37" s="890">
        <v>0</v>
      </c>
      <c r="AB37" s="890">
        <v>0</v>
      </c>
      <c r="AC37" s="893"/>
      <c r="AD37" s="893"/>
      <c r="AE37" s="893"/>
      <c r="AF37" s="893"/>
      <c r="AG37" s="893"/>
      <c r="AH37" s="893"/>
      <c r="AI37" s="893"/>
      <c r="AJ37" s="893"/>
      <c r="AK37" s="893"/>
      <c r="AL37" s="893"/>
      <c r="AM37" s="893"/>
      <c r="AN37" s="893"/>
      <c r="AO37" s="893"/>
      <c r="AP37" s="893"/>
      <c r="AQ37" s="893"/>
      <c r="AR37" s="893"/>
      <c r="AS37" s="893"/>
      <c r="AT37" s="893"/>
      <c r="AU37" s="893"/>
      <c r="AV37" s="893"/>
      <c r="AW37" s="893"/>
      <c r="AX37" s="893"/>
      <c r="AY37" s="893"/>
      <c r="AZ37" s="893"/>
      <c r="BA37" s="893"/>
      <c r="BB37" s="893"/>
      <c r="BC37" s="893"/>
      <c r="BD37" s="893"/>
      <c r="BE37" s="893"/>
      <c r="BF37" s="893"/>
      <c r="BG37" s="893"/>
      <c r="BH37" s="893"/>
      <c r="BI37" s="893"/>
      <c r="BJ37" s="893"/>
      <c r="BK37" s="893"/>
      <c r="BL37" s="893"/>
      <c r="BM37" s="893"/>
      <c r="BN37" s="893"/>
      <c r="BO37" s="893"/>
      <c r="BP37" s="893"/>
      <c r="BQ37" s="893"/>
      <c r="BR37" s="893"/>
      <c r="BS37" s="893"/>
      <c r="BT37" s="893"/>
      <c r="BU37" s="893"/>
      <c r="BV37" s="893"/>
      <c r="BW37" s="893"/>
      <c r="BX37" s="893"/>
      <c r="BY37" s="893"/>
    </row>
    <row r="38" spans="1:77" s="960" customFormat="1">
      <c r="A38" s="957" t="s">
        <v>130</v>
      </c>
      <c r="B38" s="957" t="s">
        <v>131</v>
      </c>
      <c r="C38" s="967" t="s">
        <v>166</v>
      </c>
      <c r="D38" s="941" t="s">
        <v>25</v>
      </c>
      <c r="E38" s="89">
        <v>0</v>
      </c>
      <c r="F38" s="89">
        <v>0</v>
      </c>
      <c r="G38" s="89">
        <v>0</v>
      </c>
      <c r="H38" s="89">
        <v>0</v>
      </c>
      <c r="I38" s="890">
        <v>0</v>
      </c>
      <c r="J38" s="890">
        <v>0</v>
      </c>
      <c r="K38" s="890">
        <v>0</v>
      </c>
      <c r="L38" s="890">
        <v>0</v>
      </c>
      <c r="M38" s="890">
        <v>0</v>
      </c>
      <c r="N38" s="890">
        <v>0</v>
      </c>
      <c r="O38" s="890">
        <v>0</v>
      </c>
      <c r="P38" s="890">
        <v>0</v>
      </c>
      <c r="Q38" s="89">
        <v>0</v>
      </c>
      <c r="R38" s="89">
        <v>0</v>
      </c>
      <c r="S38" s="89">
        <v>0</v>
      </c>
      <c r="T38" s="89">
        <v>0</v>
      </c>
      <c r="U38" s="890">
        <v>0</v>
      </c>
      <c r="V38" s="890">
        <v>0</v>
      </c>
      <c r="W38" s="890">
        <v>0</v>
      </c>
      <c r="X38" s="890">
        <v>0</v>
      </c>
      <c r="Y38" s="890">
        <v>0</v>
      </c>
      <c r="Z38" s="890">
        <v>0</v>
      </c>
      <c r="AA38" s="890">
        <v>0</v>
      </c>
      <c r="AB38" s="890">
        <v>0</v>
      </c>
      <c r="AC38" s="893"/>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93"/>
      <c r="BB38" s="893"/>
      <c r="BC38" s="893"/>
      <c r="BD38" s="893"/>
      <c r="BE38" s="893"/>
      <c r="BF38" s="893"/>
      <c r="BG38" s="893"/>
      <c r="BH38" s="893"/>
      <c r="BI38" s="893"/>
      <c r="BJ38" s="893"/>
      <c r="BK38" s="893"/>
      <c r="BL38" s="893"/>
      <c r="BM38" s="893"/>
      <c r="BN38" s="893"/>
      <c r="BO38" s="893"/>
      <c r="BP38" s="893"/>
      <c r="BQ38" s="893"/>
      <c r="BR38" s="893"/>
      <c r="BS38" s="893"/>
      <c r="BT38" s="893"/>
      <c r="BU38" s="893"/>
      <c r="BV38" s="893"/>
      <c r="BW38" s="893"/>
      <c r="BX38" s="893"/>
      <c r="BY38" s="893"/>
    </row>
    <row r="39" spans="1:77" s="960" customFormat="1">
      <c r="A39" s="957">
        <v>7</v>
      </c>
      <c r="B39" s="957" t="s">
        <v>132</v>
      </c>
      <c r="C39" s="968" t="s">
        <v>167</v>
      </c>
      <c r="D39" s="941" t="s">
        <v>25</v>
      </c>
      <c r="E39" s="89">
        <v>0</v>
      </c>
      <c r="F39" s="89">
        <v>0</v>
      </c>
      <c r="G39" s="83">
        <v>0</v>
      </c>
      <c r="H39" s="83">
        <v>36.636668013248659</v>
      </c>
      <c r="I39" s="950">
        <v>0</v>
      </c>
      <c r="J39" s="950">
        <v>0</v>
      </c>
      <c r="K39" s="83">
        <v>0</v>
      </c>
      <c r="L39" s="83">
        <v>0</v>
      </c>
      <c r="M39" s="950">
        <v>0</v>
      </c>
      <c r="N39" s="950">
        <v>0</v>
      </c>
      <c r="O39" s="83">
        <v>0</v>
      </c>
      <c r="P39" s="83">
        <v>0</v>
      </c>
      <c r="Q39" s="951"/>
      <c r="R39" s="951"/>
      <c r="S39" s="89"/>
      <c r="T39" s="89"/>
      <c r="U39" s="950">
        <v>0</v>
      </c>
      <c r="V39" s="950">
        <v>0</v>
      </c>
      <c r="W39" s="83">
        <v>0</v>
      </c>
      <c r="X39" s="83">
        <v>36.636668013248659</v>
      </c>
      <c r="Y39" s="83">
        <v>0</v>
      </c>
      <c r="Z39" s="83">
        <v>0</v>
      </c>
      <c r="AA39" s="83">
        <v>0</v>
      </c>
      <c r="AB39" s="83">
        <v>0</v>
      </c>
      <c r="AC39" s="893"/>
      <c r="AD39" s="893"/>
      <c r="AE39" s="893"/>
      <c r="AF39" s="893"/>
      <c r="AG39" s="893"/>
      <c r="AH39" s="893"/>
      <c r="AI39" s="893"/>
      <c r="AJ39" s="893"/>
      <c r="AK39" s="893"/>
      <c r="AL39" s="893"/>
      <c r="AM39" s="893"/>
      <c r="AN39" s="893"/>
      <c r="AO39" s="893"/>
      <c r="AP39" s="893"/>
      <c r="AQ39" s="893"/>
      <c r="AR39" s="893"/>
      <c r="AS39" s="893"/>
      <c r="AT39" s="893"/>
      <c r="AU39" s="893"/>
      <c r="AV39" s="893"/>
      <c r="AW39" s="893"/>
      <c r="AX39" s="893"/>
      <c r="AY39" s="893"/>
      <c r="AZ39" s="893"/>
      <c r="BA39" s="893"/>
      <c r="BB39" s="893"/>
      <c r="BC39" s="893"/>
      <c r="BD39" s="893"/>
      <c r="BE39" s="893"/>
      <c r="BF39" s="893"/>
      <c r="BG39" s="893"/>
      <c r="BH39" s="893"/>
      <c r="BI39" s="893"/>
      <c r="BJ39" s="893"/>
      <c r="BK39" s="893"/>
      <c r="BL39" s="893"/>
      <c r="BM39" s="893"/>
      <c r="BN39" s="893"/>
      <c r="BO39" s="893"/>
      <c r="BP39" s="893"/>
      <c r="BQ39" s="893"/>
      <c r="BR39" s="893"/>
      <c r="BS39" s="893"/>
      <c r="BT39" s="893"/>
      <c r="BU39" s="893"/>
      <c r="BV39" s="893"/>
      <c r="BW39" s="893"/>
      <c r="BX39" s="893"/>
      <c r="BY39" s="893"/>
    </row>
    <row r="40" spans="1:77" s="973" customFormat="1">
      <c r="A40" s="964" t="s">
        <v>56</v>
      </c>
      <c r="B40" s="964" t="s">
        <v>113</v>
      </c>
      <c r="C40" s="954" t="s">
        <v>57</v>
      </c>
      <c r="D40" s="974" t="s">
        <v>25</v>
      </c>
      <c r="E40" s="952" t="s">
        <v>169</v>
      </c>
      <c r="F40" s="952" t="s">
        <v>169</v>
      </c>
      <c r="G40" s="89">
        <v>0</v>
      </c>
      <c r="H40" s="89">
        <v>6.5946002423847574</v>
      </c>
      <c r="I40" s="952" t="s">
        <v>169</v>
      </c>
      <c r="J40" s="952" t="s">
        <v>169</v>
      </c>
      <c r="K40" s="895">
        <v>0</v>
      </c>
      <c r="L40" s="892">
        <v>0</v>
      </c>
      <c r="M40" s="952" t="s">
        <v>169</v>
      </c>
      <c r="N40" s="952" t="s">
        <v>169</v>
      </c>
      <c r="O40" s="895">
        <v>0</v>
      </c>
      <c r="P40" s="892">
        <v>0</v>
      </c>
      <c r="Q40" s="952" t="s">
        <v>169</v>
      </c>
      <c r="R40" s="952" t="s">
        <v>169</v>
      </c>
      <c r="S40" s="953"/>
      <c r="T40" s="892"/>
      <c r="U40" s="952" t="s">
        <v>169</v>
      </c>
      <c r="V40" s="952" t="s">
        <v>169</v>
      </c>
      <c r="W40" s="895">
        <v>0</v>
      </c>
      <c r="X40" s="892">
        <v>6.5946002423847574</v>
      </c>
      <c r="Y40" s="952" t="s">
        <v>169</v>
      </c>
      <c r="Z40" s="952" t="s">
        <v>169</v>
      </c>
      <c r="AA40" s="84">
        <v>0</v>
      </c>
      <c r="AB40" s="89">
        <v>0</v>
      </c>
      <c r="AC40" s="893"/>
      <c r="AD40" s="893"/>
      <c r="AE40" s="893"/>
      <c r="AF40" s="893"/>
      <c r="AG40" s="893"/>
      <c r="AH40" s="893"/>
      <c r="AI40" s="893"/>
      <c r="AJ40" s="893"/>
      <c r="AK40" s="893"/>
      <c r="AL40" s="893"/>
      <c r="AM40" s="893"/>
      <c r="AN40" s="893"/>
      <c r="AO40" s="893"/>
      <c r="AP40" s="893"/>
      <c r="AQ40" s="893"/>
      <c r="AR40" s="893"/>
      <c r="AS40" s="893"/>
      <c r="AT40" s="893"/>
      <c r="AU40" s="893"/>
      <c r="AV40" s="893"/>
      <c r="AW40" s="893"/>
      <c r="AX40" s="893"/>
      <c r="AY40" s="893"/>
      <c r="AZ40" s="893"/>
      <c r="BA40" s="893"/>
      <c r="BB40" s="893"/>
      <c r="BC40" s="893"/>
      <c r="BD40" s="893"/>
      <c r="BE40" s="893"/>
      <c r="BF40" s="893"/>
      <c r="BG40" s="893"/>
      <c r="BH40" s="893"/>
      <c r="BI40" s="893"/>
      <c r="BJ40" s="893"/>
      <c r="BK40" s="893"/>
      <c r="BL40" s="893"/>
      <c r="BM40" s="893"/>
      <c r="BN40" s="893"/>
      <c r="BO40" s="893"/>
      <c r="BP40" s="893"/>
      <c r="BQ40" s="893"/>
      <c r="BR40" s="893"/>
      <c r="BS40" s="893"/>
      <c r="BT40" s="893"/>
      <c r="BU40" s="893"/>
      <c r="BV40" s="893"/>
      <c r="BW40" s="893"/>
      <c r="BX40" s="893"/>
      <c r="BY40" s="893"/>
    </row>
    <row r="41" spans="1:77" s="973" customFormat="1">
      <c r="A41" s="964" t="s">
        <v>58</v>
      </c>
      <c r="B41" s="964" t="s">
        <v>115</v>
      </c>
      <c r="C41" s="954" t="s">
        <v>59</v>
      </c>
      <c r="D41" s="974" t="s">
        <v>25</v>
      </c>
      <c r="E41" s="952" t="s">
        <v>169</v>
      </c>
      <c r="F41" s="952" t="s">
        <v>169</v>
      </c>
      <c r="G41" s="89">
        <v>0</v>
      </c>
      <c r="H41" s="89">
        <v>0</v>
      </c>
      <c r="I41" s="952" t="s">
        <v>169</v>
      </c>
      <c r="J41" s="952" t="s">
        <v>169</v>
      </c>
      <c r="K41" s="895">
        <v>0</v>
      </c>
      <c r="L41" s="892"/>
      <c r="M41" s="952" t="s">
        <v>169</v>
      </c>
      <c r="N41" s="952" t="s">
        <v>169</v>
      </c>
      <c r="O41" s="895">
        <v>0</v>
      </c>
      <c r="P41" s="892"/>
      <c r="Q41" s="952" t="s">
        <v>169</v>
      </c>
      <c r="R41" s="952" t="s">
        <v>169</v>
      </c>
      <c r="S41" s="953"/>
      <c r="T41" s="892"/>
      <c r="U41" s="952" t="s">
        <v>169</v>
      </c>
      <c r="V41" s="952" t="s">
        <v>169</v>
      </c>
      <c r="W41" s="895"/>
      <c r="X41" s="892"/>
      <c r="Y41" s="952" t="s">
        <v>169</v>
      </c>
      <c r="Z41" s="952" t="s">
        <v>169</v>
      </c>
      <c r="AA41" s="84">
        <v>0</v>
      </c>
      <c r="AB41" s="89"/>
      <c r="AC41" s="893"/>
      <c r="AD41" s="893"/>
      <c r="AE41" s="893"/>
      <c r="AF41" s="893"/>
      <c r="AG41" s="893"/>
      <c r="AH41" s="893"/>
      <c r="AI41" s="893"/>
      <c r="AJ41" s="893"/>
      <c r="AK41" s="893"/>
      <c r="AL41" s="893"/>
      <c r="AM41" s="893"/>
      <c r="AN41" s="893"/>
      <c r="AO41" s="893"/>
      <c r="AP41" s="893"/>
      <c r="AQ41" s="893"/>
      <c r="AR41" s="893"/>
      <c r="AS41" s="893"/>
      <c r="AT41" s="893"/>
      <c r="AU41" s="893"/>
      <c r="AV41" s="893"/>
      <c r="AW41" s="893"/>
      <c r="AX41" s="893"/>
      <c r="AY41" s="893"/>
      <c r="AZ41" s="893"/>
      <c r="BA41" s="893"/>
      <c r="BB41" s="893"/>
      <c r="BC41" s="893"/>
      <c r="BD41" s="893"/>
      <c r="BE41" s="893"/>
      <c r="BF41" s="893"/>
      <c r="BG41" s="893"/>
      <c r="BH41" s="893"/>
      <c r="BI41" s="893"/>
      <c r="BJ41" s="893"/>
      <c r="BK41" s="893"/>
      <c r="BL41" s="893"/>
      <c r="BM41" s="893"/>
      <c r="BN41" s="893"/>
      <c r="BO41" s="893"/>
      <c r="BP41" s="893"/>
      <c r="BQ41" s="893"/>
      <c r="BR41" s="893"/>
      <c r="BS41" s="893"/>
      <c r="BT41" s="893"/>
      <c r="BU41" s="893"/>
      <c r="BV41" s="893"/>
      <c r="BW41" s="893"/>
      <c r="BX41" s="893"/>
      <c r="BY41" s="893"/>
    </row>
    <row r="42" spans="1:77" s="973" customFormat="1">
      <c r="A42" s="964" t="s">
        <v>60</v>
      </c>
      <c r="B42" s="964" t="s">
        <v>117</v>
      </c>
      <c r="C42" s="954" t="s">
        <v>61</v>
      </c>
      <c r="D42" s="974" t="s">
        <v>25</v>
      </c>
      <c r="E42" s="952" t="s">
        <v>169</v>
      </c>
      <c r="F42" s="952" t="s">
        <v>169</v>
      </c>
      <c r="G42" s="89">
        <v>0</v>
      </c>
      <c r="H42" s="89">
        <v>0</v>
      </c>
      <c r="I42" s="952" t="s">
        <v>169</v>
      </c>
      <c r="J42" s="952" t="s">
        <v>169</v>
      </c>
      <c r="K42" s="895">
        <v>0</v>
      </c>
      <c r="L42" s="892"/>
      <c r="M42" s="952" t="s">
        <v>169</v>
      </c>
      <c r="N42" s="952" t="s">
        <v>169</v>
      </c>
      <c r="O42" s="895">
        <v>0</v>
      </c>
      <c r="P42" s="892"/>
      <c r="Q42" s="952" t="s">
        <v>169</v>
      </c>
      <c r="R42" s="952" t="s">
        <v>169</v>
      </c>
      <c r="S42" s="953"/>
      <c r="T42" s="892"/>
      <c r="U42" s="952" t="s">
        <v>169</v>
      </c>
      <c r="V42" s="952" t="s">
        <v>169</v>
      </c>
      <c r="W42" s="895"/>
      <c r="X42" s="892"/>
      <c r="Y42" s="952" t="s">
        <v>169</v>
      </c>
      <c r="Z42" s="952" t="s">
        <v>169</v>
      </c>
      <c r="AA42" s="84">
        <v>0</v>
      </c>
      <c r="AB42" s="89"/>
      <c r="AC42" s="893"/>
      <c r="AD42" s="893"/>
      <c r="AE42" s="893"/>
      <c r="AF42" s="893"/>
      <c r="AG42" s="893"/>
      <c r="AH42" s="893"/>
      <c r="AI42" s="893"/>
      <c r="AJ42" s="893"/>
      <c r="AK42" s="893"/>
      <c r="AL42" s="893"/>
      <c r="AM42" s="893"/>
      <c r="AN42" s="893"/>
      <c r="AO42" s="893"/>
      <c r="AP42" s="893"/>
      <c r="AQ42" s="893"/>
      <c r="AR42" s="893"/>
      <c r="AS42" s="893"/>
      <c r="AT42" s="893"/>
      <c r="AU42" s="893"/>
      <c r="AV42" s="893"/>
      <c r="AW42" s="893"/>
      <c r="AX42" s="893"/>
      <c r="AY42" s="893"/>
      <c r="AZ42" s="893"/>
      <c r="BA42" s="893"/>
      <c r="BB42" s="893"/>
      <c r="BC42" s="893"/>
      <c r="BD42" s="893"/>
      <c r="BE42" s="893"/>
      <c r="BF42" s="893"/>
      <c r="BG42" s="893"/>
      <c r="BH42" s="893"/>
      <c r="BI42" s="893"/>
      <c r="BJ42" s="893"/>
      <c r="BK42" s="893"/>
      <c r="BL42" s="893"/>
      <c r="BM42" s="893"/>
      <c r="BN42" s="893"/>
      <c r="BO42" s="893"/>
      <c r="BP42" s="893"/>
      <c r="BQ42" s="893"/>
      <c r="BR42" s="893"/>
      <c r="BS42" s="893"/>
      <c r="BT42" s="893"/>
      <c r="BU42" s="893"/>
      <c r="BV42" s="893"/>
      <c r="BW42" s="893"/>
      <c r="BX42" s="893"/>
      <c r="BY42" s="893"/>
    </row>
    <row r="43" spans="1:77" s="973" customFormat="1">
      <c r="A43" s="964" t="s">
        <v>62</v>
      </c>
      <c r="B43" s="964" t="s">
        <v>119</v>
      </c>
      <c r="C43" s="954" t="s">
        <v>63</v>
      </c>
      <c r="D43" s="974" t="s">
        <v>25</v>
      </c>
      <c r="E43" s="952" t="s">
        <v>169</v>
      </c>
      <c r="F43" s="952" t="s">
        <v>169</v>
      </c>
      <c r="G43" s="89">
        <v>0</v>
      </c>
      <c r="H43" s="89">
        <v>0</v>
      </c>
      <c r="I43" s="952" t="s">
        <v>169</v>
      </c>
      <c r="J43" s="952" t="s">
        <v>169</v>
      </c>
      <c r="K43" s="895">
        <v>0</v>
      </c>
      <c r="L43" s="892"/>
      <c r="M43" s="952" t="s">
        <v>169</v>
      </c>
      <c r="N43" s="952" t="s">
        <v>169</v>
      </c>
      <c r="O43" s="895">
        <v>0</v>
      </c>
      <c r="P43" s="892"/>
      <c r="Q43" s="952" t="s">
        <v>169</v>
      </c>
      <c r="R43" s="952" t="s">
        <v>169</v>
      </c>
      <c r="S43" s="953"/>
      <c r="T43" s="892"/>
      <c r="U43" s="952" t="s">
        <v>169</v>
      </c>
      <c r="V43" s="952" t="s">
        <v>169</v>
      </c>
      <c r="W43" s="895"/>
      <c r="X43" s="892"/>
      <c r="Y43" s="952" t="s">
        <v>169</v>
      </c>
      <c r="Z43" s="952" t="s">
        <v>169</v>
      </c>
      <c r="AA43" s="84">
        <v>0</v>
      </c>
      <c r="AB43" s="89"/>
      <c r="AC43" s="893"/>
      <c r="AD43" s="893"/>
      <c r="AE43" s="893"/>
      <c r="AF43" s="893"/>
      <c r="AG43" s="893"/>
      <c r="AH43" s="893"/>
      <c r="AI43" s="893"/>
      <c r="AJ43" s="893"/>
      <c r="AK43" s="893"/>
      <c r="AL43" s="893"/>
      <c r="AM43" s="893"/>
      <c r="AN43" s="893"/>
      <c r="AO43" s="893"/>
      <c r="AP43" s="893"/>
      <c r="AQ43" s="893"/>
      <c r="AR43" s="893"/>
      <c r="AS43" s="893"/>
      <c r="AT43" s="893"/>
      <c r="AU43" s="893"/>
      <c r="AV43" s="893"/>
      <c r="AW43" s="893"/>
      <c r="AX43" s="893"/>
      <c r="AY43" s="893"/>
      <c r="AZ43" s="893"/>
      <c r="BA43" s="893"/>
      <c r="BB43" s="893"/>
      <c r="BC43" s="893"/>
      <c r="BD43" s="893"/>
      <c r="BE43" s="893"/>
      <c r="BF43" s="893"/>
      <c r="BG43" s="893"/>
      <c r="BH43" s="893"/>
      <c r="BI43" s="893"/>
      <c r="BJ43" s="893"/>
      <c r="BK43" s="893"/>
      <c r="BL43" s="893"/>
      <c r="BM43" s="893"/>
      <c r="BN43" s="893"/>
      <c r="BO43" s="893"/>
      <c r="BP43" s="893"/>
      <c r="BQ43" s="893"/>
      <c r="BR43" s="893"/>
      <c r="BS43" s="893"/>
      <c r="BT43" s="893"/>
      <c r="BU43" s="893"/>
      <c r="BV43" s="893"/>
      <c r="BW43" s="893"/>
      <c r="BX43" s="893"/>
      <c r="BY43" s="893"/>
    </row>
    <row r="44" spans="1:77" s="973" customFormat="1">
      <c r="A44" s="964" t="s">
        <v>64</v>
      </c>
      <c r="B44" s="964" t="s">
        <v>168</v>
      </c>
      <c r="C44" s="954" t="s">
        <v>65</v>
      </c>
      <c r="D44" s="974" t="s">
        <v>25</v>
      </c>
      <c r="E44" s="952" t="s">
        <v>169</v>
      </c>
      <c r="F44" s="952" t="s">
        <v>169</v>
      </c>
      <c r="G44" s="89">
        <v>0</v>
      </c>
      <c r="H44" s="89">
        <v>30.042067770863902</v>
      </c>
      <c r="I44" s="952" t="s">
        <v>169</v>
      </c>
      <c r="J44" s="952" t="s">
        <v>169</v>
      </c>
      <c r="K44" s="895">
        <v>0</v>
      </c>
      <c r="L44" s="892">
        <v>0</v>
      </c>
      <c r="M44" s="952" t="s">
        <v>169</v>
      </c>
      <c r="N44" s="952" t="s">
        <v>169</v>
      </c>
      <c r="O44" s="895">
        <v>0</v>
      </c>
      <c r="P44" s="892">
        <v>0</v>
      </c>
      <c r="Q44" s="952" t="s">
        <v>169</v>
      </c>
      <c r="R44" s="952" t="s">
        <v>169</v>
      </c>
      <c r="S44" s="953"/>
      <c r="T44" s="892"/>
      <c r="U44" s="952" t="s">
        <v>169</v>
      </c>
      <c r="V44" s="952" t="s">
        <v>169</v>
      </c>
      <c r="W44" s="895">
        <v>0</v>
      </c>
      <c r="X44" s="892">
        <v>30.042067770863902</v>
      </c>
      <c r="Y44" s="952" t="s">
        <v>169</v>
      </c>
      <c r="Z44" s="952" t="s">
        <v>169</v>
      </c>
      <c r="AA44" s="84">
        <v>0</v>
      </c>
      <c r="AB44" s="89">
        <v>0</v>
      </c>
      <c r="AC44" s="893"/>
      <c r="AD44" s="893"/>
      <c r="AE44" s="893"/>
      <c r="AF44" s="893"/>
      <c r="AG44" s="893"/>
      <c r="AH44" s="893"/>
      <c r="AI44" s="893"/>
      <c r="AJ44" s="893"/>
      <c r="AK44" s="893"/>
      <c r="AL44" s="893"/>
      <c r="AM44" s="893"/>
      <c r="AN44" s="893"/>
      <c r="AO44" s="893"/>
      <c r="AP44" s="893"/>
      <c r="AQ44" s="893"/>
      <c r="AR44" s="893"/>
      <c r="AS44" s="893"/>
      <c r="AT44" s="893"/>
      <c r="AU44" s="893"/>
      <c r="AV44" s="893"/>
      <c r="AW44" s="893"/>
      <c r="AX44" s="893"/>
      <c r="AY44" s="893"/>
      <c r="AZ44" s="893"/>
      <c r="BA44" s="893"/>
      <c r="BB44" s="893"/>
      <c r="BC44" s="893"/>
      <c r="BD44" s="893"/>
      <c r="BE44" s="893"/>
      <c r="BF44" s="893"/>
      <c r="BG44" s="893"/>
      <c r="BH44" s="893"/>
      <c r="BI44" s="893"/>
      <c r="BJ44" s="893"/>
      <c r="BK44" s="893"/>
      <c r="BL44" s="893"/>
      <c r="BM44" s="893"/>
      <c r="BN44" s="893"/>
      <c r="BO44" s="893"/>
      <c r="BP44" s="893"/>
      <c r="BQ44" s="893"/>
      <c r="BR44" s="893"/>
      <c r="BS44" s="893"/>
      <c r="BT44" s="893"/>
      <c r="BU44" s="893"/>
      <c r="BV44" s="893"/>
      <c r="BW44" s="893"/>
      <c r="BX44" s="893"/>
      <c r="BY44" s="893"/>
    </row>
    <row r="45" spans="1:77" s="960" customFormat="1" ht="21">
      <c r="A45" s="957">
        <v>8</v>
      </c>
      <c r="B45" s="957" t="s">
        <v>140</v>
      </c>
      <c r="C45" s="967" t="s">
        <v>66</v>
      </c>
      <c r="D45" s="941" t="s">
        <v>25</v>
      </c>
      <c r="E45" s="955">
        <v>1213.98</v>
      </c>
      <c r="F45" s="955">
        <v>1089.4770000000001</v>
      </c>
      <c r="G45" s="955">
        <v>1157.7281682590965</v>
      </c>
      <c r="H45" s="955">
        <v>1538.7400565564437</v>
      </c>
      <c r="I45" s="955">
        <v>0</v>
      </c>
      <c r="J45" s="955">
        <v>0</v>
      </c>
      <c r="K45" s="955">
        <v>0</v>
      </c>
      <c r="L45" s="955">
        <v>0</v>
      </c>
      <c r="M45" s="955">
        <v>0</v>
      </c>
      <c r="N45" s="955">
        <v>0</v>
      </c>
      <c r="O45" s="955">
        <v>0</v>
      </c>
      <c r="P45" s="955">
        <v>0</v>
      </c>
      <c r="Q45" s="955">
        <v>0</v>
      </c>
      <c r="R45" s="955">
        <v>0</v>
      </c>
      <c r="S45" s="955">
        <v>0</v>
      </c>
      <c r="T45" s="955">
        <v>0</v>
      </c>
      <c r="U45" s="955">
        <v>1213.98</v>
      </c>
      <c r="V45" s="955">
        <v>1089.4770000000001</v>
      </c>
      <c r="W45" s="955">
        <v>1157.7281682590965</v>
      </c>
      <c r="X45" s="955">
        <v>1538.7400565564437</v>
      </c>
      <c r="Y45" s="890">
        <v>0</v>
      </c>
      <c r="Z45" s="890">
        <v>0</v>
      </c>
      <c r="AA45" s="890">
        <v>0</v>
      </c>
      <c r="AB45" s="890">
        <v>0</v>
      </c>
      <c r="AC45" s="893"/>
      <c r="AD45" s="893"/>
      <c r="AE45" s="893"/>
      <c r="AF45" s="893"/>
      <c r="AG45" s="893"/>
      <c r="AH45" s="893"/>
      <c r="AI45" s="893"/>
      <c r="AJ45" s="893"/>
      <c r="AK45" s="893"/>
      <c r="AL45" s="893"/>
      <c r="AM45" s="893"/>
      <c r="AN45" s="893"/>
      <c r="AO45" s="893"/>
      <c r="AP45" s="893"/>
      <c r="AQ45" s="893"/>
      <c r="AR45" s="893"/>
      <c r="AS45" s="893"/>
      <c r="AT45" s="893"/>
      <c r="AU45" s="893"/>
      <c r="AV45" s="893"/>
      <c r="AW45" s="893"/>
      <c r="AX45" s="893"/>
      <c r="AY45" s="893"/>
      <c r="AZ45" s="893"/>
      <c r="BA45" s="893"/>
      <c r="BB45" s="893"/>
      <c r="BC45" s="893"/>
      <c r="BD45" s="893"/>
      <c r="BE45" s="893"/>
      <c r="BF45" s="893"/>
      <c r="BG45" s="893"/>
      <c r="BH45" s="893"/>
      <c r="BI45" s="893"/>
      <c r="BJ45" s="893"/>
      <c r="BK45" s="893"/>
      <c r="BL45" s="893"/>
      <c r="BM45" s="893"/>
      <c r="BN45" s="893"/>
      <c r="BO45" s="893"/>
      <c r="BP45" s="893"/>
      <c r="BQ45" s="893"/>
      <c r="BR45" s="893"/>
      <c r="BS45" s="893"/>
      <c r="BT45" s="893"/>
      <c r="BU45" s="893"/>
      <c r="BV45" s="893"/>
      <c r="BW45" s="893"/>
      <c r="BX45" s="893"/>
      <c r="BY45" s="893"/>
    </row>
    <row r="46" spans="1:77" s="960" customFormat="1" ht="21">
      <c r="A46" s="957">
        <v>9</v>
      </c>
      <c r="B46" s="957" t="s">
        <v>141</v>
      </c>
      <c r="C46" s="975" t="s">
        <v>692</v>
      </c>
      <c r="D46" s="941" t="s">
        <v>67</v>
      </c>
      <c r="E46" s="890">
        <v>3784.8758359444419</v>
      </c>
      <c r="F46" s="890">
        <v>5306.0322995402475</v>
      </c>
      <c r="G46" s="890">
        <v>3557.4548079496899</v>
      </c>
      <c r="H46" s="890">
        <v>4118.9477647338708</v>
      </c>
      <c r="I46" s="890" t="s">
        <v>354</v>
      </c>
      <c r="J46" s="890" t="s">
        <v>354</v>
      </c>
      <c r="K46" s="890" t="s">
        <v>354</v>
      </c>
      <c r="L46" s="890" t="s">
        <v>354</v>
      </c>
      <c r="M46" s="890" t="s">
        <v>354</v>
      </c>
      <c r="N46" s="890" t="s">
        <v>354</v>
      </c>
      <c r="O46" s="890" t="s">
        <v>354</v>
      </c>
      <c r="P46" s="890" t="s">
        <v>354</v>
      </c>
      <c r="Q46" s="890" t="s">
        <v>354</v>
      </c>
      <c r="R46" s="890" t="s">
        <v>354</v>
      </c>
      <c r="S46" s="890" t="s">
        <v>354</v>
      </c>
      <c r="T46" s="890" t="s">
        <v>354</v>
      </c>
      <c r="U46" s="890">
        <v>3784.8758359444419</v>
      </c>
      <c r="V46" s="890">
        <v>5306.0322995402475</v>
      </c>
      <c r="W46" s="890">
        <v>3557.4548079496899</v>
      </c>
      <c r="X46" s="890">
        <v>4118.9477647338708</v>
      </c>
      <c r="Y46" s="890" t="s">
        <v>354</v>
      </c>
      <c r="Z46" s="890" t="s">
        <v>354</v>
      </c>
      <c r="AA46" s="890" t="s">
        <v>354</v>
      </c>
      <c r="AB46" s="890" t="s">
        <v>354</v>
      </c>
      <c r="AC46" s="893"/>
      <c r="AD46" s="893"/>
      <c r="AE46" s="893"/>
      <c r="AF46" s="893"/>
      <c r="AG46" s="893"/>
      <c r="AH46" s="893"/>
      <c r="AI46" s="893"/>
      <c r="AJ46" s="893"/>
      <c r="AK46" s="893"/>
      <c r="AL46" s="893"/>
      <c r="AM46" s="893"/>
      <c r="AN46" s="893"/>
      <c r="AO46" s="893"/>
      <c r="AP46" s="893"/>
      <c r="AQ46" s="893"/>
      <c r="AR46" s="893"/>
      <c r="AS46" s="893"/>
      <c r="AT46" s="893"/>
      <c r="AU46" s="893"/>
      <c r="AV46" s="893"/>
      <c r="AW46" s="893"/>
      <c r="AX46" s="893"/>
      <c r="AY46" s="893"/>
      <c r="AZ46" s="893"/>
      <c r="BA46" s="893"/>
      <c r="BB46" s="893"/>
      <c r="BC46" s="893"/>
      <c r="BD46" s="893"/>
      <c r="BE46" s="893"/>
      <c r="BF46" s="893"/>
      <c r="BG46" s="893"/>
      <c r="BH46" s="893"/>
      <c r="BI46" s="893"/>
      <c r="BJ46" s="893"/>
      <c r="BK46" s="893"/>
      <c r="BL46" s="893"/>
      <c r="BM46" s="893"/>
      <c r="BN46" s="893"/>
      <c r="BO46" s="893"/>
      <c r="BP46" s="893"/>
      <c r="BQ46" s="893"/>
      <c r="BR46" s="893"/>
      <c r="BS46" s="893"/>
      <c r="BT46" s="893"/>
      <c r="BU46" s="893"/>
      <c r="BV46" s="893"/>
      <c r="BW46" s="893"/>
      <c r="BX46" s="893"/>
      <c r="BY46" s="893"/>
    </row>
    <row r="47" spans="1:77" s="960" customFormat="1">
      <c r="A47" s="957"/>
      <c r="B47" s="958" t="s">
        <v>82</v>
      </c>
      <c r="C47" s="963" t="s">
        <v>170</v>
      </c>
      <c r="D47" s="941" t="s">
        <v>67</v>
      </c>
      <c r="E47" s="890">
        <v>1904.3788679480588</v>
      </c>
      <c r="F47" s="890">
        <v>2428.8212031481335</v>
      </c>
      <c r="G47" s="890">
        <v>2116.59564249301</v>
      </c>
      <c r="H47" s="890">
        <v>2241.6492910510319</v>
      </c>
      <c r="I47" s="890" t="s">
        <v>354</v>
      </c>
      <c r="J47" s="890" t="s">
        <v>354</v>
      </c>
      <c r="K47" s="890" t="s">
        <v>354</v>
      </c>
      <c r="L47" s="89" t="s">
        <v>354</v>
      </c>
      <c r="M47" s="890" t="s">
        <v>354</v>
      </c>
      <c r="N47" s="890" t="s">
        <v>354</v>
      </c>
      <c r="O47" s="890" t="s">
        <v>354</v>
      </c>
      <c r="P47" s="89" t="s">
        <v>354</v>
      </c>
      <c r="Q47" s="89" t="s">
        <v>354</v>
      </c>
      <c r="R47" s="89" t="s">
        <v>354</v>
      </c>
      <c r="S47" s="89" t="s">
        <v>354</v>
      </c>
      <c r="T47" s="89" t="s">
        <v>354</v>
      </c>
      <c r="U47" s="890">
        <v>1904.3788679480588</v>
      </c>
      <c r="V47" s="890">
        <v>2428.8212031481335</v>
      </c>
      <c r="W47" s="890">
        <v>2116.59564249301</v>
      </c>
      <c r="X47" s="89">
        <v>2241.6492910510319</v>
      </c>
      <c r="Y47" s="890" t="s">
        <v>354</v>
      </c>
      <c r="Z47" s="890" t="s">
        <v>354</v>
      </c>
      <c r="AA47" s="890" t="s">
        <v>354</v>
      </c>
      <c r="AB47" s="89" t="s">
        <v>354</v>
      </c>
      <c r="AC47" s="893"/>
      <c r="AD47" s="893"/>
      <c r="AE47" s="893"/>
      <c r="AF47" s="893"/>
      <c r="AG47" s="893"/>
      <c r="AH47" s="893"/>
      <c r="AI47" s="893"/>
      <c r="AJ47" s="893"/>
      <c r="AK47" s="893"/>
      <c r="AL47" s="893"/>
      <c r="AM47" s="893"/>
      <c r="AN47" s="893"/>
      <c r="AO47" s="893"/>
      <c r="AP47" s="893"/>
      <c r="AQ47" s="893"/>
      <c r="AR47" s="893"/>
      <c r="AS47" s="893"/>
      <c r="AT47" s="893"/>
      <c r="AU47" s="893"/>
      <c r="AV47" s="893"/>
      <c r="AW47" s="893"/>
      <c r="AX47" s="893"/>
      <c r="AY47" s="893"/>
      <c r="AZ47" s="893"/>
      <c r="BA47" s="893"/>
      <c r="BB47" s="893"/>
      <c r="BC47" s="893"/>
      <c r="BD47" s="893"/>
      <c r="BE47" s="893"/>
      <c r="BF47" s="893"/>
      <c r="BG47" s="893"/>
      <c r="BH47" s="893"/>
      <c r="BI47" s="893"/>
      <c r="BJ47" s="893"/>
      <c r="BK47" s="893"/>
      <c r="BL47" s="893"/>
      <c r="BM47" s="893"/>
      <c r="BN47" s="893"/>
      <c r="BO47" s="893"/>
      <c r="BP47" s="893"/>
      <c r="BQ47" s="893"/>
      <c r="BR47" s="893"/>
      <c r="BS47" s="893"/>
      <c r="BT47" s="893"/>
      <c r="BU47" s="893"/>
      <c r="BV47" s="893"/>
      <c r="BW47" s="893"/>
      <c r="BX47" s="893"/>
      <c r="BY47" s="893"/>
    </row>
    <row r="48" spans="1:77" s="960" customFormat="1">
      <c r="A48" s="957"/>
      <c r="B48" s="958" t="s">
        <v>84</v>
      </c>
      <c r="C48" s="963" t="s">
        <v>171</v>
      </c>
      <c r="D48" s="941" t="s">
        <v>67</v>
      </c>
      <c r="E48" s="956">
        <v>1880.4969679963833</v>
      </c>
      <c r="F48" s="956">
        <v>2877.2110963921145</v>
      </c>
      <c r="G48" s="956">
        <v>1440.8591654566796</v>
      </c>
      <c r="H48" s="956">
        <v>1779.2282888082227</v>
      </c>
      <c r="I48" s="956" t="s">
        <v>354</v>
      </c>
      <c r="J48" s="956" t="s">
        <v>354</v>
      </c>
      <c r="K48" s="956" t="s">
        <v>354</v>
      </c>
      <c r="L48" s="956" t="s">
        <v>354</v>
      </c>
      <c r="M48" s="956" t="s">
        <v>354</v>
      </c>
      <c r="N48" s="956" t="s">
        <v>354</v>
      </c>
      <c r="O48" s="956" t="s">
        <v>354</v>
      </c>
      <c r="P48" s="956" t="s">
        <v>354</v>
      </c>
      <c r="Q48" s="89" t="s">
        <v>354</v>
      </c>
      <c r="R48" s="89" t="s">
        <v>354</v>
      </c>
      <c r="S48" s="89" t="s">
        <v>354</v>
      </c>
      <c r="T48" s="89" t="s">
        <v>354</v>
      </c>
      <c r="U48" s="956">
        <v>1880.4969679963833</v>
      </c>
      <c r="V48" s="956">
        <v>2877.2110963921145</v>
      </c>
      <c r="W48" s="956">
        <v>1440.8591654566796</v>
      </c>
      <c r="X48" s="956">
        <v>1779.2282888082227</v>
      </c>
      <c r="Y48" s="956" t="s">
        <v>354</v>
      </c>
      <c r="Z48" s="956" t="s">
        <v>354</v>
      </c>
      <c r="AA48" s="956" t="s">
        <v>354</v>
      </c>
      <c r="AB48" s="956" t="s">
        <v>354</v>
      </c>
      <c r="AC48" s="893"/>
      <c r="AD48" s="893"/>
      <c r="AE48" s="893"/>
      <c r="AF48" s="893"/>
      <c r="AG48" s="893"/>
      <c r="AH48" s="893"/>
      <c r="AI48" s="893"/>
      <c r="AJ48" s="893"/>
      <c r="AK48" s="893"/>
      <c r="AL48" s="893"/>
      <c r="AM48" s="893"/>
      <c r="AN48" s="893"/>
      <c r="AO48" s="893"/>
      <c r="AP48" s="893"/>
      <c r="AQ48" s="893"/>
      <c r="AR48" s="893"/>
      <c r="AS48" s="893"/>
      <c r="AT48" s="893"/>
      <c r="AU48" s="893"/>
      <c r="AV48" s="893"/>
      <c r="AW48" s="893"/>
      <c r="AX48" s="893"/>
      <c r="AY48" s="893"/>
      <c r="AZ48" s="893"/>
      <c r="BA48" s="893"/>
      <c r="BB48" s="893"/>
      <c r="BC48" s="893"/>
      <c r="BD48" s="893"/>
      <c r="BE48" s="893"/>
      <c r="BF48" s="893"/>
      <c r="BG48" s="893"/>
      <c r="BH48" s="893"/>
      <c r="BI48" s="893"/>
      <c r="BJ48" s="893"/>
      <c r="BK48" s="893"/>
      <c r="BL48" s="893"/>
      <c r="BM48" s="893"/>
      <c r="BN48" s="893"/>
      <c r="BO48" s="893"/>
      <c r="BP48" s="893"/>
      <c r="BQ48" s="893"/>
      <c r="BR48" s="893"/>
      <c r="BS48" s="893"/>
      <c r="BT48" s="893"/>
      <c r="BU48" s="893"/>
      <c r="BV48" s="893"/>
      <c r="BW48" s="893"/>
      <c r="BX48" s="893"/>
      <c r="BY48" s="893"/>
    </row>
    <row r="49" spans="1:77" s="960" customFormat="1">
      <c r="A49" s="957"/>
      <c r="B49" s="958" t="s">
        <v>100</v>
      </c>
      <c r="C49" s="611" t="s">
        <v>617</v>
      </c>
      <c r="D49" s="941" t="s">
        <v>67</v>
      </c>
      <c r="E49" s="956"/>
      <c r="F49" s="956"/>
      <c r="G49" s="956"/>
      <c r="H49" s="959">
        <v>98.070184874616189</v>
      </c>
      <c r="I49" s="956"/>
      <c r="J49" s="956"/>
      <c r="K49" s="956"/>
      <c r="L49" s="959" t="s">
        <v>354</v>
      </c>
      <c r="M49" s="956"/>
      <c r="N49" s="956"/>
      <c r="O49" s="956"/>
      <c r="P49" s="959" t="s">
        <v>354</v>
      </c>
      <c r="Q49" s="89"/>
      <c r="R49" s="89"/>
      <c r="S49" s="89"/>
      <c r="T49" s="89"/>
      <c r="U49" s="956"/>
      <c r="V49" s="956"/>
      <c r="W49" s="956"/>
      <c r="X49" s="959">
        <v>98.070184874616189</v>
      </c>
      <c r="Y49" s="956"/>
      <c r="Z49" s="956"/>
      <c r="AA49" s="956"/>
      <c r="AB49" s="959" t="s">
        <v>354</v>
      </c>
      <c r="AC49" s="893"/>
      <c r="AD49" s="893"/>
      <c r="AE49" s="893"/>
      <c r="AF49" s="893"/>
      <c r="AG49" s="893"/>
      <c r="AH49" s="893"/>
      <c r="AI49" s="893"/>
      <c r="AJ49" s="893"/>
      <c r="AK49" s="893"/>
      <c r="AL49" s="893"/>
      <c r="AM49" s="893"/>
      <c r="AN49" s="893"/>
      <c r="AO49" s="893"/>
      <c r="AP49" s="893"/>
      <c r="AQ49" s="893"/>
      <c r="AR49" s="893"/>
      <c r="AS49" s="893"/>
      <c r="AT49" s="893"/>
      <c r="AU49" s="893"/>
      <c r="AV49" s="893"/>
      <c r="AW49" s="893"/>
      <c r="AX49" s="893"/>
      <c r="AY49" s="893"/>
      <c r="AZ49" s="893"/>
      <c r="BA49" s="893"/>
      <c r="BB49" s="893"/>
      <c r="BC49" s="893"/>
      <c r="BD49" s="893"/>
      <c r="BE49" s="893"/>
      <c r="BF49" s="893"/>
      <c r="BG49" s="893"/>
      <c r="BH49" s="893"/>
      <c r="BI49" s="893"/>
      <c r="BJ49" s="893"/>
      <c r="BK49" s="893"/>
      <c r="BL49" s="893"/>
      <c r="BM49" s="893"/>
      <c r="BN49" s="893"/>
      <c r="BO49" s="893"/>
      <c r="BP49" s="893"/>
      <c r="BQ49" s="893"/>
      <c r="BR49" s="893"/>
      <c r="BS49" s="893"/>
      <c r="BT49" s="893"/>
      <c r="BU49" s="893"/>
      <c r="BV49" s="893"/>
      <c r="BW49" s="893"/>
      <c r="BX49" s="893"/>
      <c r="BY49" s="893"/>
    </row>
    <row r="50" spans="1:77" s="960" customFormat="1" ht="19.5" customHeight="1">
      <c r="A50" s="957">
        <v>10</v>
      </c>
      <c r="B50" s="957" t="s">
        <v>142</v>
      </c>
      <c r="C50" s="976" t="s">
        <v>68</v>
      </c>
      <c r="D50" s="941" t="s">
        <v>8</v>
      </c>
      <c r="E50" s="890">
        <v>320.745</v>
      </c>
      <c r="F50" s="890">
        <v>205.328</v>
      </c>
      <c r="G50" s="890">
        <v>325.43721024142644</v>
      </c>
      <c r="H50" s="890">
        <v>373.053</v>
      </c>
      <c r="I50" s="890">
        <v>0</v>
      </c>
      <c r="J50" s="890">
        <v>0</v>
      </c>
      <c r="K50" s="890">
        <v>0</v>
      </c>
      <c r="L50" s="890">
        <v>0</v>
      </c>
      <c r="M50" s="890">
        <v>0</v>
      </c>
      <c r="N50" s="890">
        <v>0</v>
      </c>
      <c r="O50" s="890">
        <v>0</v>
      </c>
      <c r="P50" s="890">
        <v>0</v>
      </c>
      <c r="Q50" s="890">
        <v>0</v>
      </c>
      <c r="R50" s="890">
        <v>0</v>
      </c>
      <c r="S50" s="890">
        <v>0</v>
      </c>
      <c r="T50" s="890">
        <v>0</v>
      </c>
      <c r="U50" s="890">
        <v>320.745</v>
      </c>
      <c r="V50" s="890">
        <v>205.328</v>
      </c>
      <c r="W50" s="890">
        <v>325.43721024142644</v>
      </c>
      <c r="X50" s="890">
        <v>373.053</v>
      </c>
      <c r="Y50" s="890">
        <v>0</v>
      </c>
      <c r="Z50" s="890">
        <v>0</v>
      </c>
      <c r="AA50" s="890">
        <v>0</v>
      </c>
      <c r="AB50" s="890">
        <v>0</v>
      </c>
      <c r="AC50" s="893"/>
      <c r="AD50" s="893"/>
      <c r="AE50" s="893"/>
      <c r="AF50" s="893"/>
      <c r="AG50" s="893"/>
      <c r="AH50" s="893"/>
      <c r="AI50" s="893"/>
      <c r="AJ50" s="893"/>
      <c r="AK50" s="893"/>
      <c r="AL50" s="893"/>
      <c r="AM50" s="893"/>
      <c r="AN50" s="893"/>
      <c r="AO50" s="893"/>
      <c r="AP50" s="893"/>
      <c r="AQ50" s="893"/>
      <c r="AR50" s="893"/>
      <c r="AS50" s="893"/>
      <c r="AT50" s="893"/>
      <c r="AU50" s="893"/>
      <c r="AV50" s="893"/>
      <c r="AW50" s="893"/>
      <c r="AX50" s="893"/>
      <c r="AY50" s="893"/>
      <c r="AZ50" s="893"/>
      <c r="BA50" s="893"/>
      <c r="BB50" s="893"/>
      <c r="BC50" s="893"/>
      <c r="BD50" s="893"/>
      <c r="BE50" s="893"/>
      <c r="BF50" s="893"/>
      <c r="BG50" s="893"/>
      <c r="BH50" s="893"/>
      <c r="BI50" s="893"/>
      <c r="BJ50" s="893"/>
      <c r="BK50" s="893"/>
      <c r="BL50" s="893"/>
      <c r="BM50" s="893"/>
      <c r="BN50" s="893"/>
      <c r="BO50" s="893"/>
      <c r="BP50" s="893"/>
      <c r="BQ50" s="893"/>
      <c r="BR50" s="893"/>
      <c r="BS50" s="893"/>
      <c r="BT50" s="893"/>
      <c r="BU50" s="893"/>
      <c r="BV50" s="893"/>
      <c r="BW50" s="893"/>
      <c r="BX50" s="893"/>
      <c r="BY50" s="893"/>
    </row>
    <row r="51" spans="1:77" s="960" customFormat="1" ht="15" customHeight="1">
      <c r="A51" s="957">
        <v>11</v>
      </c>
      <c r="B51" s="957" t="s">
        <v>143</v>
      </c>
      <c r="C51" s="967" t="s">
        <v>69</v>
      </c>
      <c r="D51" s="941" t="s">
        <v>8</v>
      </c>
      <c r="E51" s="83" t="s">
        <v>354</v>
      </c>
      <c r="F51" s="83" t="s">
        <v>354</v>
      </c>
      <c r="G51" s="83" t="s">
        <v>354</v>
      </c>
      <c r="H51" s="83" t="s">
        <v>354</v>
      </c>
      <c r="I51" s="83" t="s">
        <v>354</v>
      </c>
      <c r="J51" s="83" t="s">
        <v>354</v>
      </c>
      <c r="K51" s="83" t="s">
        <v>354</v>
      </c>
      <c r="L51" s="83" t="s">
        <v>354</v>
      </c>
      <c r="M51" s="83" t="s">
        <v>354</v>
      </c>
      <c r="N51" s="83" t="s">
        <v>354</v>
      </c>
      <c r="O51" s="83" t="s">
        <v>354</v>
      </c>
      <c r="P51" s="83" t="s">
        <v>354</v>
      </c>
      <c r="Q51" s="83" t="s">
        <v>354</v>
      </c>
      <c r="R51" s="83" t="s">
        <v>354</v>
      </c>
      <c r="S51" s="83" t="s">
        <v>354</v>
      </c>
      <c r="T51" s="83" t="s">
        <v>354</v>
      </c>
      <c r="U51" s="83" t="s">
        <v>354</v>
      </c>
      <c r="V51" s="83" t="s">
        <v>354</v>
      </c>
      <c r="W51" s="83" t="s">
        <v>354</v>
      </c>
      <c r="X51" s="83" t="s">
        <v>354</v>
      </c>
      <c r="Y51" s="83" t="s">
        <v>354</v>
      </c>
      <c r="Z51" s="83" t="s">
        <v>354</v>
      </c>
      <c r="AA51" s="83" t="s">
        <v>354</v>
      </c>
      <c r="AB51" s="83" t="s">
        <v>354</v>
      </c>
      <c r="AC51" s="893"/>
      <c r="AD51" s="893"/>
      <c r="AE51" s="893"/>
      <c r="AF51" s="893"/>
      <c r="AG51" s="893"/>
      <c r="AH51" s="893"/>
      <c r="AI51" s="893"/>
      <c r="AJ51" s="893"/>
      <c r="AK51" s="893"/>
      <c r="AL51" s="893"/>
      <c r="AM51" s="893"/>
      <c r="AN51" s="893"/>
      <c r="AO51" s="893"/>
      <c r="AP51" s="893"/>
      <c r="AQ51" s="893"/>
      <c r="AR51" s="893"/>
      <c r="AS51" s="893"/>
      <c r="AT51" s="893"/>
      <c r="AU51" s="893"/>
      <c r="AV51" s="893"/>
      <c r="AW51" s="893"/>
      <c r="AX51" s="893"/>
      <c r="AY51" s="893"/>
      <c r="AZ51" s="893"/>
      <c r="BA51" s="893"/>
      <c r="BB51" s="893"/>
      <c r="BC51" s="893"/>
      <c r="BD51" s="893"/>
      <c r="BE51" s="893"/>
      <c r="BF51" s="893"/>
      <c r="BG51" s="893"/>
      <c r="BH51" s="893"/>
      <c r="BI51" s="893"/>
      <c r="BJ51" s="893"/>
      <c r="BK51" s="893"/>
      <c r="BL51" s="893"/>
      <c r="BM51" s="893"/>
      <c r="BN51" s="893"/>
      <c r="BO51" s="893"/>
      <c r="BP51" s="893"/>
      <c r="BQ51" s="893"/>
      <c r="BR51" s="893"/>
      <c r="BS51" s="893"/>
      <c r="BT51" s="893"/>
      <c r="BU51" s="893"/>
      <c r="BV51" s="893"/>
      <c r="BW51" s="893"/>
      <c r="BX51" s="893"/>
      <c r="BY51" s="893"/>
    </row>
    <row r="52" spans="1:77" s="960" customFormat="1" ht="14.45" customHeight="1">
      <c r="A52" s="957">
        <v>12</v>
      </c>
      <c r="B52" s="957" t="s">
        <v>144</v>
      </c>
      <c r="C52" s="975" t="s">
        <v>70</v>
      </c>
      <c r="D52" s="941" t="s">
        <v>67</v>
      </c>
      <c r="E52" s="83" t="s">
        <v>354</v>
      </c>
      <c r="F52" s="83" t="s">
        <v>354</v>
      </c>
      <c r="G52" s="83" t="s">
        <v>354</v>
      </c>
      <c r="H52" s="83" t="s">
        <v>354</v>
      </c>
      <c r="I52" s="83" t="s">
        <v>354</v>
      </c>
      <c r="J52" s="83" t="s">
        <v>354</v>
      </c>
      <c r="K52" s="83" t="s">
        <v>354</v>
      </c>
      <c r="L52" s="83" t="s">
        <v>354</v>
      </c>
      <c r="M52" s="83" t="s">
        <v>354</v>
      </c>
      <c r="N52" s="83" t="s">
        <v>354</v>
      </c>
      <c r="O52" s="83" t="s">
        <v>354</v>
      </c>
      <c r="P52" s="83" t="s">
        <v>354</v>
      </c>
      <c r="Q52" s="83" t="s">
        <v>354</v>
      </c>
      <c r="R52" s="83" t="s">
        <v>354</v>
      </c>
      <c r="S52" s="83" t="s">
        <v>354</v>
      </c>
      <c r="T52" s="83" t="s">
        <v>354</v>
      </c>
      <c r="U52" s="83" t="s">
        <v>354</v>
      </c>
      <c r="V52" s="83" t="s">
        <v>354</v>
      </c>
      <c r="W52" s="83" t="s">
        <v>354</v>
      </c>
      <c r="X52" s="83" t="s">
        <v>354</v>
      </c>
      <c r="Y52" s="83" t="s">
        <v>354</v>
      </c>
      <c r="Z52" s="83" t="s">
        <v>354</v>
      </c>
      <c r="AA52" s="83" t="s">
        <v>354</v>
      </c>
      <c r="AB52" s="83" t="s">
        <v>354</v>
      </c>
      <c r="AC52" s="893"/>
      <c r="AD52" s="893"/>
      <c r="AE52" s="893"/>
      <c r="AF52" s="893"/>
      <c r="AG52" s="893"/>
      <c r="AH52" s="893"/>
      <c r="AI52" s="893"/>
      <c r="AJ52" s="893"/>
      <c r="AK52" s="893"/>
      <c r="AL52" s="893"/>
      <c r="AM52" s="893"/>
      <c r="AN52" s="893"/>
      <c r="AO52" s="893"/>
      <c r="AP52" s="893"/>
      <c r="AQ52" s="893"/>
      <c r="AR52" s="893"/>
      <c r="AS52" s="893"/>
      <c r="AT52" s="893"/>
      <c r="AU52" s="893"/>
      <c r="AV52" s="893"/>
      <c r="AW52" s="893"/>
      <c r="AX52" s="893"/>
      <c r="AY52" s="893"/>
      <c r="AZ52" s="893"/>
      <c r="BA52" s="893"/>
      <c r="BB52" s="893"/>
      <c r="BC52" s="893"/>
      <c r="BD52" s="893"/>
      <c r="BE52" s="893"/>
      <c r="BF52" s="893"/>
      <c r="BG52" s="893"/>
      <c r="BH52" s="893"/>
      <c r="BI52" s="893"/>
      <c r="BJ52" s="893"/>
      <c r="BK52" s="893"/>
      <c r="BL52" s="893"/>
      <c r="BM52" s="893"/>
      <c r="BN52" s="893"/>
      <c r="BO52" s="893"/>
      <c r="BP52" s="893"/>
      <c r="BQ52" s="893"/>
      <c r="BR52" s="893"/>
      <c r="BS52" s="893"/>
      <c r="BT52" s="893"/>
      <c r="BU52" s="893"/>
      <c r="BV52" s="893"/>
      <c r="BW52" s="893"/>
      <c r="BX52" s="893"/>
      <c r="BY52" s="893"/>
    </row>
    <row r="53" spans="1:77" s="960" customFormat="1" ht="37.5" customHeight="1">
      <c r="A53" s="957">
        <v>13</v>
      </c>
      <c r="B53" s="969" t="s">
        <v>145</v>
      </c>
      <c r="C53" s="889" t="s">
        <v>404</v>
      </c>
      <c r="D53" s="977" t="s">
        <v>8</v>
      </c>
      <c r="E53" s="83">
        <v>346.24799999999999</v>
      </c>
      <c r="F53" s="83">
        <v>224.70500000000001</v>
      </c>
      <c r="G53" s="83">
        <v>325.89413031572008</v>
      </c>
      <c r="H53" s="83">
        <v>373.57600640897255</v>
      </c>
      <c r="I53" s="83">
        <v>0</v>
      </c>
      <c r="J53" s="83">
        <v>0</v>
      </c>
      <c r="K53" s="83">
        <v>0</v>
      </c>
      <c r="L53" s="83">
        <v>0</v>
      </c>
      <c r="M53" s="83">
        <v>0</v>
      </c>
      <c r="N53" s="83">
        <v>0</v>
      </c>
      <c r="O53" s="83">
        <v>0</v>
      </c>
      <c r="P53" s="83">
        <v>0</v>
      </c>
      <c r="Q53" s="890"/>
      <c r="R53" s="890"/>
      <c r="S53" s="890"/>
      <c r="T53" s="890"/>
      <c r="U53" s="83">
        <v>346.24799999999999</v>
      </c>
      <c r="V53" s="83">
        <v>205.328</v>
      </c>
      <c r="W53" s="83">
        <v>325.89413031572008</v>
      </c>
      <c r="X53" s="83">
        <v>373.57600640897255</v>
      </c>
      <c r="Y53" s="83">
        <v>0</v>
      </c>
      <c r="Z53" s="83">
        <v>0</v>
      </c>
      <c r="AA53" s="83">
        <v>0</v>
      </c>
      <c r="AB53" s="83">
        <v>0</v>
      </c>
      <c r="AC53" s="893"/>
      <c r="AD53" s="893"/>
      <c r="AE53" s="893"/>
      <c r="AF53" s="893"/>
      <c r="AG53" s="893"/>
      <c r="AH53" s="893"/>
      <c r="AI53" s="893"/>
      <c r="AJ53" s="893"/>
      <c r="AK53" s="893"/>
      <c r="AL53" s="893"/>
      <c r="AM53" s="893"/>
      <c r="AN53" s="893"/>
      <c r="AO53" s="893"/>
      <c r="AP53" s="893"/>
      <c r="AQ53" s="893"/>
      <c r="AR53" s="893"/>
      <c r="AS53" s="893"/>
      <c r="AT53" s="893"/>
      <c r="AU53" s="893"/>
      <c r="AV53" s="893"/>
      <c r="AW53" s="893"/>
      <c r="AX53" s="893"/>
      <c r="AY53" s="893"/>
      <c r="AZ53" s="893"/>
      <c r="BA53" s="893"/>
      <c r="BB53" s="893"/>
      <c r="BC53" s="893"/>
      <c r="BD53" s="893"/>
      <c r="BE53" s="893"/>
      <c r="BF53" s="893"/>
      <c r="BG53" s="893"/>
      <c r="BH53" s="893"/>
      <c r="BI53" s="893"/>
      <c r="BJ53" s="893"/>
      <c r="BK53" s="893"/>
      <c r="BL53" s="893"/>
      <c r="BM53" s="893"/>
      <c r="BN53" s="893"/>
      <c r="BO53" s="893"/>
      <c r="BP53" s="893"/>
      <c r="BQ53" s="893"/>
      <c r="BR53" s="893"/>
      <c r="BS53" s="893"/>
      <c r="BT53" s="893"/>
      <c r="BU53" s="893"/>
      <c r="BV53" s="893"/>
      <c r="BW53" s="893"/>
      <c r="BX53" s="893"/>
      <c r="BY53" s="893"/>
    </row>
    <row r="54" spans="1:77" s="960" customFormat="1" ht="21">
      <c r="A54" s="957">
        <v>14</v>
      </c>
      <c r="B54" s="969" t="s">
        <v>146</v>
      </c>
      <c r="C54" s="889" t="s">
        <v>172</v>
      </c>
      <c r="D54" s="977" t="s">
        <v>67</v>
      </c>
      <c r="E54" s="83">
        <v>3506.099674221945</v>
      </c>
      <c r="F54" s="83">
        <v>4848.4768919249682</v>
      </c>
      <c r="G54" s="83">
        <v>3557.4548079496899</v>
      </c>
      <c r="H54" s="83">
        <v>4020.8775798592551</v>
      </c>
      <c r="I54" s="83" t="s">
        <v>354</v>
      </c>
      <c r="J54" s="83" t="s">
        <v>354</v>
      </c>
      <c r="K54" s="83" t="s">
        <v>354</v>
      </c>
      <c r="L54" s="83" t="s">
        <v>354</v>
      </c>
      <c r="M54" s="83" t="s">
        <v>354</v>
      </c>
      <c r="N54" s="83" t="s">
        <v>354</v>
      </c>
      <c r="O54" s="83" t="s">
        <v>354</v>
      </c>
      <c r="P54" s="83" t="s">
        <v>354</v>
      </c>
      <c r="Q54" s="83" t="s">
        <v>354</v>
      </c>
      <c r="R54" s="83" t="s">
        <v>354</v>
      </c>
      <c r="S54" s="83" t="s">
        <v>354</v>
      </c>
      <c r="T54" s="83" t="s">
        <v>354</v>
      </c>
      <c r="U54" s="83">
        <v>3506.099674221945</v>
      </c>
      <c r="V54" s="83">
        <v>5306.0322995402475</v>
      </c>
      <c r="W54" s="83">
        <v>3552.4670761560246</v>
      </c>
      <c r="X54" s="83">
        <v>4020.8775798592551</v>
      </c>
      <c r="Y54" s="83" t="s">
        <v>354</v>
      </c>
      <c r="Z54" s="83" t="s">
        <v>354</v>
      </c>
      <c r="AA54" s="83" t="s">
        <v>354</v>
      </c>
      <c r="AB54" s="83" t="s">
        <v>354</v>
      </c>
      <c r="AC54" s="893"/>
      <c r="AD54" s="893"/>
      <c r="AE54" s="893"/>
      <c r="AF54" s="893"/>
      <c r="AG54" s="893"/>
      <c r="AH54" s="893"/>
      <c r="AI54" s="893"/>
      <c r="AJ54" s="893"/>
      <c r="AK54" s="893"/>
      <c r="AL54" s="893"/>
      <c r="AM54" s="893"/>
      <c r="AN54" s="893"/>
      <c r="AO54" s="893"/>
      <c r="AP54" s="893"/>
      <c r="AQ54" s="893"/>
      <c r="AR54" s="893"/>
      <c r="AS54" s="893"/>
      <c r="AT54" s="893"/>
      <c r="AU54" s="893"/>
      <c r="AV54" s="893"/>
      <c r="AW54" s="893"/>
      <c r="AX54" s="893"/>
      <c r="AY54" s="893"/>
      <c r="AZ54" s="893"/>
      <c r="BA54" s="893"/>
      <c r="BB54" s="893"/>
      <c r="BC54" s="893"/>
      <c r="BD54" s="893"/>
      <c r="BE54" s="893"/>
      <c r="BF54" s="893"/>
      <c r="BG54" s="893"/>
      <c r="BH54" s="893"/>
      <c r="BI54" s="893"/>
      <c r="BJ54" s="893"/>
      <c r="BK54" s="893"/>
      <c r="BL54" s="893"/>
      <c r="BM54" s="893"/>
      <c r="BN54" s="893"/>
      <c r="BO54" s="893"/>
      <c r="BP54" s="893"/>
      <c r="BQ54" s="893"/>
      <c r="BR54" s="893"/>
      <c r="BS54" s="893"/>
      <c r="BT54" s="893"/>
      <c r="BU54" s="893"/>
      <c r="BV54" s="893"/>
      <c r="BW54" s="893"/>
      <c r="BX54" s="893"/>
      <c r="BY54" s="893"/>
    </row>
    <row r="55" spans="1:77" s="1001" customFormat="1">
      <c r="A55" s="995"/>
      <c r="B55" s="995"/>
      <c r="C55" s="996"/>
      <c r="D55" s="997"/>
      <c r="E55" s="998"/>
      <c r="F55" s="998"/>
      <c r="G55" s="998"/>
      <c r="H55" s="998"/>
      <c r="I55" s="998"/>
      <c r="J55" s="998"/>
      <c r="K55" s="998"/>
      <c r="L55" s="998"/>
      <c r="M55" s="998"/>
      <c r="N55" s="998"/>
      <c r="O55" s="998"/>
      <c r="P55" s="998"/>
      <c r="Q55" s="999"/>
      <c r="R55" s="999"/>
      <c r="S55" s="999"/>
      <c r="T55" s="999"/>
      <c r="U55" s="1000"/>
      <c r="V55" s="1000"/>
      <c r="W55" s="1000"/>
      <c r="X55" s="1000"/>
      <c r="Y55" s="1000"/>
      <c r="Z55" s="1000"/>
      <c r="AA55" s="1000"/>
      <c r="AB55" s="1000"/>
      <c r="AC55" s="893"/>
      <c r="AD55" s="893"/>
      <c r="AE55" s="893"/>
      <c r="AF55" s="893"/>
      <c r="AG55" s="893"/>
      <c r="AH55" s="893"/>
      <c r="AI55" s="893"/>
      <c r="AJ55" s="893"/>
      <c r="AK55" s="893"/>
      <c r="AL55" s="893"/>
      <c r="AM55" s="893"/>
      <c r="AN55" s="893"/>
      <c r="AO55" s="893"/>
      <c r="AP55" s="893"/>
      <c r="AQ55" s="893"/>
      <c r="AR55" s="893"/>
      <c r="AS55" s="893"/>
      <c r="AT55" s="893"/>
      <c r="AU55" s="893"/>
      <c r="AV55" s="893"/>
      <c r="AW55" s="893"/>
      <c r="AX55" s="893"/>
      <c r="AY55" s="893"/>
      <c r="AZ55" s="893"/>
      <c r="BA55" s="893"/>
      <c r="BB55" s="893"/>
      <c r="BC55" s="893"/>
      <c r="BD55" s="893"/>
      <c r="BE55" s="893"/>
      <c r="BF55" s="893"/>
      <c r="BG55" s="893"/>
      <c r="BH55" s="893"/>
      <c r="BI55" s="893"/>
      <c r="BJ55" s="893"/>
      <c r="BK55" s="893"/>
      <c r="BL55" s="893"/>
      <c r="BM55" s="893"/>
      <c r="BN55" s="893"/>
      <c r="BO55" s="893"/>
      <c r="BP55" s="893"/>
      <c r="BQ55" s="893"/>
      <c r="BR55" s="893"/>
      <c r="BS55" s="893"/>
      <c r="BT55" s="893"/>
      <c r="BU55" s="893"/>
      <c r="BV55" s="893"/>
      <c r="BW55" s="893"/>
      <c r="BX55" s="893"/>
      <c r="BY55" s="893"/>
    </row>
    <row r="56" spans="1:77" ht="25.9" customHeight="1">
      <c r="A56" s="1002"/>
      <c r="B56" s="1002"/>
      <c r="C56" s="1058" t="s">
        <v>173</v>
      </c>
      <c r="D56" s="1058"/>
      <c r="E56" s="1058"/>
      <c r="F56" s="1058"/>
      <c r="G56" s="1058"/>
      <c r="H56" s="1058"/>
      <c r="I56" s="1058"/>
      <c r="J56" s="1058"/>
      <c r="K56" s="1058"/>
      <c r="L56" s="1058"/>
      <c r="M56" s="1058"/>
      <c r="N56" s="1058"/>
      <c r="O56" s="1058"/>
      <c r="P56" s="1058"/>
      <c r="Q56" s="1058"/>
      <c r="R56" s="1058"/>
      <c r="S56" s="1058"/>
      <c r="T56" s="1058"/>
      <c r="U56" s="1058"/>
      <c r="V56" s="1058"/>
      <c r="W56" s="1058"/>
      <c r="X56" s="1058"/>
      <c r="Y56" s="1058"/>
      <c r="Z56" s="1058"/>
      <c r="AA56" s="1058"/>
      <c r="AB56" s="1058"/>
    </row>
    <row r="57" spans="1:77">
      <c r="A57" s="1003"/>
      <c r="B57" s="1003"/>
      <c r="C57" s="1059" t="s">
        <v>138</v>
      </c>
      <c r="D57" s="1059"/>
      <c r="E57" s="1059"/>
      <c r="F57" s="1059"/>
      <c r="G57" s="1059"/>
      <c r="H57" s="1059"/>
      <c r="I57" s="1059"/>
      <c r="J57" s="1059"/>
      <c r="K57" s="1059"/>
      <c r="L57" s="1059"/>
      <c r="M57" s="1059"/>
      <c r="N57" s="1059"/>
      <c r="O57" s="1059"/>
      <c r="P57" s="1059"/>
      <c r="Q57" s="1059"/>
      <c r="R57" s="1059"/>
      <c r="S57" s="1059"/>
      <c r="T57" s="1059"/>
      <c r="U57" s="1059"/>
      <c r="V57" s="1059"/>
      <c r="W57" s="1059"/>
      <c r="X57" s="1059"/>
      <c r="Y57" s="1059"/>
      <c r="Z57" s="1059"/>
      <c r="AA57" s="1059"/>
      <c r="AB57" s="1059"/>
    </row>
    <row r="58" spans="1:77" ht="15" customHeight="1">
      <c r="A58" s="1003"/>
      <c r="B58" s="1003"/>
      <c r="C58" s="1004" t="s">
        <v>353</v>
      </c>
      <c r="D58" s="1005"/>
      <c r="E58" s="1005"/>
      <c r="F58" s="1005"/>
      <c r="G58" s="1005"/>
      <c r="H58" s="1005"/>
      <c r="I58" s="1005"/>
      <c r="J58" s="1047" t="s">
        <v>175</v>
      </c>
      <c r="K58" s="1048"/>
      <c r="L58" s="1048"/>
      <c r="M58" s="1048"/>
      <c r="N58" s="1005"/>
      <c r="O58" s="1005"/>
      <c r="P58" s="1005"/>
      <c r="Q58" s="1005"/>
      <c r="R58" s="1005"/>
      <c r="S58" s="1005"/>
      <c r="T58" s="1005"/>
      <c r="V58" s="1004" t="s">
        <v>694</v>
      </c>
      <c r="X58" s="1004"/>
      <c r="Y58" s="1006"/>
      <c r="Z58" s="1006"/>
      <c r="AA58" s="1006"/>
      <c r="AB58" s="1006"/>
    </row>
    <row r="59" spans="1:77" ht="14.45" customHeight="1">
      <c r="A59" s="1003"/>
      <c r="B59" s="1003"/>
      <c r="C59" s="1007" t="s">
        <v>176</v>
      </c>
      <c r="D59" s="1006"/>
      <c r="E59" s="1006"/>
      <c r="F59" s="1006"/>
      <c r="G59" s="1006"/>
      <c r="H59" s="1006"/>
      <c r="I59" s="1006"/>
      <c r="J59" s="1046" t="s">
        <v>154</v>
      </c>
      <c r="K59" s="1046"/>
      <c r="L59" s="1046"/>
      <c r="M59" s="1046"/>
      <c r="N59" s="1006"/>
      <c r="O59" s="1006"/>
      <c r="P59" s="1006"/>
      <c r="Q59" s="1006"/>
      <c r="R59" s="1006"/>
      <c r="S59" s="1006"/>
      <c r="T59" s="1006"/>
      <c r="V59" s="1008" t="s">
        <v>174</v>
      </c>
      <c r="W59" s="1008"/>
      <c r="X59" s="1008"/>
      <c r="Y59" s="1006"/>
      <c r="Z59" s="1006"/>
      <c r="AA59" s="1006"/>
      <c r="AB59" s="1006"/>
    </row>
    <row r="60" spans="1:77">
      <c r="A60" s="1003"/>
      <c r="B60" s="1003"/>
      <c r="D60" s="1006"/>
      <c r="E60" s="1006"/>
      <c r="F60" s="1006"/>
      <c r="G60" s="1006"/>
      <c r="H60" s="1006"/>
      <c r="I60" s="1006"/>
      <c r="J60" s="1006"/>
      <c r="K60" s="1006"/>
      <c r="L60" s="1006"/>
      <c r="M60" s="1006"/>
      <c r="N60" s="1006"/>
      <c r="O60" s="1006"/>
      <c r="P60" s="1006"/>
      <c r="Q60" s="1006"/>
      <c r="R60" s="1006"/>
      <c r="S60" s="1006"/>
      <c r="T60" s="1006"/>
      <c r="U60" s="1006"/>
      <c r="V60" s="1006"/>
      <c r="W60" s="1006"/>
      <c r="X60" s="1006"/>
      <c r="Y60" s="1006"/>
      <c r="Z60" s="1006"/>
      <c r="AA60" s="1006" t="e">
        <v>#DIV/0!</v>
      </c>
      <c r="AB60" s="1006"/>
    </row>
    <row r="61" spans="1:77">
      <c r="C61" s="893"/>
      <c r="D61" s="893"/>
      <c r="E61" s="893"/>
      <c r="F61" s="893"/>
      <c r="G61" s="893"/>
      <c r="H61" s="893"/>
      <c r="I61" s="893"/>
      <c r="J61" s="893"/>
      <c r="K61" s="893"/>
      <c r="L61" s="893"/>
      <c r="M61" s="893"/>
      <c r="N61" s="893"/>
      <c r="O61" s="893"/>
      <c r="P61" s="893"/>
      <c r="Q61" s="893"/>
      <c r="R61" s="893"/>
      <c r="S61" s="893"/>
      <c r="T61" s="893"/>
      <c r="U61" s="893"/>
      <c r="V61" s="893"/>
      <c r="W61" s="893"/>
      <c r="X61" s="893"/>
      <c r="Y61" s="893"/>
      <c r="Z61" s="893"/>
      <c r="AA61" s="893"/>
      <c r="AB61" s="893"/>
    </row>
    <row r="62" spans="1:77">
      <c r="C62" s="893"/>
      <c r="D62" s="893"/>
      <c r="E62" s="893"/>
      <c r="F62" s="893"/>
      <c r="G62" s="893"/>
      <c r="H62" s="893"/>
      <c r="I62" s="893"/>
      <c r="J62" s="893"/>
      <c r="K62" s="893"/>
      <c r="L62" s="893"/>
      <c r="M62" s="893"/>
      <c r="N62" s="893"/>
      <c r="O62" s="893"/>
      <c r="P62" s="893"/>
      <c r="Q62" s="893"/>
      <c r="R62" s="893"/>
      <c r="S62" s="893"/>
      <c r="T62" s="893"/>
      <c r="U62" s="893"/>
      <c r="V62" s="893"/>
      <c r="W62" s="893"/>
      <c r="X62" s="893"/>
      <c r="Y62" s="893"/>
      <c r="Z62" s="893"/>
      <c r="AA62" s="893"/>
      <c r="AB62" s="893"/>
    </row>
    <row r="63" spans="1:77">
      <c r="C63" s="893"/>
      <c r="D63" s="893"/>
      <c r="E63" s="893"/>
      <c r="F63" s="893"/>
      <c r="G63" s="893"/>
      <c r="H63" s="893"/>
      <c r="I63" s="893"/>
      <c r="J63" s="893"/>
      <c r="K63" s="893"/>
      <c r="L63" s="893"/>
      <c r="M63" s="893"/>
      <c r="N63" s="893"/>
      <c r="O63" s="893"/>
      <c r="P63" s="893"/>
      <c r="Q63" s="893"/>
      <c r="R63" s="893"/>
      <c r="S63" s="893"/>
      <c r="T63" s="893"/>
      <c r="U63" s="893"/>
      <c r="V63" s="893"/>
      <c r="W63" s="893"/>
      <c r="X63" s="893"/>
      <c r="Y63" s="893"/>
      <c r="Z63" s="893"/>
      <c r="AA63" s="893"/>
      <c r="AB63" s="893"/>
    </row>
  </sheetData>
  <mergeCells count="14">
    <mergeCell ref="J59:M59"/>
    <mergeCell ref="J58:M58"/>
    <mergeCell ref="A7:A9"/>
    <mergeCell ref="B7:B9"/>
    <mergeCell ref="C7:C9"/>
    <mergeCell ref="D7:D9"/>
    <mergeCell ref="E7:H8"/>
    <mergeCell ref="C56:AB56"/>
    <mergeCell ref="C57:AB57"/>
    <mergeCell ref="U7:X8"/>
    <mergeCell ref="Y7:AB8"/>
    <mergeCell ref="I7:L8"/>
    <mergeCell ref="M7:P8"/>
    <mergeCell ref="Q7:T8"/>
  </mergeCells>
  <conditionalFormatting sqref="C1">
    <cfRule type="containsText" dxfId="4" priority="2" operator="containsText" text="Для корек">
      <formula>NOT(ISERROR(SEARCH("Для корек",C1)))</formula>
    </cfRule>
  </conditionalFormatting>
  <pageMargins left="0.23622047244094491" right="0.27559055118110237" top="0.23622047244094491" bottom="0.23622047244094491" header="0.31496062992125984" footer="0.31496062992125984"/>
  <pageSetup paperSize="9" scale="70" fitToHeight="0" orientation="landscape" r:id="rId1"/>
</worksheet>
</file>

<file path=xl/worksheets/sheet3.xml><?xml version="1.0" encoding="utf-8"?>
<worksheet xmlns="http://schemas.openxmlformats.org/spreadsheetml/2006/main" xmlns:r="http://schemas.openxmlformats.org/officeDocument/2006/relationships">
  <sheetPr>
    <tabColor theme="5" tint="0.79998168889431442"/>
    <pageSetUpPr fitToPage="1"/>
  </sheetPr>
  <dimension ref="A1:Y72"/>
  <sheetViews>
    <sheetView zoomScaleNormal="100" zoomScaleSheetLayoutView="70" workbookViewId="0">
      <pane xSplit="3" ySplit="10" topLeftCell="D20" activePane="bottomRight" state="frozen"/>
      <selection activeCell="P121" sqref="P121"/>
      <selection pane="topRight" activeCell="P121" sqref="P121"/>
      <selection pane="bottomLeft" activeCell="P121" sqref="P121"/>
      <selection pane="bottomRight" activeCell="B2" sqref="B2:F2"/>
    </sheetView>
  </sheetViews>
  <sheetFormatPr defaultColWidth="9.140625" defaultRowHeight="15"/>
  <cols>
    <col min="1" max="1" width="8.5703125" style="1023" customWidth="1"/>
    <col min="2" max="2" width="57" style="929" customWidth="1"/>
    <col min="3" max="3" width="7.5703125" style="929" customWidth="1"/>
    <col min="4" max="4" width="10.7109375" style="929" customWidth="1"/>
    <col min="5" max="6" width="10.140625" style="929" customWidth="1"/>
    <col min="7" max="7" width="11.28515625" style="929" customWidth="1"/>
    <col min="8" max="8" width="10.140625" style="929" hidden="1" customWidth="1"/>
    <col min="9" max="9" width="10.42578125" style="929" hidden="1" customWidth="1"/>
    <col min="10" max="10" width="10.7109375" style="929" customWidth="1"/>
    <col min="11" max="11" width="8.5703125" style="929" hidden="1" customWidth="1"/>
    <col min="12" max="12" width="10.140625" style="929" customWidth="1"/>
    <col min="13" max="15" width="7.7109375" style="929" customWidth="1"/>
    <col min="16" max="16" width="11" style="929" customWidth="1"/>
    <col min="17" max="19" width="7.7109375" style="929" customWidth="1"/>
    <col min="20" max="20" width="10.42578125" style="929" customWidth="1"/>
    <col min="21" max="23" width="9.140625" style="929" customWidth="1"/>
    <col min="24" max="16384" width="9.140625" style="929"/>
  </cols>
  <sheetData>
    <row r="1" spans="1:25" ht="14.45" customHeight="1">
      <c r="A1" s="978"/>
      <c r="B1" s="979"/>
      <c r="C1" s="980"/>
      <c r="E1" s="1010"/>
      <c r="F1" s="1072" t="s">
        <v>700</v>
      </c>
      <c r="G1" s="1072"/>
      <c r="H1" s="893"/>
      <c r="I1" s="893"/>
      <c r="J1" s="893"/>
      <c r="K1" s="893"/>
      <c r="L1" s="893"/>
      <c r="M1" s="893"/>
      <c r="N1" s="893"/>
      <c r="O1" s="893"/>
      <c r="P1" s="893"/>
      <c r="Q1" s="893"/>
      <c r="R1" s="893"/>
      <c r="S1" s="893"/>
      <c r="T1" s="893"/>
      <c r="U1" s="893"/>
      <c r="V1" s="893"/>
      <c r="W1" s="893"/>
      <c r="X1" s="893"/>
      <c r="Y1" s="893"/>
    </row>
    <row r="2" spans="1:25" ht="24" customHeight="1">
      <c r="A2" s="978"/>
      <c r="B2" s="1073" t="s">
        <v>380</v>
      </c>
      <c r="C2" s="1073"/>
      <c r="D2" s="1073"/>
      <c r="E2" s="1073"/>
      <c r="F2" s="1073"/>
      <c r="G2" s="980"/>
      <c r="H2" s="893"/>
      <c r="I2" s="893"/>
      <c r="J2" s="893"/>
      <c r="K2" s="893"/>
      <c r="L2" s="893"/>
      <c r="M2" s="893"/>
      <c r="N2" s="893"/>
      <c r="O2" s="893"/>
      <c r="P2" s="893"/>
      <c r="Q2" s="893"/>
      <c r="R2" s="893"/>
      <c r="S2" s="893"/>
      <c r="T2" s="893"/>
      <c r="U2" s="893"/>
      <c r="V2" s="893"/>
      <c r="W2" s="893"/>
      <c r="X2" s="893"/>
      <c r="Y2" s="893"/>
    </row>
    <row r="3" spans="1:25">
      <c r="A3" s="978"/>
      <c r="B3" s="1074" t="s">
        <v>405</v>
      </c>
      <c r="C3" s="1074"/>
      <c r="D3" s="1074"/>
      <c r="E3" s="1074"/>
      <c r="F3" s="1074"/>
      <c r="G3" s="980"/>
      <c r="H3" s="893"/>
      <c r="I3" s="893"/>
      <c r="J3" s="893"/>
      <c r="K3" s="893"/>
      <c r="L3" s="893"/>
      <c r="M3" s="893"/>
      <c r="N3" s="893"/>
      <c r="O3" s="893"/>
      <c r="P3" s="893"/>
      <c r="Q3" s="893"/>
      <c r="R3" s="893"/>
      <c r="S3" s="893"/>
      <c r="T3" s="893"/>
      <c r="U3" s="893"/>
      <c r="V3" s="893"/>
      <c r="W3" s="893"/>
      <c r="X3" s="893"/>
      <c r="Y3" s="893"/>
    </row>
    <row r="4" spans="1:25">
      <c r="A4" s="1011" t="s">
        <v>685</v>
      </c>
      <c r="B4" s="1012"/>
      <c r="C4" s="1011"/>
      <c r="D4" s="1011"/>
      <c r="E4" s="1011"/>
      <c r="F4" s="1011"/>
      <c r="G4" s="988"/>
      <c r="H4" s="893"/>
      <c r="I4" s="893"/>
      <c r="J4" s="893"/>
      <c r="K4" s="893"/>
      <c r="L4" s="893"/>
      <c r="M4" s="893"/>
      <c r="N4" s="893"/>
      <c r="O4" s="893"/>
      <c r="P4" s="893"/>
      <c r="Q4" s="893"/>
      <c r="R4" s="893"/>
      <c r="S4" s="893"/>
      <c r="T4" s="893"/>
      <c r="U4" s="893"/>
      <c r="V4" s="893"/>
      <c r="W4" s="893"/>
      <c r="X4" s="893"/>
      <c r="Y4" s="893"/>
    </row>
    <row r="5" spans="1:25">
      <c r="A5" s="1011" t="s">
        <v>697</v>
      </c>
      <c r="B5" s="1012"/>
      <c r="C5" s="1011"/>
      <c r="D5" s="1011"/>
      <c r="E5" s="1011"/>
      <c r="F5" s="1011"/>
      <c r="G5" s="988"/>
      <c r="H5" s="893"/>
      <c r="I5" s="893"/>
      <c r="J5" s="893"/>
      <c r="K5" s="893"/>
      <c r="L5" s="893"/>
      <c r="M5" s="893"/>
      <c r="N5" s="893"/>
      <c r="O5" s="893"/>
      <c r="P5" s="893"/>
      <c r="Q5" s="893"/>
      <c r="R5" s="893"/>
      <c r="S5" s="893"/>
      <c r="T5" s="893"/>
      <c r="U5" s="893"/>
      <c r="V5" s="893"/>
      <c r="W5" s="893"/>
      <c r="X5" s="893"/>
      <c r="Y5" s="893"/>
    </row>
    <row r="6" spans="1:25">
      <c r="A6" s="1075" t="s">
        <v>156</v>
      </c>
      <c r="B6" s="1075"/>
      <c r="C6" s="1075"/>
      <c r="D6" s="1075"/>
      <c r="E6" s="1075"/>
      <c r="F6" s="1075"/>
      <c r="G6" s="1075"/>
      <c r="H6" s="893"/>
      <c r="I6" s="893"/>
      <c r="J6" s="893"/>
      <c r="K6" s="893"/>
      <c r="L6" s="893"/>
      <c r="M6" s="893"/>
      <c r="N6" s="893"/>
      <c r="O6" s="893"/>
      <c r="P6" s="893"/>
      <c r="Q6" s="893"/>
      <c r="R6" s="893"/>
      <c r="S6" s="893"/>
      <c r="T6" s="893"/>
      <c r="U6" s="893"/>
      <c r="V6" s="893"/>
      <c r="W6" s="893"/>
      <c r="X6" s="893"/>
      <c r="Y6" s="893"/>
    </row>
    <row r="7" spans="1:25" ht="26.25" customHeight="1">
      <c r="A7" s="1063" t="s">
        <v>6</v>
      </c>
      <c r="B7" s="1066" t="s">
        <v>7</v>
      </c>
      <c r="C7" s="1069" t="s">
        <v>20</v>
      </c>
      <c r="D7" s="1051" t="s">
        <v>72</v>
      </c>
      <c r="E7" s="1051"/>
      <c r="F7" s="1051"/>
      <c r="G7" s="1051"/>
      <c r="H7" s="1060" t="s">
        <v>688</v>
      </c>
      <c r="I7" s="1060"/>
      <c r="J7" s="1060"/>
      <c r="K7" s="1060"/>
      <c r="L7" s="1013"/>
      <c r="M7" s="1013"/>
      <c r="N7" s="1013"/>
      <c r="O7" s="1013"/>
      <c r="P7" s="893"/>
      <c r="Q7" s="893"/>
      <c r="R7" s="893"/>
      <c r="S7" s="893"/>
      <c r="T7" s="893"/>
      <c r="U7" s="893"/>
      <c r="V7" s="893"/>
      <c r="W7" s="893"/>
      <c r="X7" s="893"/>
      <c r="Y7" s="893"/>
    </row>
    <row r="8" spans="1:25" ht="14.25" customHeight="1">
      <c r="A8" s="1064"/>
      <c r="B8" s="1067"/>
      <c r="C8" s="1070"/>
      <c r="D8" s="1069" t="s">
        <v>199</v>
      </c>
      <c r="E8" s="1069" t="s">
        <v>158</v>
      </c>
      <c r="F8" s="1069" t="s">
        <v>159</v>
      </c>
      <c r="G8" s="1069" t="s">
        <v>151</v>
      </c>
      <c r="H8" s="1060"/>
      <c r="I8" s="1060"/>
      <c r="J8" s="1060"/>
      <c r="K8" s="1060"/>
      <c r="L8" s="893"/>
      <c r="M8" s="893"/>
      <c r="N8" s="893"/>
      <c r="O8" s="893"/>
      <c r="P8" s="893"/>
      <c r="Q8" s="893"/>
      <c r="R8" s="893"/>
      <c r="S8" s="893"/>
      <c r="T8" s="893"/>
      <c r="U8" s="893"/>
      <c r="V8" s="893"/>
      <c r="W8" s="893"/>
      <c r="X8" s="893"/>
      <c r="Y8" s="893"/>
    </row>
    <row r="9" spans="1:25" ht="30.75" customHeight="1">
      <c r="A9" s="1065"/>
      <c r="B9" s="1068"/>
      <c r="C9" s="1071"/>
      <c r="D9" s="1071"/>
      <c r="E9" s="1071"/>
      <c r="F9" s="1071"/>
      <c r="G9" s="1071"/>
      <c r="H9" s="962" t="s">
        <v>2</v>
      </c>
      <c r="I9" s="962" t="s">
        <v>128</v>
      </c>
      <c r="J9" s="962" t="s">
        <v>91</v>
      </c>
      <c r="K9" s="962" t="s">
        <v>92</v>
      </c>
      <c r="L9" s="893"/>
      <c r="M9" s="893"/>
      <c r="N9" s="893"/>
      <c r="O9" s="893"/>
      <c r="P9" s="893"/>
      <c r="Q9" s="893"/>
      <c r="R9" s="893"/>
      <c r="S9" s="893"/>
      <c r="T9" s="893"/>
      <c r="U9" s="893"/>
      <c r="V9" s="893"/>
      <c r="W9" s="893"/>
      <c r="X9" s="893"/>
      <c r="Y9" s="893"/>
    </row>
    <row r="10" spans="1:25">
      <c r="A10" s="1014"/>
      <c r="B10" s="1015"/>
      <c r="C10" s="1016"/>
      <c r="D10" s="941">
        <v>2021</v>
      </c>
      <c r="E10" s="941">
        <v>2022</v>
      </c>
      <c r="F10" s="941" t="s">
        <v>684</v>
      </c>
      <c r="G10" s="941" t="s">
        <v>695</v>
      </c>
      <c r="H10" s="941" t="s">
        <v>695</v>
      </c>
      <c r="I10" s="941" t="s">
        <v>695</v>
      </c>
      <c r="J10" s="941" t="s">
        <v>695</v>
      </c>
      <c r="K10" s="941" t="s">
        <v>695</v>
      </c>
      <c r="L10" s="893"/>
      <c r="M10" s="893"/>
      <c r="N10" s="893"/>
      <c r="O10" s="893"/>
      <c r="P10" s="893"/>
      <c r="Q10" s="893"/>
      <c r="R10" s="893"/>
      <c r="S10" s="893"/>
      <c r="T10" s="893"/>
      <c r="U10" s="893"/>
      <c r="V10" s="893"/>
      <c r="W10" s="893"/>
      <c r="X10" s="893"/>
      <c r="Y10" s="893"/>
    </row>
    <row r="11" spans="1:25" ht="12" customHeight="1">
      <c r="A11" s="927">
        <v>1</v>
      </c>
      <c r="B11" s="928" t="s">
        <v>177</v>
      </c>
      <c r="C11" s="88" t="s">
        <v>25</v>
      </c>
      <c r="D11" s="890">
        <v>0</v>
      </c>
      <c r="E11" s="890">
        <v>0</v>
      </c>
      <c r="F11" s="890">
        <v>2.943461066602612</v>
      </c>
      <c r="G11" s="890">
        <v>2.1542096809558147</v>
      </c>
      <c r="H11" s="890">
        <v>0</v>
      </c>
      <c r="I11" s="890">
        <v>0</v>
      </c>
      <c r="J11" s="890">
        <v>2.1542096809558147</v>
      </c>
      <c r="K11" s="890">
        <v>0</v>
      </c>
      <c r="L11" s="893"/>
      <c r="M11" s="893"/>
      <c r="N11" s="893"/>
      <c r="O11" s="893"/>
      <c r="P11" s="893"/>
      <c r="Q11" s="893"/>
      <c r="R11" s="893"/>
      <c r="S11" s="893"/>
      <c r="T11" s="893"/>
      <c r="U11" s="893"/>
      <c r="V11" s="893"/>
      <c r="W11" s="893"/>
      <c r="X11" s="893"/>
      <c r="Y11" s="893"/>
    </row>
    <row r="12" spans="1:25" ht="12" customHeight="1">
      <c r="A12" s="87" t="s">
        <v>9</v>
      </c>
      <c r="B12" s="86" t="s">
        <v>161</v>
      </c>
      <c r="C12" s="88" t="s">
        <v>25</v>
      </c>
      <c r="D12" s="89">
        <v>0</v>
      </c>
      <c r="E12" s="89">
        <v>0</v>
      </c>
      <c r="F12" s="89">
        <v>2.81</v>
      </c>
      <c r="G12" s="89">
        <v>2.1542096809558147</v>
      </c>
      <c r="H12" s="89">
        <v>0</v>
      </c>
      <c r="I12" s="89">
        <v>0</v>
      </c>
      <c r="J12" s="89">
        <v>2.1542096809558147</v>
      </c>
      <c r="K12" s="89">
        <v>0</v>
      </c>
      <c r="L12" s="893"/>
      <c r="M12" s="893"/>
      <c r="N12" s="893"/>
      <c r="O12" s="893"/>
      <c r="P12" s="893"/>
      <c r="Q12" s="893"/>
      <c r="R12" s="893"/>
      <c r="S12" s="893"/>
      <c r="T12" s="893"/>
      <c r="U12" s="893"/>
      <c r="V12" s="893"/>
      <c r="W12" s="893"/>
      <c r="X12" s="893"/>
      <c r="Y12" s="893"/>
    </row>
    <row r="13" spans="1:25" ht="12" customHeight="1">
      <c r="A13" s="87" t="s">
        <v>26</v>
      </c>
      <c r="B13" s="86" t="s">
        <v>29</v>
      </c>
      <c r="C13" s="88" t="s">
        <v>25</v>
      </c>
      <c r="D13" s="89">
        <v>0</v>
      </c>
      <c r="E13" s="89">
        <v>0</v>
      </c>
      <c r="F13" s="84">
        <v>0</v>
      </c>
      <c r="G13" s="89">
        <v>0</v>
      </c>
      <c r="H13" s="891">
        <v>0</v>
      </c>
      <c r="I13" s="891">
        <v>0</v>
      </c>
      <c r="J13" s="891">
        <v>0</v>
      </c>
      <c r="K13" s="891">
        <v>0</v>
      </c>
      <c r="L13" s="893"/>
      <c r="M13" s="893"/>
      <c r="N13" s="893"/>
      <c r="O13" s="893"/>
      <c r="P13" s="893"/>
      <c r="Q13" s="893"/>
      <c r="R13" s="893"/>
      <c r="S13" s="893"/>
      <c r="T13" s="893"/>
      <c r="U13" s="893"/>
      <c r="V13" s="893"/>
      <c r="W13" s="893"/>
      <c r="X13" s="893"/>
      <c r="Y13" s="893"/>
    </row>
    <row r="14" spans="1:25" ht="12" customHeight="1">
      <c r="A14" s="87" t="s">
        <v>28</v>
      </c>
      <c r="B14" s="86" t="s">
        <v>73</v>
      </c>
      <c r="C14" s="88" t="s">
        <v>25</v>
      </c>
      <c r="D14" s="89">
        <v>0</v>
      </c>
      <c r="E14" s="89">
        <v>0</v>
      </c>
      <c r="F14" s="84">
        <v>0</v>
      </c>
      <c r="G14" s="89">
        <v>0</v>
      </c>
      <c r="H14" s="891">
        <v>0</v>
      </c>
      <c r="I14" s="891">
        <v>0</v>
      </c>
      <c r="J14" s="891">
        <v>0</v>
      </c>
      <c r="K14" s="891">
        <v>0</v>
      </c>
      <c r="L14" s="893"/>
      <c r="M14" s="893"/>
      <c r="N14" s="893"/>
      <c r="O14" s="893"/>
      <c r="P14" s="893"/>
      <c r="Q14" s="893"/>
      <c r="R14" s="893"/>
      <c r="S14" s="893"/>
      <c r="T14" s="893"/>
      <c r="U14" s="893"/>
      <c r="V14" s="893"/>
      <c r="W14" s="893"/>
      <c r="X14" s="893"/>
      <c r="Y14" s="893"/>
    </row>
    <row r="15" spans="1:25" ht="12" customHeight="1">
      <c r="A15" s="87" t="s">
        <v>30</v>
      </c>
      <c r="B15" s="86" t="s">
        <v>74</v>
      </c>
      <c r="C15" s="88" t="s">
        <v>25</v>
      </c>
      <c r="D15" s="89">
        <v>0</v>
      </c>
      <c r="E15" s="89">
        <v>0</v>
      </c>
      <c r="F15" s="84">
        <v>0</v>
      </c>
      <c r="G15" s="89">
        <v>0</v>
      </c>
      <c r="H15" s="891">
        <v>0</v>
      </c>
      <c r="I15" s="891">
        <v>0</v>
      </c>
      <c r="J15" s="891">
        <v>0</v>
      </c>
      <c r="K15" s="891">
        <v>0</v>
      </c>
      <c r="L15" s="893"/>
      <c r="M15" s="893"/>
      <c r="N15" s="893"/>
      <c r="O15" s="893"/>
      <c r="P15" s="893"/>
      <c r="Q15" s="893"/>
      <c r="R15" s="893"/>
      <c r="S15" s="893"/>
      <c r="T15" s="893"/>
      <c r="U15" s="893"/>
      <c r="V15" s="893"/>
      <c r="W15" s="893"/>
      <c r="X15" s="893"/>
      <c r="Y15" s="893"/>
    </row>
    <row r="16" spans="1:25" ht="12" customHeight="1">
      <c r="A16" s="87" t="s">
        <v>31</v>
      </c>
      <c r="B16" s="86" t="s">
        <v>393</v>
      </c>
      <c r="C16" s="88" t="s">
        <v>25</v>
      </c>
      <c r="D16" s="89">
        <v>0</v>
      </c>
      <c r="E16" s="89">
        <v>0</v>
      </c>
      <c r="F16" s="84">
        <v>2.81</v>
      </c>
      <c r="G16" s="89">
        <v>2.1542096809558147</v>
      </c>
      <c r="H16" s="89">
        <v>0</v>
      </c>
      <c r="I16" s="89">
        <v>0</v>
      </c>
      <c r="J16" s="89">
        <v>2.1542096809558147</v>
      </c>
      <c r="K16" s="89">
        <v>0</v>
      </c>
      <c r="L16" s="893"/>
      <c r="M16" s="893"/>
      <c r="N16" s="893"/>
      <c r="O16" s="893"/>
      <c r="P16" s="893"/>
      <c r="Q16" s="893"/>
      <c r="R16" s="893"/>
      <c r="S16" s="893"/>
      <c r="T16" s="893"/>
      <c r="U16" s="893"/>
      <c r="V16" s="893"/>
      <c r="W16" s="893"/>
      <c r="X16" s="893"/>
      <c r="Y16" s="893"/>
    </row>
    <row r="17" spans="1:25" ht="12" customHeight="1">
      <c r="A17" s="87" t="s">
        <v>396</v>
      </c>
      <c r="B17" s="898" t="s">
        <v>394</v>
      </c>
      <c r="C17" s="88" t="s">
        <v>25</v>
      </c>
      <c r="D17" s="89">
        <v>0</v>
      </c>
      <c r="E17" s="89">
        <v>0</v>
      </c>
      <c r="F17" s="84">
        <v>1.6231935203630028</v>
      </c>
      <c r="G17" s="89">
        <v>2.1542096809558147</v>
      </c>
      <c r="H17" s="891" t="s">
        <v>696</v>
      </c>
      <c r="I17" s="891" t="s">
        <v>696</v>
      </c>
      <c r="J17" s="891">
        <v>2.1542096809558147</v>
      </c>
      <c r="K17" s="891" t="s">
        <v>696</v>
      </c>
      <c r="L17" s="893"/>
      <c r="M17" s="893"/>
      <c r="N17" s="893"/>
      <c r="O17" s="893"/>
      <c r="P17" s="893"/>
      <c r="Q17" s="893"/>
      <c r="R17" s="893"/>
      <c r="S17" s="893"/>
      <c r="T17" s="893"/>
      <c r="U17" s="893"/>
      <c r="V17" s="893"/>
      <c r="W17" s="893"/>
      <c r="X17" s="893"/>
      <c r="Y17" s="893"/>
    </row>
    <row r="18" spans="1:25" ht="12" customHeight="1">
      <c r="A18" s="930" t="s">
        <v>10</v>
      </c>
      <c r="B18" s="931" t="s">
        <v>75</v>
      </c>
      <c r="C18" s="962" t="s">
        <v>25</v>
      </c>
      <c r="D18" s="89">
        <v>0</v>
      </c>
      <c r="E18" s="89">
        <v>0</v>
      </c>
      <c r="F18" s="84">
        <v>0</v>
      </c>
      <c r="G18" s="89">
        <v>0</v>
      </c>
      <c r="H18" s="891">
        <v>0</v>
      </c>
      <c r="I18" s="891">
        <v>0</v>
      </c>
      <c r="J18" s="891">
        <v>0</v>
      </c>
      <c r="K18" s="891">
        <v>0</v>
      </c>
      <c r="L18" s="893"/>
      <c r="M18" s="893"/>
      <c r="N18" s="893"/>
      <c r="O18" s="893"/>
      <c r="P18" s="893"/>
      <c r="Q18" s="893"/>
      <c r="R18" s="893"/>
      <c r="S18" s="893"/>
      <c r="T18" s="893"/>
      <c r="U18" s="893"/>
      <c r="V18" s="893"/>
      <c r="W18" s="893"/>
      <c r="X18" s="893"/>
      <c r="Y18" s="893"/>
    </row>
    <row r="19" spans="1:25" ht="12" customHeight="1">
      <c r="A19" s="930" t="s">
        <v>36</v>
      </c>
      <c r="B19" s="86" t="s">
        <v>162</v>
      </c>
      <c r="C19" s="88" t="s">
        <v>25</v>
      </c>
      <c r="D19" s="89">
        <v>0</v>
      </c>
      <c r="E19" s="89">
        <v>0</v>
      </c>
      <c r="F19" s="89">
        <v>0</v>
      </c>
      <c r="G19" s="89">
        <v>0</v>
      </c>
      <c r="H19" s="89">
        <v>0</v>
      </c>
      <c r="I19" s="89">
        <v>0</v>
      </c>
      <c r="J19" s="89">
        <v>0</v>
      </c>
      <c r="K19" s="89">
        <v>0</v>
      </c>
      <c r="L19" s="893"/>
      <c r="M19" s="893"/>
      <c r="N19" s="893"/>
      <c r="O19" s="893"/>
      <c r="P19" s="893"/>
      <c r="Q19" s="893"/>
      <c r="R19" s="893"/>
      <c r="S19" s="893"/>
      <c r="T19" s="893"/>
      <c r="U19" s="893"/>
      <c r="V19" s="893"/>
      <c r="W19" s="893"/>
      <c r="X19" s="893"/>
      <c r="Y19" s="893"/>
    </row>
    <row r="20" spans="1:25" ht="12" customHeight="1">
      <c r="A20" s="87" t="s">
        <v>37</v>
      </c>
      <c r="B20" s="86" t="s">
        <v>47</v>
      </c>
      <c r="C20" s="88" t="s">
        <v>25</v>
      </c>
      <c r="D20" s="89">
        <v>0</v>
      </c>
      <c r="E20" s="89">
        <v>0</v>
      </c>
      <c r="F20" s="84">
        <v>0</v>
      </c>
      <c r="G20" s="89">
        <v>0</v>
      </c>
      <c r="H20" s="891">
        <v>0</v>
      </c>
      <c r="I20" s="891">
        <v>0</v>
      </c>
      <c r="J20" s="891">
        <v>0</v>
      </c>
      <c r="K20" s="891">
        <v>0</v>
      </c>
      <c r="L20" s="893"/>
      <c r="M20" s="893"/>
      <c r="N20" s="893"/>
      <c r="O20" s="893"/>
      <c r="P20" s="893"/>
      <c r="Q20" s="893"/>
      <c r="R20" s="893"/>
      <c r="S20" s="893"/>
      <c r="T20" s="893"/>
      <c r="U20" s="893"/>
      <c r="V20" s="893"/>
      <c r="W20" s="893"/>
      <c r="X20" s="893"/>
      <c r="Y20" s="893"/>
    </row>
    <row r="21" spans="1:25" ht="12" customHeight="1">
      <c r="A21" s="87" t="s">
        <v>39</v>
      </c>
      <c r="B21" s="86" t="s">
        <v>178</v>
      </c>
      <c r="C21" s="88" t="s">
        <v>25</v>
      </c>
      <c r="D21" s="89">
        <v>0</v>
      </c>
      <c r="E21" s="89">
        <v>0</v>
      </c>
      <c r="F21" s="84">
        <v>0</v>
      </c>
      <c r="G21" s="89">
        <v>0</v>
      </c>
      <c r="H21" s="891">
        <v>0</v>
      </c>
      <c r="I21" s="891">
        <v>0</v>
      </c>
      <c r="J21" s="891">
        <v>0</v>
      </c>
      <c r="K21" s="891">
        <v>0</v>
      </c>
      <c r="L21" s="893"/>
      <c r="M21" s="893"/>
      <c r="N21" s="893"/>
      <c r="O21" s="893"/>
      <c r="P21" s="893"/>
      <c r="Q21" s="893"/>
      <c r="R21" s="893"/>
      <c r="S21" s="893"/>
      <c r="T21" s="893"/>
      <c r="U21" s="893"/>
      <c r="V21" s="893"/>
      <c r="W21" s="893"/>
      <c r="X21" s="893"/>
      <c r="Y21" s="893"/>
    </row>
    <row r="22" spans="1:25" ht="12" customHeight="1">
      <c r="A22" s="87" t="s">
        <v>41</v>
      </c>
      <c r="B22" s="932" t="s">
        <v>76</v>
      </c>
      <c r="C22" s="88" t="s">
        <v>25</v>
      </c>
      <c r="D22" s="89">
        <v>0</v>
      </c>
      <c r="E22" s="89">
        <v>0</v>
      </c>
      <c r="F22" s="84">
        <v>0</v>
      </c>
      <c r="G22" s="89">
        <v>0</v>
      </c>
      <c r="H22" s="891">
        <v>0</v>
      </c>
      <c r="I22" s="891">
        <v>0</v>
      </c>
      <c r="J22" s="891">
        <v>0</v>
      </c>
      <c r="K22" s="891">
        <v>0</v>
      </c>
      <c r="L22" s="893"/>
      <c r="M22" s="893"/>
      <c r="N22" s="893"/>
      <c r="O22" s="893"/>
      <c r="P22" s="893"/>
      <c r="Q22" s="893"/>
      <c r="R22" s="893"/>
      <c r="S22" s="893"/>
      <c r="T22" s="893"/>
      <c r="U22" s="893"/>
      <c r="V22" s="893"/>
      <c r="W22" s="893"/>
      <c r="X22" s="893"/>
      <c r="Y22" s="893"/>
    </row>
    <row r="23" spans="1:25" ht="12" customHeight="1">
      <c r="A23" s="87" t="s">
        <v>43</v>
      </c>
      <c r="B23" s="86" t="s">
        <v>163</v>
      </c>
      <c r="C23" s="88" t="s">
        <v>25</v>
      </c>
      <c r="D23" s="89">
        <v>0</v>
      </c>
      <c r="E23" s="89">
        <v>0</v>
      </c>
      <c r="F23" s="89">
        <v>0.12346106660261207</v>
      </c>
      <c r="G23" s="89">
        <v>0</v>
      </c>
      <c r="H23" s="89">
        <v>0</v>
      </c>
      <c r="I23" s="89">
        <v>0</v>
      </c>
      <c r="J23" s="921">
        <v>0</v>
      </c>
      <c r="K23" s="89">
        <v>0</v>
      </c>
      <c r="L23" s="893"/>
      <c r="M23" s="893"/>
      <c r="N23" s="893"/>
      <c r="O23" s="893"/>
      <c r="P23" s="893"/>
      <c r="Q23" s="893"/>
      <c r="R23" s="893"/>
      <c r="S23" s="893"/>
      <c r="T23" s="893"/>
      <c r="U23" s="893"/>
      <c r="V23" s="893"/>
      <c r="W23" s="893"/>
      <c r="X23" s="893"/>
      <c r="Y23" s="893"/>
    </row>
    <row r="24" spans="1:25" ht="12" customHeight="1">
      <c r="A24" s="87" t="s">
        <v>44</v>
      </c>
      <c r="B24" s="86" t="s">
        <v>45</v>
      </c>
      <c r="C24" s="88" t="s">
        <v>25</v>
      </c>
      <c r="D24" s="89">
        <v>0</v>
      </c>
      <c r="E24" s="89">
        <v>0</v>
      </c>
      <c r="F24" s="84">
        <v>8.5770148050010556E-2</v>
      </c>
      <c r="G24" s="89">
        <v>0</v>
      </c>
      <c r="H24" s="891">
        <v>0</v>
      </c>
      <c r="I24" s="891">
        <v>0</v>
      </c>
      <c r="J24" s="933">
        <v>0</v>
      </c>
      <c r="K24" s="891">
        <v>0</v>
      </c>
      <c r="L24" s="893"/>
      <c r="M24" s="893"/>
      <c r="N24" s="893"/>
      <c r="O24" s="893"/>
      <c r="P24" s="893"/>
      <c r="Q24" s="893"/>
      <c r="R24" s="893"/>
      <c r="S24" s="893"/>
      <c r="T24" s="893"/>
      <c r="U24" s="893"/>
      <c r="V24" s="893"/>
      <c r="W24" s="893"/>
      <c r="X24" s="893"/>
      <c r="Y24" s="893"/>
    </row>
    <row r="25" spans="1:25" ht="12" customHeight="1">
      <c r="A25" s="87" t="s">
        <v>46</v>
      </c>
      <c r="B25" s="86" t="s">
        <v>47</v>
      </c>
      <c r="C25" s="88" t="s">
        <v>25</v>
      </c>
      <c r="D25" s="89">
        <v>0</v>
      </c>
      <c r="E25" s="89">
        <v>0</v>
      </c>
      <c r="F25" s="84">
        <v>1.595331308418475E-2</v>
      </c>
      <c r="G25" s="89">
        <v>0</v>
      </c>
      <c r="H25" s="891">
        <v>0</v>
      </c>
      <c r="I25" s="891">
        <v>0</v>
      </c>
      <c r="J25" s="933">
        <v>0</v>
      </c>
      <c r="K25" s="891">
        <v>0</v>
      </c>
      <c r="L25" s="893"/>
      <c r="M25" s="893"/>
      <c r="N25" s="893"/>
      <c r="O25" s="893"/>
      <c r="P25" s="893"/>
      <c r="Q25" s="893"/>
      <c r="R25" s="893"/>
      <c r="S25" s="893"/>
      <c r="T25" s="893"/>
      <c r="U25" s="893"/>
      <c r="V25" s="893"/>
      <c r="W25" s="893"/>
      <c r="X25" s="893"/>
      <c r="Y25" s="893"/>
    </row>
    <row r="26" spans="1:25" ht="12" customHeight="1">
      <c r="A26" s="87" t="s">
        <v>48</v>
      </c>
      <c r="B26" s="86" t="s">
        <v>49</v>
      </c>
      <c r="C26" s="88" t="s">
        <v>25</v>
      </c>
      <c r="D26" s="89">
        <v>0</v>
      </c>
      <c r="E26" s="89">
        <v>0</v>
      </c>
      <c r="F26" s="84">
        <v>2.1737605468416757E-2</v>
      </c>
      <c r="G26" s="89">
        <v>0</v>
      </c>
      <c r="H26" s="891">
        <v>0</v>
      </c>
      <c r="I26" s="891">
        <v>0</v>
      </c>
      <c r="J26" s="933">
        <v>0</v>
      </c>
      <c r="K26" s="891">
        <v>0</v>
      </c>
      <c r="L26" s="893"/>
      <c r="M26" s="893"/>
      <c r="N26" s="893"/>
      <c r="O26" s="893"/>
      <c r="P26" s="893"/>
      <c r="Q26" s="893"/>
      <c r="R26" s="893"/>
      <c r="S26" s="893"/>
      <c r="T26" s="893"/>
      <c r="U26" s="893"/>
      <c r="V26" s="893"/>
      <c r="W26" s="893"/>
      <c r="X26" s="893"/>
      <c r="Y26" s="893"/>
    </row>
    <row r="27" spans="1:25" ht="12" customHeight="1">
      <c r="A27" s="934">
        <v>2</v>
      </c>
      <c r="B27" s="935" t="s">
        <v>164</v>
      </c>
      <c r="C27" s="962" t="s">
        <v>25</v>
      </c>
      <c r="D27" s="89">
        <v>0</v>
      </c>
      <c r="E27" s="89">
        <v>0</v>
      </c>
      <c r="F27" s="89">
        <v>8.7728218618817411E-2</v>
      </c>
      <c r="G27" s="89">
        <v>0</v>
      </c>
      <c r="H27" s="89">
        <v>0</v>
      </c>
      <c r="I27" s="89">
        <v>0</v>
      </c>
      <c r="J27" s="921">
        <v>0</v>
      </c>
      <c r="K27" s="89">
        <v>0</v>
      </c>
      <c r="L27" s="893"/>
      <c r="M27" s="893"/>
      <c r="N27" s="893"/>
      <c r="O27" s="893"/>
      <c r="P27" s="893"/>
      <c r="Q27" s="893"/>
      <c r="R27" s="893"/>
      <c r="S27" s="893"/>
      <c r="T27" s="893"/>
      <c r="U27" s="893"/>
      <c r="V27" s="893"/>
      <c r="W27" s="893"/>
      <c r="X27" s="893"/>
      <c r="Y27" s="893"/>
    </row>
    <row r="28" spans="1:25" ht="12" customHeight="1">
      <c r="A28" s="930" t="s">
        <v>11</v>
      </c>
      <c r="B28" s="936" t="s">
        <v>45</v>
      </c>
      <c r="C28" s="962" t="s">
        <v>25</v>
      </c>
      <c r="D28" s="89">
        <v>0</v>
      </c>
      <c r="E28" s="89">
        <v>0</v>
      </c>
      <c r="F28" s="84">
        <v>6.2730091083150447E-2</v>
      </c>
      <c r="G28" s="89">
        <v>0</v>
      </c>
      <c r="H28" s="891">
        <v>0</v>
      </c>
      <c r="I28" s="891">
        <v>0</v>
      </c>
      <c r="J28" s="933">
        <v>0</v>
      </c>
      <c r="K28" s="891">
        <v>0</v>
      </c>
      <c r="L28" s="893"/>
      <c r="M28" s="893"/>
      <c r="N28" s="893"/>
      <c r="O28" s="893"/>
      <c r="P28" s="893"/>
      <c r="Q28" s="893"/>
      <c r="R28" s="893"/>
      <c r="S28" s="893"/>
      <c r="T28" s="893"/>
      <c r="U28" s="893"/>
      <c r="V28" s="893"/>
      <c r="W28" s="893"/>
      <c r="X28" s="893"/>
      <c r="Y28" s="893"/>
    </row>
    <row r="29" spans="1:25" ht="12" customHeight="1">
      <c r="A29" s="930" t="s">
        <v>12</v>
      </c>
      <c r="B29" s="936" t="s">
        <v>50</v>
      </c>
      <c r="C29" s="962" t="s">
        <v>25</v>
      </c>
      <c r="D29" s="89">
        <v>0</v>
      </c>
      <c r="E29" s="89">
        <v>0</v>
      </c>
      <c r="F29" s="84">
        <v>1.3800620038293099E-2</v>
      </c>
      <c r="G29" s="89">
        <v>0</v>
      </c>
      <c r="H29" s="891">
        <v>0</v>
      </c>
      <c r="I29" s="891">
        <v>0</v>
      </c>
      <c r="J29" s="933">
        <v>0</v>
      </c>
      <c r="K29" s="891">
        <v>0</v>
      </c>
      <c r="L29" s="893"/>
      <c r="M29" s="893"/>
      <c r="N29" s="893"/>
      <c r="O29" s="893"/>
      <c r="P29" s="893"/>
      <c r="Q29" s="893"/>
      <c r="R29" s="893"/>
      <c r="S29" s="893"/>
      <c r="T29" s="893"/>
      <c r="U29" s="893"/>
      <c r="V29" s="893"/>
      <c r="W29" s="893"/>
      <c r="X29" s="893"/>
      <c r="Y29" s="893"/>
    </row>
    <row r="30" spans="1:25" ht="12" customHeight="1">
      <c r="A30" s="930" t="s">
        <v>51</v>
      </c>
      <c r="B30" s="937" t="s">
        <v>49</v>
      </c>
      <c r="C30" s="962" t="s">
        <v>25</v>
      </c>
      <c r="D30" s="89">
        <v>0</v>
      </c>
      <c r="E30" s="89">
        <v>0</v>
      </c>
      <c r="F30" s="84">
        <v>1.1197507497373865E-2</v>
      </c>
      <c r="G30" s="89">
        <v>0</v>
      </c>
      <c r="H30" s="891">
        <v>0</v>
      </c>
      <c r="I30" s="891">
        <v>0</v>
      </c>
      <c r="J30" s="933">
        <v>0</v>
      </c>
      <c r="K30" s="891">
        <v>0</v>
      </c>
      <c r="L30" s="893"/>
      <c r="M30" s="893"/>
      <c r="N30" s="893"/>
      <c r="O30" s="893"/>
      <c r="P30" s="893"/>
      <c r="Q30" s="893"/>
      <c r="R30" s="893"/>
      <c r="S30" s="893"/>
      <c r="T30" s="893"/>
      <c r="U30" s="893"/>
      <c r="V30" s="893"/>
      <c r="W30" s="893"/>
      <c r="X30" s="893"/>
      <c r="Y30" s="893"/>
    </row>
    <row r="31" spans="1:25" ht="12" customHeight="1">
      <c r="A31" s="927" t="s">
        <v>134</v>
      </c>
      <c r="B31" s="928" t="s">
        <v>165</v>
      </c>
      <c r="C31" s="962" t="s">
        <v>25</v>
      </c>
      <c r="D31" s="89">
        <v>0</v>
      </c>
      <c r="E31" s="89">
        <v>0</v>
      </c>
      <c r="F31" s="89">
        <v>0</v>
      </c>
      <c r="G31" s="89">
        <v>0</v>
      </c>
      <c r="H31" s="89">
        <v>0</v>
      </c>
      <c r="I31" s="89">
        <v>0</v>
      </c>
      <c r="J31" s="89">
        <v>0</v>
      </c>
      <c r="K31" s="89">
        <v>0</v>
      </c>
      <c r="L31" s="893"/>
      <c r="M31" s="893"/>
      <c r="N31" s="893"/>
      <c r="O31" s="893"/>
      <c r="P31" s="893"/>
      <c r="Q31" s="893"/>
      <c r="R31" s="893"/>
      <c r="S31" s="893"/>
      <c r="T31" s="893"/>
      <c r="U31" s="893"/>
      <c r="V31" s="893"/>
      <c r="W31" s="893"/>
      <c r="X31" s="893"/>
      <c r="Y31" s="893"/>
    </row>
    <row r="32" spans="1:25" ht="12" customHeight="1">
      <c r="A32" s="87" t="s">
        <v>52</v>
      </c>
      <c r="B32" s="86" t="s">
        <v>45</v>
      </c>
      <c r="C32" s="962" t="s">
        <v>25</v>
      </c>
      <c r="D32" s="89">
        <v>0</v>
      </c>
      <c r="E32" s="89">
        <v>0</v>
      </c>
      <c r="F32" s="84">
        <v>0</v>
      </c>
      <c r="G32" s="89">
        <v>0</v>
      </c>
      <c r="H32" s="938"/>
      <c r="I32" s="938"/>
      <c r="J32" s="938"/>
      <c r="K32" s="938"/>
      <c r="L32" s="893"/>
      <c r="M32" s="893"/>
      <c r="N32" s="893"/>
      <c r="O32" s="893"/>
      <c r="P32" s="893"/>
      <c r="Q32" s="893"/>
      <c r="R32" s="893"/>
      <c r="S32" s="893"/>
      <c r="T32" s="893"/>
      <c r="U32" s="893"/>
      <c r="V32" s="893"/>
      <c r="W32" s="893"/>
      <c r="X32" s="893"/>
      <c r="Y32" s="893"/>
    </row>
    <row r="33" spans="1:25" ht="12" customHeight="1">
      <c r="A33" s="87" t="s">
        <v>53</v>
      </c>
      <c r="B33" s="86" t="s">
        <v>47</v>
      </c>
      <c r="C33" s="962" t="s">
        <v>25</v>
      </c>
      <c r="D33" s="89">
        <v>0</v>
      </c>
      <c r="E33" s="89">
        <v>0</v>
      </c>
      <c r="F33" s="84">
        <v>0</v>
      </c>
      <c r="G33" s="89">
        <v>0</v>
      </c>
      <c r="H33" s="938"/>
      <c r="I33" s="938"/>
      <c r="J33" s="938"/>
      <c r="K33" s="938"/>
      <c r="L33" s="893"/>
      <c r="M33" s="893"/>
      <c r="N33" s="893"/>
      <c r="O33" s="893"/>
      <c r="P33" s="893"/>
      <c r="Q33" s="893"/>
      <c r="R33" s="893"/>
      <c r="S33" s="893"/>
      <c r="T33" s="893"/>
      <c r="U33" s="893"/>
      <c r="V33" s="893"/>
      <c r="W33" s="893"/>
      <c r="X33" s="893"/>
      <c r="Y33" s="893"/>
    </row>
    <row r="34" spans="1:25" ht="12" customHeight="1">
      <c r="A34" s="930" t="s">
        <v>54</v>
      </c>
      <c r="B34" s="939" t="s">
        <v>179</v>
      </c>
      <c r="C34" s="962" t="s">
        <v>25</v>
      </c>
      <c r="D34" s="89">
        <v>0</v>
      </c>
      <c r="E34" s="89">
        <v>0</v>
      </c>
      <c r="F34" s="84">
        <v>0</v>
      </c>
      <c r="G34" s="89">
        <v>0</v>
      </c>
      <c r="H34" s="938"/>
      <c r="I34" s="938"/>
      <c r="J34" s="938"/>
      <c r="K34" s="938"/>
      <c r="L34" s="893"/>
      <c r="M34" s="893"/>
      <c r="N34" s="893"/>
      <c r="O34" s="893"/>
      <c r="P34" s="893"/>
      <c r="Q34" s="893"/>
      <c r="R34" s="893"/>
      <c r="S34" s="893"/>
      <c r="T34" s="893"/>
      <c r="U34" s="893"/>
      <c r="V34" s="893"/>
      <c r="W34" s="893"/>
      <c r="X34" s="893"/>
      <c r="Y34" s="893"/>
    </row>
    <row r="35" spans="1:25" ht="12" customHeight="1">
      <c r="A35" s="934" t="s">
        <v>135</v>
      </c>
      <c r="B35" s="940" t="s">
        <v>77</v>
      </c>
      <c r="C35" s="962" t="s">
        <v>25</v>
      </c>
      <c r="D35" s="89">
        <v>0</v>
      </c>
      <c r="E35" s="89">
        <v>0</v>
      </c>
      <c r="F35" s="84">
        <v>0</v>
      </c>
      <c r="G35" s="89">
        <v>0</v>
      </c>
      <c r="H35" s="938"/>
      <c r="I35" s="938"/>
      <c r="J35" s="938"/>
      <c r="K35" s="938"/>
      <c r="L35" s="893"/>
      <c r="M35" s="893"/>
      <c r="N35" s="893"/>
      <c r="O35" s="893"/>
      <c r="P35" s="893"/>
      <c r="Q35" s="893"/>
      <c r="R35" s="893"/>
      <c r="S35" s="893"/>
      <c r="T35" s="893"/>
      <c r="U35" s="893"/>
      <c r="V35" s="893"/>
      <c r="W35" s="893"/>
      <c r="X35" s="893"/>
      <c r="Y35" s="893"/>
    </row>
    <row r="36" spans="1:25" ht="12" customHeight="1">
      <c r="A36" s="934" t="s">
        <v>129</v>
      </c>
      <c r="B36" s="940" t="s">
        <v>4</v>
      </c>
      <c r="C36" s="962" t="s">
        <v>25</v>
      </c>
      <c r="D36" s="89">
        <v>0</v>
      </c>
      <c r="E36" s="89">
        <v>0</v>
      </c>
      <c r="F36" s="84">
        <v>0</v>
      </c>
      <c r="G36" s="89">
        <v>0</v>
      </c>
      <c r="H36" s="938"/>
      <c r="I36" s="938"/>
      <c r="J36" s="938"/>
      <c r="K36" s="938"/>
      <c r="L36" s="893"/>
      <c r="M36" s="893"/>
      <c r="N36" s="893"/>
      <c r="O36" s="893"/>
      <c r="P36" s="893"/>
      <c r="Q36" s="893"/>
      <c r="R36" s="893"/>
      <c r="S36" s="893"/>
      <c r="T36" s="893"/>
      <c r="U36" s="893"/>
      <c r="V36" s="893"/>
      <c r="W36" s="893"/>
      <c r="X36" s="893"/>
      <c r="Y36" s="893"/>
    </row>
    <row r="37" spans="1:25" s="942" customFormat="1" ht="12" customHeight="1">
      <c r="A37" s="934" t="s">
        <v>130</v>
      </c>
      <c r="B37" s="940" t="s">
        <v>55</v>
      </c>
      <c r="C37" s="941" t="s">
        <v>25</v>
      </c>
      <c r="D37" s="890">
        <v>0</v>
      </c>
      <c r="E37" s="890">
        <v>0</v>
      </c>
      <c r="F37" s="890">
        <v>3.0311892852214295</v>
      </c>
      <c r="G37" s="890">
        <v>2.1542096809558147</v>
      </c>
      <c r="H37" s="890">
        <v>0</v>
      </c>
      <c r="I37" s="890">
        <v>0</v>
      </c>
      <c r="J37" s="890">
        <v>2.1542096809558147</v>
      </c>
      <c r="K37" s="890">
        <v>0</v>
      </c>
      <c r="L37" s="893"/>
      <c r="M37" s="893"/>
      <c r="N37" s="893"/>
      <c r="O37" s="893"/>
      <c r="P37" s="893"/>
      <c r="Q37" s="893"/>
      <c r="R37" s="893"/>
      <c r="S37" s="893"/>
      <c r="T37" s="893"/>
      <c r="U37" s="893"/>
      <c r="V37" s="893"/>
      <c r="W37" s="893"/>
      <c r="X37" s="893"/>
      <c r="Y37" s="893"/>
    </row>
    <row r="38" spans="1:25" s="942" customFormat="1" ht="12" customHeight="1">
      <c r="A38" s="934" t="s">
        <v>131</v>
      </c>
      <c r="B38" s="940" t="s">
        <v>180</v>
      </c>
      <c r="C38" s="941" t="s">
        <v>25</v>
      </c>
      <c r="D38" s="890">
        <v>0</v>
      </c>
      <c r="E38" s="890">
        <v>0</v>
      </c>
      <c r="F38" s="890">
        <v>0</v>
      </c>
      <c r="G38" s="890">
        <v>0</v>
      </c>
      <c r="H38" s="84">
        <v>0</v>
      </c>
      <c r="I38" s="84">
        <v>0</v>
      </c>
      <c r="J38" s="84">
        <v>0</v>
      </c>
      <c r="K38" s="84">
        <v>0</v>
      </c>
      <c r="L38" s="893"/>
      <c r="M38" s="893"/>
      <c r="N38" s="893"/>
      <c r="O38" s="893"/>
      <c r="P38" s="893"/>
      <c r="Q38" s="893"/>
      <c r="R38" s="893"/>
      <c r="S38" s="893"/>
      <c r="T38" s="893"/>
      <c r="U38" s="893"/>
      <c r="V38" s="893"/>
      <c r="W38" s="893"/>
      <c r="X38" s="893"/>
      <c r="Y38" s="893"/>
    </row>
    <row r="39" spans="1:25" s="942" customFormat="1" ht="12" customHeight="1">
      <c r="A39" s="934" t="s">
        <v>132</v>
      </c>
      <c r="B39" s="940" t="s">
        <v>181</v>
      </c>
      <c r="C39" s="941" t="s">
        <v>25</v>
      </c>
      <c r="D39" s="89">
        <v>0</v>
      </c>
      <c r="E39" s="89">
        <v>0</v>
      </c>
      <c r="F39" s="89">
        <v>0</v>
      </c>
      <c r="G39" s="89">
        <v>5.254169953550767E-2</v>
      </c>
      <c r="H39" s="89">
        <v>0</v>
      </c>
      <c r="I39" s="89">
        <v>0</v>
      </c>
      <c r="J39" s="89">
        <v>5.254169953550767E-2</v>
      </c>
      <c r="K39" s="89">
        <v>0</v>
      </c>
      <c r="L39" s="893"/>
      <c r="M39" s="893"/>
      <c r="N39" s="893"/>
      <c r="O39" s="893"/>
      <c r="P39" s="893"/>
      <c r="Q39" s="893"/>
      <c r="R39" s="893"/>
      <c r="S39" s="893"/>
      <c r="T39" s="893"/>
      <c r="U39" s="893"/>
      <c r="V39" s="893"/>
      <c r="W39" s="893"/>
      <c r="X39" s="893"/>
      <c r="Y39" s="893"/>
    </row>
    <row r="40" spans="1:25" ht="12" customHeight="1">
      <c r="A40" s="930" t="s">
        <v>113</v>
      </c>
      <c r="B40" s="936" t="s">
        <v>57</v>
      </c>
      <c r="C40" s="962" t="s">
        <v>78</v>
      </c>
      <c r="D40" s="89" t="s">
        <v>354</v>
      </c>
      <c r="E40" s="89" t="s">
        <v>354</v>
      </c>
      <c r="F40" s="89" t="s">
        <v>354</v>
      </c>
      <c r="G40" s="922">
        <v>9.4575059163913774E-3</v>
      </c>
      <c r="H40" s="922">
        <v>0</v>
      </c>
      <c r="I40" s="922">
        <v>0</v>
      </c>
      <c r="J40" s="922">
        <v>9.4575059163913774E-3</v>
      </c>
      <c r="K40" s="922">
        <v>0</v>
      </c>
      <c r="L40" s="893"/>
      <c r="M40" s="893"/>
      <c r="N40" s="893"/>
      <c r="O40" s="893"/>
      <c r="P40" s="893"/>
      <c r="Q40" s="893"/>
      <c r="R40" s="893"/>
      <c r="S40" s="893"/>
      <c r="T40" s="893"/>
      <c r="U40" s="893"/>
      <c r="V40" s="893"/>
      <c r="W40" s="893"/>
      <c r="X40" s="893"/>
      <c r="Y40" s="893"/>
    </row>
    <row r="41" spans="1:25" ht="12" customHeight="1">
      <c r="A41" s="930" t="s">
        <v>115</v>
      </c>
      <c r="B41" s="936" t="s">
        <v>79</v>
      </c>
      <c r="C41" s="962" t="s">
        <v>25</v>
      </c>
      <c r="D41" s="89" t="s">
        <v>354</v>
      </c>
      <c r="E41" s="89" t="s">
        <v>354</v>
      </c>
      <c r="F41" s="89" t="s">
        <v>354</v>
      </c>
      <c r="G41" s="89" t="s">
        <v>354</v>
      </c>
      <c r="H41" s="89" t="s">
        <v>354</v>
      </c>
      <c r="I41" s="89" t="s">
        <v>354</v>
      </c>
      <c r="J41" s="89" t="s">
        <v>354</v>
      </c>
      <c r="K41" s="89" t="s">
        <v>354</v>
      </c>
      <c r="L41" s="893"/>
      <c r="M41" s="893"/>
      <c r="N41" s="893"/>
      <c r="O41" s="893"/>
      <c r="P41" s="893"/>
      <c r="Q41" s="893"/>
      <c r="R41" s="893"/>
      <c r="S41" s="893"/>
      <c r="T41" s="893"/>
      <c r="U41" s="893"/>
      <c r="V41" s="893"/>
      <c r="W41" s="893"/>
      <c r="X41" s="893"/>
      <c r="Y41" s="893"/>
    </row>
    <row r="42" spans="1:25" ht="12" customHeight="1">
      <c r="A42" s="930" t="s">
        <v>117</v>
      </c>
      <c r="B42" s="936" t="s">
        <v>80</v>
      </c>
      <c r="C42" s="962" t="s">
        <v>25</v>
      </c>
      <c r="D42" s="89" t="s">
        <v>354</v>
      </c>
      <c r="E42" s="89" t="s">
        <v>354</v>
      </c>
      <c r="F42" s="89" t="s">
        <v>354</v>
      </c>
      <c r="G42" s="89" t="s">
        <v>354</v>
      </c>
      <c r="H42" s="89" t="s">
        <v>354</v>
      </c>
      <c r="I42" s="89" t="s">
        <v>354</v>
      </c>
      <c r="J42" s="89" t="s">
        <v>354</v>
      </c>
      <c r="K42" s="89" t="s">
        <v>354</v>
      </c>
      <c r="L42" s="893"/>
      <c r="M42" s="893"/>
      <c r="N42" s="893"/>
      <c r="O42" s="893"/>
      <c r="P42" s="893"/>
      <c r="Q42" s="893"/>
      <c r="R42" s="893"/>
      <c r="S42" s="893"/>
      <c r="T42" s="893"/>
      <c r="U42" s="893"/>
      <c r="V42" s="893"/>
      <c r="W42" s="893"/>
      <c r="X42" s="893"/>
      <c r="Y42" s="893"/>
    </row>
    <row r="43" spans="1:25" ht="12" customHeight="1">
      <c r="A43" s="930" t="s">
        <v>119</v>
      </c>
      <c r="B43" s="936" t="s">
        <v>63</v>
      </c>
      <c r="C43" s="962" t="s">
        <v>25</v>
      </c>
      <c r="D43" s="89" t="s">
        <v>354</v>
      </c>
      <c r="E43" s="89" t="s">
        <v>354</v>
      </c>
      <c r="F43" s="89" t="s">
        <v>354</v>
      </c>
      <c r="G43" s="89" t="s">
        <v>354</v>
      </c>
      <c r="H43" s="89" t="s">
        <v>354</v>
      </c>
      <c r="I43" s="89" t="s">
        <v>354</v>
      </c>
      <c r="J43" s="89" t="s">
        <v>354</v>
      </c>
      <c r="K43" s="89" t="s">
        <v>354</v>
      </c>
      <c r="L43" s="893"/>
      <c r="M43" s="893"/>
      <c r="N43" s="893"/>
      <c r="O43" s="893"/>
      <c r="P43" s="893"/>
      <c r="Q43" s="893"/>
      <c r="R43" s="893"/>
      <c r="S43" s="893"/>
      <c r="T43" s="893"/>
      <c r="U43" s="893"/>
      <c r="V43" s="893"/>
      <c r="W43" s="893"/>
      <c r="X43" s="893"/>
      <c r="Y43" s="893"/>
    </row>
    <row r="44" spans="1:25" ht="12" customHeight="1">
      <c r="A44" s="930" t="s">
        <v>168</v>
      </c>
      <c r="B44" s="936" t="s">
        <v>81</v>
      </c>
      <c r="C44" s="962" t="s">
        <v>25</v>
      </c>
      <c r="D44" s="89" t="s">
        <v>354</v>
      </c>
      <c r="E44" s="89" t="s">
        <v>354</v>
      </c>
      <c r="F44" s="89" t="s">
        <v>354</v>
      </c>
      <c r="G44" s="922">
        <v>4.3084193619116293E-2</v>
      </c>
      <c r="H44" s="84">
        <v>0</v>
      </c>
      <c r="I44" s="84">
        <v>0</v>
      </c>
      <c r="J44" s="84">
        <v>4.3084193619116293E-2</v>
      </c>
      <c r="K44" s="84">
        <v>0</v>
      </c>
      <c r="L44" s="897"/>
      <c r="M44" s="893"/>
      <c r="N44" s="893"/>
      <c r="O44" s="893"/>
      <c r="P44" s="893"/>
      <c r="Q44" s="893"/>
      <c r="R44" s="893"/>
      <c r="S44" s="893"/>
      <c r="T44" s="893"/>
      <c r="U44" s="893"/>
      <c r="V44" s="893"/>
      <c r="W44" s="893"/>
      <c r="X44" s="893"/>
      <c r="Y44" s="893"/>
    </row>
    <row r="45" spans="1:25" s="942" customFormat="1" ht="12" customHeight="1">
      <c r="A45" s="934" t="s">
        <v>140</v>
      </c>
      <c r="B45" s="940" t="s">
        <v>395</v>
      </c>
      <c r="C45" s="941" t="s">
        <v>25</v>
      </c>
      <c r="D45" s="890">
        <v>0</v>
      </c>
      <c r="E45" s="890">
        <v>0</v>
      </c>
      <c r="F45" s="890">
        <v>3.0311892852214295</v>
      </c>
      <c r="G45" s="890">
        <v>2.2067513804913221</v>
      </c>
      <c r="H45" s="890">
        <v>0</v>
      </c>
      <c r="I45" s="890">
        <v>0</v>
      </c>
      <c r="J45" s="890">
        <v>2.2067513804913221</v>
      </c>
      <c r="K45" s="890">
        <v>0</v>
      </c>
      <c r="L45" s="893"/>
      <c r="M45" s="893"/>
      <c r="N45" s="893"/>
      <c r="O45" s="893"/>
      <c r="P45" s="893"/>
      <c r="Q45" s="893"/>
      <c r="R45" s="893"/>
      <c r="S45" s="893"/>
      <c r="T45" s="893"/>
      <c r="U45" s="893"/>
      <c r="V45" s="893"/>
      <c r="W45" s="893"/>
      <c r="X45" s="893"/>
      <c r="Y45" s="893"/>
    </row>
    <row r="46" spans="1:25" s="942" customFormat="1" ht="24.75" thickBot="1">
      <c r="A46" s="934" t="s">
        <v>141</v>
      </c>
      <c r="B46" s="940" t="s">
        <v>402</v>
      </c>
      <c r="C46" s="941" t="s">
        <v>67</v>
      </c>
      <c r="D46" s="890">
        <v>0</v>
      </c>
      <c r="E46" s="890">
        <v>0</v>
      </c>
      <c r="F46" s="890">
        <v>9.3142062119225209</v>
      </c>
      <c r="G46" s="890">
        <v>5.9103830165990408</v>
      </c>
      <c r="H46" s="890" t="s">
        <v>354</v>
      </c>
      <c r="I46" s="890" t="s">
        <v>354</v>
      </c>
      <c r="J46" s="890">
        <v>5.9103830165990408</v>
      </c>
      <c r="K46" s="890" t="s">
        <v>354</v>
      </c>
      <c r="L46" s="893"/>
      <c r="M46" s="893"/>
      <c r="N46" s="893"/>
      <c r="O46" s="893"/>
      <c r="P46" s="893"/>
      <c r="Q46" s="893"/>
      <c r="R46" s="893"/>
      <c r="S46" s="893"/>
      <c r="T46" s="893"/>
      <c r="U46" s="893"/>
      <c r="V46" s="893"/>
      <c r="W46" s="893"/>
      <c r="X46" s="893"/>
      <c r="Y46" s="893"/>
    </row>
    <row r="47" spans="1:25" s="945" customFormat="1" ht="12" customHeight="1" thickBot="1">
      <c r="A47" s="943">
        <v>11</v>
      </c>
      <c r="B47" s="944" t="s">
        <v>182</v>
      </c>
      <c r="C47" s="925" t="s">
        <v>8</v>
      </c>
      <c r="D47" s="924">
        <v>346.24799999999999</v>
      </c>
      <c r="E47" s="924">
        <v>224.70500000000001</v>
      </c>
      <c r="F47" s="924">
        <v>325.89413031572008</v>
      </c>
      <c r="G47" s="924">
        <v>373.57600640897255</v>
      </c>
      <c r="H47" s="924">
        <v>0</v>
      </c>
      <c r="I47" s="924">
        <v>0</v>
      </c>
      <c r="J47" s="924">
        <v>373.57600640897255</v>
      </c>
      <c r="K47" s="924">
        <v>0</v>
      </c>
      <c r="L47" s="893"/>
      <c r="M47" s="893"/>
      <c r="N47" s="893"/>
      <c r="O47" s="893"/>
      <c r="P47" s="893"/>
      <c r="Q47" s="893"/>
      <c r="R47" s="893"/>
      <c r="S47" s="893"/>
      <c r="T47" s="893"/>
      <c r="U47" s="893"/>
      <c r="V47" s="893"/>
      <c r="W47" s="893"/>
      <c r="X47" s="893"/>
      <c r="Y47" s="893"/>
    </row>
    <row r="48" spans="1:25" ht="12" customHeight="1">
      <c r="A48" s="930" t="s">
        <v>85</v>
      </c>
      <c r="B48" s="936" t="s">
        <v>83</v>
      </c>
      <c r="C48" s="962" t="s">
        <v>8</v>
      </c>
      <c r="D48" s="923">
        <v>346.24799999999999</v>
      </c>
      <c r="E48" s="923">
        <v>224.70500000000001</v>
      </c>
      <c r="F48" s="923">
        <v>325.89413031572008</v>
      </c>
      <c r="G48" s="923">
        <v>373.57600640897255</v>
      </c>
      <c r="H48" s="891">
        <v>0</v>
      </c>
      <c r="I48" s="891">
        <v>0</v>
      </c>
      <c r="J48" s="891">
        <v>373.57600640897255</v>
      </c>
      <c r="K48" s="891">
        <v>0</v>
      </c>
      <c r="L48" s="893"/>
      <c r="M48" s="893"/>
      <c r="N48" s="893"/>
      <c r="O48" s="893"/>
      <c r="P48" s="893"/>
      <c r="Q48" s="893"/>
      <c r="R48" s="893"/>
      <c r="S48" s="893"/>
      <c r="T48" s="893"/>
      <c r="U48" s="893"/>
      <c r="V48" s="893"/>
      <c r="W48" s="893"/>
      <c r="X48" s="893"/>
      <c r="Y48" s="893"/>
    </row>
    <row r="49" spans="1:25" ht="12" customHeight="1">
      <c r="A49" s="930" t="s">
        <v>86</v>
      </c>
      <c r="B49" s="936" t="s">
        <v>123</v>
      </c>
      <c r="C49" s="962" t="s">
        <v>8</v>
      </c>
      <c r="D49" s="923">
        <v>0</v>
      </c>
      <c r="E49" s="923">
        <v>0</v>
      </c>
      <c r="F49" s="923">
        <v>0</v>
      </c>
      <c r="G49" s="923">
        <v>0</v>
      </c>
      <c r="H49" s="891">
        <v>0</v>
      </c>
      <c r="I49" s="891">
        <v>0</v>
      </c>
      <c r="J49" s="891">
        <v>0</v>
      </c>
      <c r="K49" s="891">
        <v>0</v>
      </c>
      <c r="L49" s="893"/>
      <c r="M49" s="893"/>
      <c r="N49" s="893"/>
      <c r="O49" s="893"/>
      <c r="P49" s="893"/>
      <c r="Q49" s="893"/>
      <c r="R49" s="893"/>
      <c r="S49" s="893"/>
      <c r="T49" s="893"/>
      <c r="U49" s="893"/>
      <c r="V49" s="893"/>
      <c r="W49" s="893"/>
      <c r="X49" s="893"/>
      <c r="Y49" s="893"/>
    </row>
    <row r="50" spans="1:25" ht="12" customHeight="1">
      <c r="A50" s="930" t="s">
        <v>143</v>
      </c>
      <c r="B50" s="937" t="s">
        <v>183</v>
      </c>
      <c r="C50" s="962" t="s">
        <v>8</v>
      </c>
      <c r="D50" s="924">
        <v>25.503</v>
      </c>
      <c r="E50" s="924">
        <v>19.379000000000001</v>
      </c>
      <c r="F50" s="924">
        <v>0.46</v>
      </c>
      <c r="G50" s="924">
        <v>0.52300000000000002</v>
      </c>
      <c r="H50" s="924">
        <v>0</v>
      </c>
      <c r="I50" s="924">
        <v>0</v>
      </c>
      <c r="J50" s="924">
        <v>0.52300000000000002</v>
      </c>
      <c r="K50" s="924">
        <v>0</v>
      </c>
      <c r="L50" s="893"/>
      <c r="M50" s="893"/>
      <c r="N50" s="893"/>
      <c r="O50" s="893"/>
      <c r="P50" s="893"/>
      <c r="Q50" s="893"/>
      <c r="R50" s="893"/>
      <c r="S50" s="893"/>
      <c r="T50" s="893"/>
      <c r="U50" s="893"/>
      <c r="V50" s="893"/>
      <c r="W50" s="893"/>
      <c r="X50" s="893"/>
      <c r="Y50" s="893"/>
    </row>
    <row r="51" spans="1:25" ht="12" customHeight="1">
      <c r="A51" s="87" t="s">
        <v>87</v>
      </c>
      <c r="B51" s="86" t="s">
        <v>83</v>
      </c>
      <c r="C51" s="88" t="s">
        <v>8</v>
      </c>
      <c r="D51" s="923">
        <v>25.503</v>
      </c>
      <c r="E51" s="923">
        <v>19.379000000000001</v>
      </c>
      <c r="F51" s="923">
        <v>0.46</v>
      </c>
      <c r="G51" s="923">
        <v>0.52300000000000002</v>
      </c>
      <c r="H51" s="891">
        <v>0</v>
      </c>
      <c r="I51" s="891">
        <v>0</v>
      </c>
      <c r="J51" s="891">
        <v>0.52300000000000002</v>
      </c>
      <c r="K51" s="891">
        <v>0</v>
      </c>
      <c r="L51" s="893"/>
      <c r="M51" s="893"/>
      <c r="N51" s="893"/>
      <c r="O51" s="893"/>
      <c r="P51" s="893"/>
      <c r="Q51" s="893"/>
      <c r="R51" s="893"/>
      <c r="S51" s="893"/>
      <c r="T51" s="893"/>
      <c r="U51" s="893"/>
      <c r="V51" s="893"/>
      <c r="W51" s="893"/>
      <c r="X51" s="893"/>
      <c r="Y51" s="893"/>
    </row>
    <row r="52" spans="1:25" ht="12" customHeight="1">
      <c r="A52" s="87" t="s">
        <v>88</v>
      </c>
      <c r="B52" s="932" t="s">
        <v>184</v>
      </c>
      <c r="C52" s="88" t="s">
        <v>8</v>
      </c>
      <c r="D52" s="923">
        <v>0</v>
      </c>
      <c r="E52" s="923">
        <v>0</v>
      </c>
      <c r="F52" s="923">
        <v>0</v>
      </c>
      <c r="G52" s="923">
        <v>0</v>
      </c>
      <c r="H52" s="891">
        <v>0</v>
      </c>
      <c r="I52" s="891">
        <v>0</v>
      </c>
      <c r="J52" s="891">
        <v>0</v>
      </c>
      <c r="K52" s="891">
        <v>0</v>
      </c>
      <c r="L52" s="893"/>
      <c r="M52" s="893"/>
      <c r="N52" s="893"/>
      <c r="O52" s="893"/>
      <c r="P52" s="893"/>
      <c r="Q52" s="893"/>
      <c r="R52" s="893"/>
      <c r="S52" s="893"/>
      <c r="T52" s="893"/>
      <c r="U52" s="893"/>
      <c r="V52" s="893"/>
      <c r="W52" s="893"/>
      <c r="X52" s="893"/>
      <c r="Y52" s="893"/>
    </row>
    <row r="53" spans="1:25" ht="12" customHeight="1">
      <c r="A53" s="87" t="s">
        <v>144</v>
      </c>
      <c r="B53" s="86" t="s">
        <v>193</v>
      </c>
      <c r="C53" s="88" t="s">
        <v>8</v>
      </c>
      <c r="D53" s="924">
        <v>320.745</v>
      </c>
      <c r="E53" s="924">
        <v>205.328</v>
      </c>
      <c r="F53" s="924">
        <v>325.43721024142644</v>
      </c>
      <c r="G53" s="924">
        <v>373.053</v>
      </c>
      <c r="H53" s="924">
        <v>0</v>
      </c>
      <c r="I53" s="924">
        <v>0</v>
      </c>
      <c r="J53" s="924">
        <v>373.053</v>
      </c>
      <c r="K53" s="924">
        <v>0</v>
      </c>
      <c r="L53" s="893"/>
      <c r="M53" s="893"/>
      <c r="N53" s="893"/>
      <c r="O53" s="893"/>
      <c r="P53" s="893"/>
      <c r="Q53" s="893"/>
      <c r="R53" s="893"/>
      <c r="S53" s="893"/>
      <c r="T53" s="893"/>
      <c r="U53" s="893"/>
      <c r="V53" s="893"/>
      <c r="W53" s="893"/>
      <c r="X53" s="893"/>
      <c r="Y53" s="893"/>
    </row>
    <row r="54" spans="1:25" ht="12" customHeight="1">
      <c r="A54" s="87" t="s">
        <v>185</v>
      </c>
      <c r="B54" s="86" t="s">
        <v>194</v>
      </c>
      <c r="C54" s="88" t="s">
        <v>8</v>
      </c>
      <c r="D54" s="925">
        <v>0</v>
      </c>
      <c r="E54" s="925">
        <v>0</v>
      </c>
      <c r="F54" s="925">
        <v>0</v>
      </c>
      <c r="G54" s="925">
        <v>0</v>
      </c>
      <c r="H54" s="891">
        <v>0</v>
      </c>
      <c r="I54" s="891">
        <v>0</v>
      </c>
      <c r="J54" s="891">
        <v>0</v>
      </c>
      <c r="K54" s="891">
        <v>0</v>
      </c>
      <c r="L54" s="893"/>
      <c r="M54" s="893"/>
      <c r="N54" s="893"/>
      <c r="O54" s="893"/>
      <c r="P54" s="893"/>
      <c r="Q54" s="893"/>
      <c r="R54" s="893"/>
      <c r="S54" s="893"/>
      <c r="T54" s="893"/>
      <c r="U54" s="893"/>
      <c r="V54" s="893"/>
      <c r="W54" s="893"/>
      <c r="X54" s="893"/>
      <c r="Y54" s="893"/>
    </row>
    <row r="55" spans="1:25" ht="12" customHeight="1">
      <c r="A55" s="87" t="s">
        <v>186</v>
      </c>
      <c r="B55" s="86" t="s">
        <v>89</v>
      </c>
      <c r="C55" s="88" t="s">
        <v>8</v>
      </c>
      <c r="D55" s="923">
        <v>0</v>
      </c>
      <c r="E55" s="923">
        <v>0</v>
      </c>
      <c r="F55" s="923">
        <v>0</v>
      </c>
      <c r="G55" s="923">
        <v>0</v>
      </c>
      <c r="H55" s="891">
        <v>0</v>
      </c>
      <c r="I55" s="891">
        <v>0</v>
      </c>
      <c r="J55" s="891">
        <v>0</v>
      </c>
      <c r="K55" s="891">
        <v>0</v>
      </c>
      <c r="L55" s="893"/>
      <c r="M55" s="893"/>
      <c r="N55" s="893"/>
      <c r="O55" s="893"/>
      <c r="P55" s="893"/>
      <c r="Q55" s="893"/>
      <c r="R55" s="893"/>
      <c r="S55" s="893"/>
      <c r="T55" s="893"/>
      <c r="U55" s="893"/>
      <c r="V55" s="893"/>
      <c r="W55" s="893"/>
      <c r="X55" s="893"/>
      <c r="Y55" s="893"/>
    </row>
    <row r="56" spans="1:25" ht="24">
      <c r="A56" s="87" t="s">
        <v>187</v>
      </c>
      <c r="B56" s="86" t="s">
        <v>195</v>
      </c>
      <c r="C56" s="88" t="s">
        <v>8</v>
      </c>
      <c r="D56" s="923">
        <v>320.745</v>
      </c>
      <c r="E56" s="923">
        <v>205.328</v>
      </c>
      <c r="F56" s="923">
        <v>325.43721024142644</v>
      </c>
      <c r="G56" s="924">
        <v>373.053</v>
      </c>
      <c r="H56" s="891">
        <v>0</v>
      </c>
      <c r="I56" s="891">
        <v>0</v>
      </c>
      <c r="J56" s="891">
        <v>373.053</v>
      </c>
      <c r="K56" s="891">
        <v>0</v>
      </c>
      <c r="L56" s="893"/>
      <c r="M56" s="893"/>
      <c r="N56" s="893"/>
      <c r="O56" s="893"/>
      <c r="P56" s="893"/>
      <c r="Q56" s="893"/>
      <c r="R56" s="893"/>
      <c r="S56" s="893"/>
      <c r="T56" s="893"/>
      <c r="U56" s="893"/>
      <c r="V56" s="893"/>
      <c r="W56" s="893"/>
      <c r="X56" s="893"/>
      <c r="Y56" s="893"/>
    </row>
    <row r="57" spans="1:25" ht="12" hidden="1" customHeight="1">
      <c r="A57" s="87" t="s">
        <v>188</v>
      </c>
      <c r="B57" s="86" t="s">
        <v>2</v>
      </c>
      <c r="C57" s="88" t="s">
        <v>8</v>
      </c>
      <c r="D57" s="923">
        <v>0</v>
      </c>
      <c r="E57" s="923">
        <v>0</v>
      </c>
      <c r="F57" s="923">
        <v>0</v>
      </c>
      <c r="G57" s="923">
        <v>0</v>
      </c>
      <c r="H57" s="946">
        <v>0</v>
      </c>
      <c r="I57" s="947"/>
      <c r="J57" s="947"/>
      <c r="K57" s="947"/>
      <c r="L57" s="893"/>
      <c r="M57" s="893"/>
      <c r="N57" s="893"/>
      <c r="O57" s="893"/>
      <c r="P57" s="893"/>
      <c r="Q57" s="893"/>
      <c r="R57" s="893"/>
      <c r="S57" s="893"/>
      <c r="T57" s="893"/>
      <c r="U57" s="893"/>
      <c r="V57" s="893"/>
      <c r="W57" s="893"/>
      <c r="X57" s="893"/>
      <c r="Y57" s="893"/>
    </row>
    <row r="58" spans="1:25" ht="12" hidden="1" customHeight="1">
      <c r="A58" s="87" t="s">
        <v>189</v>
      </c>
      <c r="B58" s="86" t="s">
        <v>128</v>
      </c>
      <c r="C58" s="88" t="s">
        <v>8</v>
      </c>
      <c r="D58" s="923">
        <v>0</v>
      </c>
      <c r="E58" s="923">
        <v>0</v>
      </c>
      <c r="F58" s="923">
        <v>0</v>
      </c>
      <c r="G58" s="923">
        <v>0</v>
      </c>
      <c r="H58" s="947"/>
      <c r="I58" s="946">
        <v>0</v>
      </c>
      <c r="J58" s="947"/>
      <c r="K58" s="947"/>
      <c r="L58" s="893"/>
      <c r="M58" s="893"/>
      <c r="N58" s="893"/>
      <c r="O58" s="893"/>
      <c r="P58" s="893"/>
      <c r="Q58" s="893"/>
      <c r="R58" s="893"/>
      <c r="S58" s="893"/>
      <c r="T58" s="893"/>
      <c r="U58" s="893"/>
      <c r="V58" s="893"/>
      <c r="W58" s="893"/>
      <c r="X58" s="893"/>
      <c r="Y58" s="893"/>
    </row>
    <row r="59" spans="1:25" ht="12" hidden="1" customHeight="1">
      <c r="A59" s="87" t="s">
        <v>190</v>
      </c>
      <c r="B59" s="86" t="s">
        <v>392</v>
      </c>
      <c r="C59" s="88" t="s">
        <v>8</v>
      </c>
      <c r="D59" s="923">
        <v>320.745</v>
      </c>
      <c r="E59" s="923">
        <v>205.328</v>
      </c>
      <c r="F59" s="923">
        <v>325.43721024142644</v>
      </c>
      <c r="G59" s="923">
        <v>373.053</v>
      </c>
      <c r="H59" s="947"/>
      <c r="I59" s="947"/>
      <c r="J59" s="946">
        <v>373.053</v>
      </c>
      <c r="K59" s="947"/>
      <c r="L59" s="893"/>
      <c r="M59" s="893"/>
      <c r="N59" s="893"/>
      <c r="O59" s="893"/>
      <c r="P59" s="893"/>
      <c r="Q59" s="893"/>
      <c r="R59" s="893"/>
      <c r="S59" s="893"/>
      <c r="T59" s="893"/>
      <c r="U59" s="893"/>
      <c r="V59" s="893"/>
      <c r="W59" s="893"/>
      <c r="X59" s="893"/>
      <c r="Y59" s="893"/>
    </row>
    <row r="60" spans="1:25" ht="12" hidden="1" customHeight="1">
      <c r="A60" s="87" t="s">
        <v>191</v>
      </c>
      <c r="B60" s="86" t="s">
        <v>101</v>
      </c>
      <c r="C60" s="88" t="s">
        <v>8</v>
      </c>
      <c r="D60" s="923">
        <v>0</v>
      </c>
      <c r="E60" s="923">
        <v>0</v>
      </c>
      <c r="F60" s="923">
        <v>0</v>
      </c>
      <c r="G60" s="923">
        <v>0</v>
      </c>
      <c r="H60" s="947"/>
      <c r="I60" s="947"/>
      <c r="J60" s="947"/>
      <c r="K60" s="946">
        <v>0</v>
      </c>
      <c r="L60" s="893"/>
      <c r="M60" s="893"/>
      <c r="N60" s="893"/>
      <c r="O60" s="893"/>
      <c r="P60" s="893"/>
      <c r="Q60" s="893"/>
      <c r="R60" s="893"/>
      <c r="S60" s="893"/>
      <c r="T60" s="893"/>
      <c r="U60" s="893"/>
      <c r="V60" s="893"/>
      <c r="W60" s="893"/>
      <c r="X60" s="893"/>
      <c r="Y60" s="893"/>
    </row>
    <row r="61" spans="1:25" ht="24">
      <c r="A61" s="930" t="s">
        <v>145</v>
      </c>
      <c r="B61" s="948" t="s">
        <v>93</v>
      </c>
      <c r="C61" s="962" t="s">
        <v>8</v>
      </c>
      <c r="D61" s="926" t="s">
        <v>354</v>
      </c>
      <c r="E61" s="926" t="s">
        <v>354</v>
      </c>
      <c r="F61" s="926" t="s">
        <v>354</v>
      </c>
      <c r="G61" s="926" t="s">
        <v>354</v>
      </c>
      <c r="H61" s="926" t="s">
        <v>354</v>
      </c>
      <c r="I61" s="926" t="s">
        <v>354</v>
      </c>
      <c r="J61" s="926" t="s">
        <v>354</v>
      </c>
      <c r="K61" s="926" t="s">
        <v>354</v>
      </c>
      <c r="L61" s="893"/>
      <c r="M61" s="893"/>
      <c r="N61" s="893"/>
      <c r="O61" s="893"/>
      <c r="P61" s="893"/>
      <c r="Q61" s="893"/>
      <c r="R61" s="893"/>
      <c r="S61" s="893"/>
      <c r="T61" s="893"/>
      <c r="U61" s="893"/>
      <c r="V61" s="893"/>
      <c r="W61" s="893"/>
      <c r="X61" s="893"/>
      <c r="Y61" s="893"/>
    </row>
    <row r="62" spans="1:25" ht="24">
      <c r="A62" s="930" t="s">
        <v>146</v>
      </c>
      <c r="B62" s="936" t="s">
        <v>192</v>
      </c>
      <c r="C62" s="962" t="s">
        <v>67</v>
      </c>
      <c r="D62" s="926" t="s">
        <v>354</v>
      </c>
      <c r="E62" s="926" t="s">
        <v>354</v>
      </c>
      <c r="F62" s="926" t="s">
        <v>354</v>
      </c>
      <c r="G62" s="926" t="s">
        <v>354</v>
      </c>
      <c r="H62" s="926" t="s">
        <v>354</v>
      </c>
      <c r="I62" s="926" t="s">
        <v>354</v>
      </c>
      <c r="J62" s="926" t="s">
        <v>354</v>
      </c>
      <c r="K62" s="926" t="s">
        <v>354</v>
      </c>
      <c r="L62" s="893"/>
      <c r="M62" s="893"/>
      <c r="N62" s="893"/>
      <c r="O62" s="893"/>
      <c r="P62" s="893"/>
      <c r="Q62" s="893"/>
      <c r="R62" s="893"/>
      <c r="S62" s="893"/>
      <c r="T62" s="893"/>
      <c r="U62" s="893"/>
      <c r="V62" s="893"/>
      <c r="W62" s="893"/>
      <c r="X62" s="893"/>
      <c r="Y62" s="893"/>
    </row>
    <row r="63" spans="1:25">
      <c r="A63" s="1017"/>
      <c r="B63" s="1018"/>
      <c r="C63" s="1019"/>
      <c r="D63" s="1020"/>
      <c r="E63" s="1020"/>
      <c r="F63" s="1020"/>
      <c r="G63" s="1020"/>
      <c r="H63" s="893"/>
      <c r="I63" s="893"/>
      <c r="J63" s="893"/>
      <c r="K63" s="893"/>
      <c r="L63" s="893"/>
      <c r="M63" s="893"/>
      <c r="N63" s="893"/>
      <c r="O63" s="893"/>
      <c r="P63" s="893"/>
      <c r="Q63" s="893"/>
      <c r="R63" s="893"/>
      <c r="S63" s="893"/>
      <c r="T63" s="893"/>
      <c r="U63" s="893"/>
      <c r="V63" s="893"/>
      <c r="W63" s="893"/>
      <c r="X63" s="893"/>
      <c r="Y63" s="893"/>
    </row>
    <row r="64" spans="1:25">
      <c r="A64" s="1021" t="s">
        <v>71</v>
      </c>
      <c r="B64" s="1022"/>
      <c r="C64" s="1006"/>
      <c r="D64" s="1006"/>
      <c r="E64" s="1006"/>
      <c r="F64" s="1006"/>
      <c r="G64" s="1006"/>
      <c r="H64" s="893"/>
      <c r="I64" s="893"/>
      <c r="J64" s="893"/>
      <c r="K64" s="893"/>
      <c r="L64" s="893"/>
      <c r="M64" s="893"/>
      <c r="N64" s="893"/>
      <c r="O64" s="893"/>
      <c r="P64" s="893"/>
      <c r="Q64" s="893"/>
      <c r="R64" s="893"/>
      <c r="S64" s="893"/>
      <c r="T64" s="893"/>
      <c r="U64" s="893"/>
      <c r="V64" s="893"/>
      <c r="W64" s="893"/>
      <c r="X64" s="893"/>
      <c r="Y64" s="893"/>
    </row>
    <row r="65" spans="2:25">
      <c r="H65" s="893"/>
      <c r="I65" s="893"/>
      <c r="J65" s="893"/>
      <c r="K65" s="893"/>
      <c r="L65" s="893"/>
      <c r="M65" s="893"/>
      <c r="N65" s="893"/>
      <c r="O65" s="893"/>
      <c r="P65" s="893"/>
      <c r="Q65" s="893"/>
      <c r="R65" s="893"/>
      <c r="S65" s="893"/>
      <c r="T65" s="893"/>
      <c r="U65" s="893"/>
      <c r="V65" s="893"/>
      <c r="W65" s="893"/>
      <c r="X65" s="893"/>
      <c r="Y65" s="893"/>
    </row>
    <row r="66" spans="2:25" ht="17.25" customHeight="1">
      <c r="B66" s="1004" t="s">
        <v>353</v>
      </c>
      <c r="C66" s="1076" t="s">
        <v>196</v>
      </c>
      <c r="D66" s="1077"/>
      <c r="E66" s="1024"/>
      <c r="F66" s="1025" t="s">
        <v>694</v>
      </c>
      <c r="G66" s="1026"/>
      <c r="H66" s="893"/>
      <c r="I66" s="893"/>
      <c r="J66" s="893"/>
      <c r="K66" s="893"/>
      <c r="L66" s="893"/>
      <c r="M66" s="893"/>
      <c r="N66" s="893"/>
      <c r="O66" s="893"/>
      <c r="P66" s="893"/>
      <c r="Q66" s="893"/>
      <c r="R66" s="893"/>
      <c r="S66" s="893"/>
      <c r="T66" s="893"/>
      <c r="U66" s="893"/>
      <c r="V66" s="893"/>
      <c r="W66" s="893"/>
      <c r="X66" s="893"/>
      <c r="Y66" s="893"/>
    </row>
    <row r="67" spans="2:25" ht="25.5" customHeight="1">
      <c r="B67" s="1027" t="s">
        <v>176</v>
      </c>
      <c r="C67" s="1061" t="s">
        <v>154</v>
      </c>
      <c r="D67" s="1062"/>
      <c r="E67" s="1027"/>
      <c r="F67" s="1061" t="s">
        <v>174</v>
      </c>
      <c r="G67" s="1061"/>
      <c r="H67" s="893"/>
      <c r="I67" s="893"/>
      <c r="J67" s="893"/>
      <c r="K67" s="893"/>
      <c r="L67" s="893"/>
      <c r="M67" s="893"/>
      <c r="N67" s="893"/>
      <c r="O67" s="893"/>
      <c r="P67" s="893"/>
      <c r="Q67" s="893"/>
      <c r="R67" s="893"/>
      <c r="S67" s="893"/>
      <c r="T67" s="893"/>
      <c r="U67" s="893"/>
      <c r="V67" s="893"/>
      <c r="W67" s="893"/>
      <c r="X67" s="893"/>
      <c r="Y67" s="893"/>
    </row>
    <row r="68" spans="2:25">
      <c r="H68" s="893"/>
      <c r="I68" s="893"/>
      <c r="J68" s="893"/>
      <c r="K68" s="893"/>
      <c r="L68" s="893"/>
      <c r="M68" s="893"/>
      <c r="N68" s="893"/>
      <c r="O68" s="893"/>
      <c r="P68" s="893"/>
      <c r="Q68" s="893"/>
      <c r="R68" s="893"/>
      <c r="S68" s="893"/>
      <c r="T68" s="893"/>
      <c r="U68" s="893"/>
      <c r="V68" s="893"/>
      <c r="W68" s="893"/>
      <c r="X68" s="893"/>
      <c r="Y68" s="893"/>
    </row>
    <row r="69" spans="2:25">
      <c r="H69" s="893"/>
      <c r="I69" s="893"/>
      <c r="J69" s="893"/>
      <c r="K69" s="893"/>
      <c r="L69" s="893"/>
      <c r="M69" s="893"/>
      <c r="N69" s="893"/>
      <c r="O69" s="893"/>
      <c r="P69" s="893"/>
      <c r="Q69" s="893"/>
      <c r="R69" s="893"/>
      <c r="S69" s="893"/>
      <c r="T69" s="893"/>
      <c r="U69" s="893"/>
      <c r="V69" s="893"/>
      <c r="W69" s="893"/>
      <c r="X69" s="893"/>
      <c r="Y69" s="893"/>
    </row>
    <row r="70" spans="2:25">
      <c r="H70" s="893"/>
      <c r="I70" s="893"/>
      <c r="J70" s="893"/>
      <c r="K70" s="893"/>
      <c r="L70" s="893"/>
      <c r="M70" s="893"/>
      <c r="N70" s="893"/>
      <c r="O70" s="893"/>
      <c r="P70" s="893"/>
      <c r="Q70" s="893"/>
      <c r="R70" s="893"/>
      <c r="S70" s="893"/>
      <c r="T70" s="893"/>
      <c r="U70" s="893"/>
      <c r="V70" s="893"/>
      <c r="W70" s="893"/>
      <c r="X70" s="893"/>
      <c r="Y70" s="893"/>
    </row>
    <row r="71" spans="2:25">
      <c r="H71" s="893"/>
      <c r="I71" s="893"/>
      <c r="J71" s="893"/>
      <c r="K71" s="893"/>
      <c r="L71" s="893"/>
      <c r="M71" s="893"/>
      <c r="N71" s="893"/>
      <c r="O71" s="893"/>
      <c r="P71" s="893"/>
      <c r="Q71" s="893"/>
      <c r="R71" s="893"/>
      <c r="S71" s="893"/>
      <c r="T71" s="893"/>
      <c r="U71" s="893"/>
      <c r="V71" s="893"/>
      <c r="W71" s="893"/>
      <c r="X71" s="893"/>
      <c r="Y71" s="893"/>
    </row>
    <row r="72" spans="2:25">
      <c r="H72" s="893"/>
      <c r="I72" s="893"/>
      <c r="J72" s="893"/>
      <c r="K72" s="893"/>
      <c r="L72" s="893"/>
      <c r="M72" s="893"/>
      <c r="N72" s="893"/>
      <c r="O72" s="893"/>
      <c r="P72" s="893"/>
      <c r="Q72" s="893"/>
      <c r="R72" s="893"/>
      <c r="S72" s="893"/>
      <c r="T72" s="893"/>
      <c r="U72" s="893"/>
      <c r="V72" s="893"/>
      <c r="W72" s="893"/>
      <c r="X72" s="893"/>
      <c r="Y72" s="893"/>
    </row>
  </sheetData>
  <mergeCells count="16">
    <mergeCell ref="F1:G1"/>
    <mergeCell ref="B2:F2"/>
    <mergeCell ref="B3:F3"/>
    <mergeCell ref="A6:G6"/>
    <mergeCell ref="C66:D66"/>
    <mergeCell ref="H7:K8"/>
    <mergeCell ref="C67:D67"/>
    <mergeCell ref="A7:A9"/>
    <mergeCell ref="B7:B9"/>
    <mergeCell ref="C7:C9"/>
    <mergeCell ref="D7:G7"/>
    <mergeCell ref="D8:D9"/>
    <mergeCell ref="E8:E9"/>
    <mergeCell ref="F8:F9"/>
    <mergeCell ref="G8:G9"/>
    <mergeCell ref="F67:G67"/>
  </mergeCells>
  <conditionalFormatting sqref="B1">
    <cfRule type="containsText" dxfId="3" priority="1" operator="containsText" text="Для корек">
      <formula>NOT(ISERROR(SEARCH("Для корек",B1)))</formula>
    </cfRule>
  </conditionalFormatting>
  <pageMargins left="0.28125" right="0.26583333333333331" top="0.25666666666666665" bottom="0.23833333333333334" header="0.31496062992125984" footer="0.31496062992125984"/>
  <pageSetup paperSize="9" scale="77" fitToHeight="0" orientation="portrait" r:id="rId1"/>
</worksheet>
</file>

<file path=xl/worksheets/sheet4.xml><?xml version="1.0" encoding="utf-8"?>
<worksheet xmlns="http://schemas.openxmlformats.org/spreadsheetml/2006/main" xmlns:r="http://schemas.openxmlformats.org/officeDocument/2006/relationships">
  <sheetPr>
    <tabColor theme="5" tint="0.79998168889431442"/>
    <pageSetUpPr fitToPage="1"/>
  </sheetPr>
  <dimension ref="A1:X52"/>
  <sheetViews>
    <sheetView zoomScaleNormal="100" zoomScaleSheetLayoutView="70" workbookViewId="0">
      <pane xSplit="3" ySplit="10" topLeftCell="D32" activePane="bottomRight" state="frozen"/>
      <selection activeCell="P121" sqref="P121"/>
      <selection pane="topRight" activeCell="P121" sqref="P121"/>
      <selection pane="bottomLeft" activeCell="P121" sqref="P121"/>
      <selection pane="bottomRight" activeCell="G2" sqref="G2"/>
    </sheetView>
  </sheetViews>
  <sheetFormatPr defaultColWidth="9.140625" defaultRowHeight="15"/>
  <cols>
    <col min="1" max="1" width="5.42578125" style="2" customWidth="1"/>
    <col min="2" max="2" width="51.28515625" style="2" customWidth="1"/>
    <col min="3" max="3" width="7.5703125" style="2" customWidth="1"/>
    <col min="4" max="4" width="10" style="2" customWidth="1"/>
    <col min="5" max="6" width="10.140625" style="2" customWidth="1"/>
    <col min="7" max="7" width="12.85546875" style="2" customWidth="1"/>
    <col min="8" max="8" width="8.85546875" style="2" customWidth="1"/>
    <col min="9" max="11" width="7.140625" style="2" customWidth="1"/>
    <col min="12" max="12" width="9.140625" style="2" customWidth="1"/>
    <col min="13" max="15" width="7.140625" style="2" customWidth="1"/>
    <col min="16" max="16" width="9.85546875" style="2" customWidth="1"/>
    <col min="17" max="19" width="7.140625" style="2" customWidth="1"/>
    <col min="20" max="20" width="9.28515625" style="2" customWidth="1"/>
    <col min="21" max="23" width="7.140625" style="2" customWidth="1"/>
    <col min="24" max="16384" width="9.140625" style="2"/>
  </cols>
  <sheetData>
    <row r="1" spans="1:24" ht="14.45" customHeight="1">
      <c r="A1" s="29"/>
      <c r="B1" s="28"/>
      <c r="C1" s="30"/>
      <c r="E1" s="74"/>
      <c r="F1" s="74"/>
      <c r="G1" s="69" t="s">
        <v>693</v>
      </c>
      <c r="H1"/>
      <c r="I1"/>
      <c r="J1"/>
      <c r="K1"/>
      <c r="L1"/>
      <c r="M1"/>
      <c r="N1"/>
      <c r="O1"/>
      <c r="P1"/>
      <c r="Q1"/>
      <c r="R1"/>
      <c r="S1"/>
      <c r="T1"/>
      <c r="U1"/>
      <c r="V1"/>
      <c r="W1"/>
      <c r="X1"/>
    </row>
    <row r="2" spans="1:24" ht="15.75" customHeight="1">
      <c r="A2" s="65"/>
      <c r="B2" s="1081" t="s">
        <v>380</v>
      </c>
      <c r="C2" s="1081"/>
      <c r="D2" s="1081"/>
      <c r="E2" s="1081"/>
      <c r="F2" s="1081"/>
      <c r="G2" s="66"/>
      <c r="H2"/>
      <c r="I2"/>
      <c r="J2"/>
      <c r="K2"/>
      <c r="L2"/>
      <c r="M2"/>
      <c r="N2"/>
      <c r="O2"/>
      <c r="P2"/>
      <c r="Q2"/>
      <c r="R2"/>
      <c r="S2"/>
      <c r="T2"/>
      <c r="U2"/>
      <c r="V2"/>
      <c r="W2"/>
      <c r="X2"/>
    </row>
    <row r="3" spans="1:24" ht="15" customHeight="1">
      <c r="A3" s="65"/>
      <c r="B3" s="1080" t="s">
        <v>198</v>
      </c>
      <c r="C3" s="1080"/>
      <c r="D3" s="1080"/>
      <c r="E3" s="1080"/>
      <c r="F3" s="1080"/>
      <c r="G3" s="67"/>
      <c r="H3"/>
      <c r="I3"/>
      <c r="J3"/>
      <c r="K3"/>
      <c r="L3"/>
      <c r="M3"/>
      <c r="N3"/>
      <c r="O3"/>
      <c r="P3"/>
      <c r="Q3"/>
      <c r="R3"/>
      <c r="S3"/>
      <c r="T3"/>
      <c r="U3"/>
      <c r="V3"/>
      <c r="W3"/>
      <c r="X3"/>
    </row>
    <row r="4" spans="1:24" ht="15" customHeight="1">
      <c r="A4" s="73" t="s">
        <v>685</v>
      </c>
      <c r="B4" s="73"/>
      <c r="C4" s="73"/>
      <c r="D4" s="73"/>
      <c r="E4" s="73"/>
      <c r="F4" s="73"/>
      <c r="G4" s="73"/>
      <c r="H4"/>
      <c r="I4"/>
      <c r="J4"/>
      <c r="K4"/>
      <c r="L4"/>
      <c r="M4"/>
      <c r="N4"/>
      <c r="O4"/>
      <c r="P4"/>
      <c r="Q4"/>
      <c r="R4"/>
      <c r="S4"/>
      <c r="T4"/>
      <c r="U4"/>
      <c r="V4"/>
      <c r="W4"/>
      <c r="X4"/>
    </row>
    <row r="5" spans="1:24">
      <c r="A5" s="73" t="s">
        <v>697</v>
      </c>
      <c r="B5" s="75"/>
      <c r="C5" s="75"/>
      <c r="D5" s="75"/>
      <c r="E5" s="75"/>
      <c r="F5" s="75"/>
      <c r="G5" s="67"/>
      <c r="H5"/>
      <c r="I5"/>
      <c r="J5"/>
      <c r="K5"/>
      <c r="L5"/>
      <c r="M5"/>
      <c r="N5"/>
      <c r="O5"/>
      <c r="P5"/>
      <c r="Q5"/>
      <c r="R5"/>
      <c r="S5"/>
      <c r="T5"/>
      <c r="U5"/>
      <c r="V5"/>
      <c r="W5"/>
      <c r="X5"/>
    </row>
    <row r="6" spans="1:24">
      <c r="A6" s="1086" t="s">
        <v>156</v>
      </c>
      <c r="B6" s="1087"/>
      <c r="C6" s="1087"/>
      <c r="D6" s="1087"/>
      <c r="E6" s="1087"/>
      <c r="F6" s="1087"/>
      <c r="G6" s="1087"/>
      <c r="H6"/>
      <c r="I6"/>
      <c r="J6"/>
      <c r="K6"/>
      <c r="L6"/>
      <c r="M6"/>
      <c r="N6"/>
      <c r="O6"/>
      <c r="P6"/>
      <c r="Q6"/>
      <c r="R6"/>
      <c r="S6"/>
      <c r="T6"/>
      <c r="U6"/>
      <c r="V6"/>
      <c r="W6"/>
      <c r="X6"/>
    </row>
    <row r="7" spans="1:24" ht="24.75" customHeight="1">
      <c r="A7" s="1082" t="s">
        <v>6</v>
      </c>
      <c r="B7" s="1083" t="s">
        <v>7</v>
      </c>
      <c r="C7" s="1084" t="s">
        <v>20</v>
      </c>
      <c r="D7" s="1085" t="s">
        <v>72</v>
      </c>
      <c r="E7" s="1085"/>
      <c r="F7" s="1085"/>
      <c r="G7" s="1085"/>
      <c r="H7"/>
      <c r="I7"/>
      <c r="J7"/>
      <c r="K7"/>
      <c r="L7"/>
      <c r="M7"/>
      <c r="N7"/>
      <c r="O7"/>
      <c r="P7"/>
      <c r="Q7"/>
      <c r="R7"/>
      <c r="S7"/>
      <c r="T7"/>
      <c r="U7"/>
      <c r="V7"/>
      <c r="W7"/>
      <c r="X7"/>
    </row>
    <row r="8" spans="1:24" ht="96" customHeight="1">
      <c r="A8" s="1082"/>
      <c r="B8" s="1083"/>
      <c r="C8" s="1084"/>
      <c r="D8" s="5" t="s">
        <v>199</v>
      </c>
      <c r="E8" s="5" t="s">
        <v>158</v>
      </c>
      <c r="F8" s="5" t="s">
        <v>159</v>
      </c>
      <c r="G8" s="5" t="s">
        <v>151</v>
      </c>
      <c r="H8"/>
      <c r="I8"/>
      <c r="J8"/>
      <c r="K8"/>
      <c r="L8"/>
      <c r="M8"/>
      <c r="N8"/>
      <c r="O8"/>
      <c r="P8"/>
      <c r="Q8"/>
      <c r="R8"/>
      <c r="S8"/>
      <c r="T8"/>
      <c r="U8"/>
      <c r="V8"/>
      <c r="W8"/>
      <c r="X8"/>
    </row>
    <row r="9" spans="1:24">
      <c r="A9" s="61"/>
      <c r="B9" s="62"/>
      <c r="C9" s="63"/>
      <c r="D9" s="6">
        <v>2021</v>
      </c>
      <c r="E9" s="6">
        <v>2022</v>
      </c>
      <c r="F9" s="6" t="s">
        <v>684</v>
      </c>
      <c r="G9" s="6" t="s">
        <v>695</v>
      </c>
      <c r="H9"/>
      <c r="I9"/>
      <c r="J9"/>
      <c r="K9"/>
      <c r="L9"/>
      <c r="M9"/>
      <c r="N9"/>
      <c r="O9"/>
      <c r="P9"/>
      <c r="Q9"/>
      <c r="R9"/>
      <c r="S9"/>
      <c r="T9"/>
      <c r="U9"/>
      <c r="V9"/>
      <c r="W9"/>
      <c r="X9"/>
    </row>
    <row r="10" spans="1:24">
      <c r="A10" s="907">
        <v>1</v>
      </c>
      <c r="B10" s="907">
        <v>2</v>
      </c>
      <c r="C10" s="907">
        <v>3</v>
      </c>
      <c r="D10" s="907">
        <v>4</v>
      </c>
      <c r="E10" s="907">
        <v>5</v>
      </c>
      <c r="F10" s="907">
        <v>6</v>
      </c>
      <c r="G10" s="907">
        <v>7</v>
      </c>
      <c r="H10"/>
      <c r="I10"/>
      <c r="J10"/>
      <c r="K10"/>
      <c r="L10"/>
      <c r="M10"/>
      <c r="N10"/>
      <c r="O10"/>
      <c r="P10"/>
      <c r="Q10"/>
      <c r="R10"/>
      <c r="S10"/>
      <c r="T10"/>
      <c r="U10"/>
      <c r="V10"/>
      <c r="W10"/>
      <c r="X10"/>
    </row>
    <row r="11" spans="1:24" s="3" customFormat="1">
      <c r="A11" s="908">
        <v>1</v>
      </c>
      <c r="B11" s="909" t="s">
        <v>160</v>
      </c>
      <c r="C11" s="910" t="s">
        <v>25</v>
      </c>
      <c r="D11" s="911">
        <v>0</v>
      </c>
      <c r="E11" s="911">
        <v>0</v>
      </c>
      <c r="F11" s="911">
        <v>8.3483032867728638E-2</v>
      </c>
      <c r="G11" s="911">
        <v>1.521765190366362</v>
      </c>
      <c r="H11"/>
      <c r="I11"/>
      <c r="J11"/>
      <c r="K11"/>
      <c r="L11"/>
      <c r="M11"/>
      <c r="N11"/>
      <c r="O11"/>
      <c r="P11"/>
      <c r="Q11"/>
      <c r="R11"/>
      <c r="S11"/>
      <c r="T11"/>
      <c r="U11"/>
      <c r="V11"/>
      <c r="W11"/>
      <c r="X11"/>
    </row>
    <row r="12" spans="1:24">
      <c r="A12" s="912" t="s">
        <v>9</v>
      </c>
      <c r="B12" s="913" t="s">
        <v>96</v>
      </c>
      <c r="C12" s="914" t="s">
        <v>25</v>
      </c>
      <c r="D12" s="915">
        <v>0</v>
      </c>
      <c r="E12" s="915">
        <v>0</v>
      </c>
      <c r="F12" s="896">
        <v>7.5515212709747426E-2</v>
      </c>
      <c r="G12" s="915">
        <v>0</v>
      </c>
      <c r="H12"/>
      <c r="I12"/>
      <c r="J12"/>
      <c r="K12"/>
      <c r="L12"/>
      <c r="M12"/>
      <c r="N12"/>
      <c r="O12"/>
      <c r="P12"/>
      <c r="Q12"/>
      <c r="R12"/>
      <c r="S12"/>
      <c r="T12"/>
      <c r="U12"/>
      <c r="V12"/>
      <c r="W12"/>
      <c r="X12"/>
    </row>
    <row r="13" spans="1:24">
      <c r="A13" s="912" t="s">
        <v>10</v>
      </c>
      <c r="B13" s="913" t="s">
        <v>35</v>
      </c>
      <c r="C13" s="914" t="s">
        <v>25</v>
      </c>
      <c r="D13" s="915">
        <v>0</v>
      </c>
      <c r="E13" s="915">
        <v>0</v>
      </c>
      <c r="F13" s="896">
        <v>0</v>
      </c>
      <c r="G13" s="915">
        <v>1.1086549835359332</v>
      </c>
      <c r="H13"/>
      <c r="I13"/>
      <c r="J13"/>
      <c r="K13"/>
      <c r="L13"/>
      <c r="M13"/>
      <c r="N13"/>
      <c r="O13"/>
      <c r="P13"/>
      <c r="Q13"/>
      <c r="R13"/>
      <c r="S13"/>
      <c r="T13"/>
      <c r="U13"/>
      <c r="V13"/>
      <c r="W13"/>
      <c r="X13"/>
    </row>
    <row r="14" spans="1:24">
      <c r="A14" s="912" t="s">
        <v>36</v>
      </c>
      <c r="B14" s="913" t="s">
        <v>162</v>
      </c>
      <c r="C14" s="914" t="s">
        <v>25</v>
      </c>
      <c r="D14" s="915">
        <v>0</v>
      </c>
      <c r="E14" s="915">
        <v>0</v>
      </c>
      <c r="F14" s="915">
        <v>0</v>
      </c>
      <c r="G14" s="915">
        <v>0.24390409637790531</v>
      </c>
      <c r="H14"/>
      <c r="I14"/>
      <c r="J14"/>
      <c r="K14"/>
      <c r="L14"/>
      <c r="M14"/>
      <c r="N14"/>
      <c r="O14"/>
      <c r="P14"/>
      <c r="Q14"/>
      <c r="R14"/>
      <c r="S14"/>
      <c r="T14"/>
      <c r="U14"/>
      <c r="V14"/>
      <c r="W14"/>
      <c r="X14"/>
    </row>
    <row r="15" spans="1:24">
      <c r="A15" s="912" t="s">
        <v>37</v>
      </c>
      <c r="B15" s="913" t="s">
        <v>38</v>
      </c>
      <c r="C15" s="914" t="s">
        <v>25</v>
      </c>
      <c r="D15" s="915">
        <v>0</v>
      </c>
      <c r="E15" s="915">
        <v>0</v>
      </c>
      <c r="F15" s="896">
        <v>0</v>
      </c>
      <c r="G15" s="915">
        <v>0.24390409637790531</v>
      </c>
      <c r="H15"/>
      <c r="I15"/>
      <c r="J15"/>
      <c r="K15"/>
      <c r="L15"/>
      <c r="M15"/>
      <c r="N15"/>
      <c r="O15"/>
      <c r="P15"/>
      <c r="Q15"/>
      <c r="R15"/>
      <c r="S15"/>
      <c r="T15"/>
      <c r="U15"/>
      <c r="V15"/>
      <c r="W15"/>
      <c r="X15"/>
    </row>
    <row r="16" spans="1:24">
      <c r="A16" s="912" t="s">
        <v>39</v>
      </c>
      <c r="B16" s="913" t="s">
        <v>97</v>
      </c>
      <c r="C16" s="914" t="s">
        <v>25</v>
      </c>
      <c r="D16" s="915">
        <v>0</v>
      </c>
      <c r="E16" s="915">
        <v>0</v>
      </c>
      <c r="F16" s="896">
        <v>0</v>
      </c>
      <c r="G16" s="915">
        <v>0</v>
      </c>
      <c r="H16"/>
      <c r="I16"/>
      <c r="J16"/>
      <c r="K16"/>
      <c r="L16"/>
      <c r="M16"/>
      <c r="N16"/>
      <c r="O16"/>
      <c r="P16"/>
      <c r="Q16"/>
      <c r="R16"/>
      <c r="S16"/>
      <c r="T16"/>
      <c r="U16"/>
      <c r="V16"/>
      <c r="W16"/>
      <c r="X16"/>
    </row>
    <row r="17" spans="1:24">
      <c r="A17" s="912" t="s">
        <v>41</v>
      </c>
      <c r="B17" s="913" t="s">
        <v>42</v>
      </c>
      <c r="C17" s="914" t="s">
        <v>25</v>
      </c>
      <c r="D17" s="915">
        <v>0</v>
      </c>
      <c r="E17" s="915">
        <v>0</v>
      </c>
      <c r="F17" s="896">
        <v>0</v>
      </c>
      <c r="G17" s="915">
        <v>0</v>
      </c>
      <c r="H17"/>
      <c r="I17"/>
      <c r="J17"/>
      <c r="K17"/>
      <c r="L17"/>
      <c r="M17"/>
      <c r="N17"/>
      <c r="O17"/>
      <c r="P17"/>
      <c r="Q17"/>
      <c r="R17"/>
      <c r="S17"/>
      <c r="T17"/>
      <c r="U17"/>
      <c r="V17"/>
      <c r="W17"/>
      <c r="X17"/>
    </row>
    <row r="18" spans="1:24">
      <c r="A18" s="912" t="s">
        <v>43</v>
      </c>
      <c r="B18" s="913" t="s">
        <v>200</v>
      </c>
      <c r="C18" s="914" t="s">
        <v>25</v>
      </c>
      <c r="D18" s="915">
        <v>0</v>
      </c>
      <c r="E18" s="915">
        <v>0</v>
      </c>
      <c r="F18" s="915">
        <v>7.9678201579812067E-3</v>
      </c>
      <c r="G18" s="915">
        <v>0.16920611045252365</v>
      </c>
      <c r="H18"/>
      <c r="I18"/>
      <c r="J18"/>
      <c r="K18"/>
      <c r="L18"/>
      <c r="M18"/>
      <c r="N18"/>
      <c r="O18"/>
      <c r="P18"/>
      <c r="Q18"/>
      <c r="R18"/>
      <c r="S18"/>
      <c r="T18"/>
      <c r="U18"/>
      <c r="V18"/>
      <c r="W18"/>
      <c r="X18"/>
    </row>
    <row r="19" spans="1:24">
      <c r="A19" s="912" t="s">
        <v>44</v>
      </c>
      <c r="B19" s="913" t="s">
        <v>45</v>
      </c>
      <c r="C19" s="914" t="s">
        <v>25</v>
      </c>
      <c r="D19" s="915">
        <v>0</v>
      </c>
      <c r="E19" s="915">
        <v>0</v>
      </c>
      <c r="F19" s="896">
        <v>5.4500660282758981E-3</v>
      </c>
      <c r="G19" s="915">
        <v>0.10192800477368308</v>
      </c>
      <c r="H19"/>
      <c r="I19"/>
      <c r="J19"/>
      <c r="K19"/>
      <c r="L19"/>
      <c r="M19"/>
      <c r="N19"/>
      <c r="O19"/>
      <c r="P19"/>
      <c r="Q19"/>
      <c r="R19"/>
      <c r="S19"/>
      <c r="T19"/>
      <c r="U19"/>
      <c r="V19"/>
      <c r="W19"/>
      <c r="X19"/>
    </row>
    <row r="20" spans="1:24">
      <c r="A20" s="912" t="s">
        <v>46</v>
      </c>
      <c r="B20" s="913" t="s">
        <v>47</v>
      </c>
      <c r="C20" s="914" t="s">
        <v>25</v>
      </c>
      <c r="D20" s="915">
        <v>0</v>
      </c>
      <c r="E20" s="915">
        <v>0</v>
      </c>
      <c r="F20" s="896">
        <v>1.1364881788711713E-3</v>
      </c>
      <c r="G20" s="915">
        <v>2.1117989309938922E-2</v>
      </c>
      <c r="H20"/>
      <c r="I20"/>
      <c r="J20"/>
      <c r="K20"/>
      <c r="L20"/>
      <c r="M20"/>
      <c r="N20"/>
      <c r="O20"/>
      <c r="P20"/>
      <c r="Q20"/>
      <c r="R20"/>
      <c r="S20"/>
      <c r="T20"/>
      <c r="U20"/>
      <c r="V20"/>
      <c r="W20"/>
      <c r="X20"/>
    </row>
    <row r="21" spans="1:24">
      <c r="A21" s="912" t="s">
        <v>48</v>
      </c>
      <c r="B21" s="913" t="s">
        <v>49</v>
      </c>
      <c r="C21" s="914" t="s">
        <v>25</v>
      </c>
      <c r="D21" s="915">
        <v>0</v>
      </c>
      <c r="E21" s="915">
        <v>0</v>
      </c>
      <c r="F21" s="896">
        <v>1.3812659508341373E-3</v>
      </c>
      <c r="G21" s="915">
        <v>4.616011636890166E-2</v>
      </c>
      <c r="H21"/>
      <c r="I21"/>
      <c r="J21"/>
      <c r="K21"/>
      <c r="L21"/>
      <c r="M21"/>
      <c r="N21"/>
      <c r="O21"/>
      <c r="P21"/>
      <c r="Q21"/>
      <c r="R21"/>
      <c r="S21"/>
      <c r="T21"/>
      <c r="U21"/>
      <c r="V21"/>
      <c r="W21"/>
      <c r="X21"/>
    </row>
    <row r="22" spans="1:24" s="3" customFormat="1">
      <c r="A22" s="908">
        <v>2</v>
      </c>
      <c r="B22" s="909" t="s">
        <v>164</v>
      </c>
      <c r="C22" s="910" t="s">
        <v>25</v>
      </c>
      <c r="D22" s="911">
        <v>0</v>
      </c>
      <c r="E22" s="911">
        <v>0</v>
      </c>
      <c r="F22" s="911">
        <v>5.574487101698767E-3</v>
      </c>
      <c r="G22" s="911">
        <v>0.11137423689543212</v>
      </c>
      <c r="H22"/>
      <c r="I22"/>
      <c r="J22"/>
      <c r="K22"/>
      <c r="L22"/>
      <c r="M22"/>
      <c r="N22"/>
      <c r="O22"/>
      <c r="P22"/>
      <c r="Q22"/>
      <c r="R22"/>
      <c r="S22"/>
      <c r="T22"/>
      <c r="U22"/>
      <c r="V22"/>
      <c r="W22"/>
      <c r="X22"/>
    </row>
    <row r="23" spans="1:24">
      <c r="A23" s="912" t="s">
        <v>11</v>
      </c>
      <c r="B23" s="913" t="s">
        <v>45</v>
      </c>
      <c r="C23" s="914" t="s">
        <v>25</v>
      </c>
      <c r="D23" s="915">
        <v>0</v>
      </c>
      <c r="E23" s="915">
        <v>0</v>
      </c>
      <c r="F23" s="896">
        <v>3.9860388041254961E-3</v>
      </c>
      <c r="G23" s="915">
        <v>8.1764771960060018E-2</v>
      </c>
      <c r="H23"/>
      <c r="I23"/>
      <c r="J23"/>
      <c r="K23"/>
      <c r="L23"/>
      <c r="M23"/>
      <c r="N23"/>
      <c r="O23"/>
      <c r="P23"/>
      <c r="Q23"/>
      <c r="R23"/>
      <c r="S23"/>
      <c r="T23"/>
      <c r="U23"/>
      <c r="V23"/>
      <c r="W23"/>
      <c r="X23"/>
    </row>
    <row r="24" spans="1:24">
      <c r="A24" s="912" t="s">
        <v>12</v>
      </c>
      <c r="B24" s="913" t="s">
        <v>50</v>
      </c>
      <c r="C24" s="914" t="s">
        <v>25</v>
      </c>
      <c r="D24" s="915">
        <v>0</v>
      </c>
      <c r="E24" s="915">
        <v>0</v>
      </c>
      <c r="F24" s="896">
        <v>8.7692853690760932E-4</v>
      </c>
      <c r="G24" s="915">
        <v>1.7988249831213207E-2</v>
      </c>
      <c r="H24"/>
      <c r="I24"/>
      <c r="J24"/>
      <c r="K24"/>
      <c r="L24"/>
      <c r="M24"/>
      <c r="N24"/>
      <c r="O24"/>
      <c r="P24"/>
      <c r="Q24"/>
      <c r="R24"/>
      <c r="S24"/>
      <c r="T24"/>
      <c r="U24"/>
      <c r="V24"/>
      <c r="W24"/>
      <c r="X24"/>
    </row>
    <row r="25" spans="1:24">
      <c r="A25" s="912" t="s">
        <v>51</v>
      </c>
      <c r="B25" s="913" t="s">
        <v>49</v>
      </c>
      <c r="C25" s="914" t="s">
        <v>25</v>
      </c>
      <c r="D25" s="915">
        <v>0</v>
      </c>
      <c r="E25" s="915">
        <v>0</v>
      </c>
      <c r="F25" s="896">
        <v>7.1151976066566151E-4</v>
      </c>
      <c r="G25" s="915">
        <v>1.1621215104158891E-2</v>
      </c>
      <c r="H25"/>
      <c r="I25"/>
      <c r="J25"/>
      <c r="K25"/>
      <c r="L25"/>
      <c r="M25"/>
      <c r="N25"/>
      <c r="O25"/>
      <c r="P25"/>
      <c r="Q25"/>
      <c r="R25"/>
      <c r="S25"/>
      <c r="T25"/>
      <c r="U25"/>
      <c r="V25"/>
      <c r="W25"/>
      <c r="X25"/>
    </row>
    <row r="26" spans="1:24" s="3" customFormat="1">
      <c r="A26" s="916" t="s">
        <v>134</v>
      </c>
      <c r="B26" s="917" t="s">
        <v>165</v>
      </c>
      <c r="C26" s="910" t="s">
        <v>25</v>
      </c>
      <c r="D26" s="911">
        <v>0</v>
      </c>
      <c r="E26" s="911">
        <v>0</v>
      </c>
      <c r="F26" s="911">
        <v>0</v>
      </c>
      <c r="G26" s="911">
        <v>0</v>
      </c>
      <c r="H26"/>
      <c r="I26"/>
      <c r="J26"/>
      <c r="K26"/>
      <c r="L26"/>
      <c r="M26"/>
      <c r="N26"/>
      <c r="O26"/>
      <c r="P26"/>
      <c r="Q26"/>
      <c r="R26"/>
      <c r="S26"/>
      <c r="T26"/>
      <c r="U26"/>
      <c r="V26"/>
      <c r="W26"/>
      <c r="X26"/>
    </row>
    <row r="27" spans="1:24">
      <c r="A27" s="918" t="s">
        <v>52</v>
      </c>
      <c r="B27" s="919" t="s">
        <v>45</v>
      </c>
      <c r="C27" s="914" t="s">
        <v>25</v>
      </c>
      <c r="D27" s="915">
        <v>0</v>
      </c>
      <c r="E27" s="915">
        <v>0</v>
      </c>
      <c r="F27" s="896">
        <v>0</v>
      </c>
      <c r="G27" s="915">
        <v>0</v>
      </c>
      <c r="H27"/>
      <c r="I27"/>
      <c r="J27"/>
      <c r="K27"/>
      <c r="L27"/>
      <c r="M27"/>
      <c r="N27"/>
      <c r="O27"/>
      <c r="P27"/>
      <c r="Q27"/>
      <c r="R27"/>
      <c r="S27"/>
      <c r="T27"/>
      <c r="U27"/>
      <c r="V27"/>
      <c r="W27"/>
      <c r="X27"/>
    </row>
    <row r="28" spans="1:24">
      <c r="A28" s="918" t="s">
        <v>53</v>
      </c>
      <c r="B28" s="919" t="s">
        <v>47</v>
      </c>
      <c r="C28" s="914" t="s">
        <v>25</v>
      </c>
      <c r="D28" s="915">
        <v>0</v>
      </c>
      <c r="E28" s="915">
        <v>0</v>
      </c>
      <c r="F28" s="896">
        <v>0</v>
      </c>
      <c r="G28" s="915">
        <v>0</v>
      </c>
      <c r="H28"/>
      <c r="I28"/>
      <c r="J28"/>
      <c r="K28"/>
      <c r="L28"/>
      <c r="M28"/>
      <c r="N28"/>
      <c r="O28"/>
      <c r="P28"/>
      <c r="Q28"/>
      <c r="R28"/>
      <c r="S28"/>
      <c r="T28"/>
      <c r="U28"/>
      <c r="V28"/>
      <c r="W28"/>
      <c r="X28"/>
    </row>
    <row r="29" spans="1:24">
      <c r="A29" s="912" t="s">
        <v>54</v>
      </c>
      <c r="B29" s="920" t="s">
        <v>179</v>
      </c>
      <c r="C29" s="914" t="s">
        <v>25</v>
      </c>
      <c r="D29" s="915">
        <v>0</v>
      </c>
      <c r="E29" s="915">
        <v>0</v>
      </c>
      <c r="F29" s="896">
        <v>0</v>
      </c>
      <c r="G29" s="915">
        <v>0</v>
      </c>
      <c r="H29"/>
      <c r="I29"/>
      <c r="J29"/>
      <c r="K29"/>
      <c r="L29"/>
      <c r="M29"/>
      <c r="N29"/>
      <c r="O29"/>
      <c r="P29"/>
      <c r="Q29"/>
      <c r="R29"/>
      <c r="S29"/>
      <c r="T29"/>
      <c r="U29"/>
      <c r="V29"/>
      <c r="W29"/>
      <c r="X29"/>
    </row>
    <row r="30" spans="1:24" s="3" customFormat="1">
      <c r="A30" s="908" t="s">
        <v>135</v>
      </c>
      <c r="B30" s="909" t="s">
        <v>98</v>
      </c>
      <c r="C30" s="910" t="s">
        <v>25</v>
      </c>
      <c r="D30" s="915">
        <v>0</v>
      </c>
      <c r="E30" s="915">
        <v>0</v>
      </c>
      <c r="F30" s="896">
        <v>0</v>
      </c>
      <c r="G30" s="915">
        <v>0</v>
      </c>
      <c r="H30"/>
      <c r="I30"/>
      <c r="J30"/>
      <c r="K30"/>
      <c r="L30"/>
      <c r="M30"/>
      <c r="N30"/>
      <c r="O30"/>
      <c r="P30"/>
      <c r="Q30"/>
      <c r="R30"/>
      <c r="S30"/>
      <c r="T30"/>
      <c r="U30"/>
      <c r="V30"/>
      <c r="W30"/>
      <c r="X30"/>
    </row>
    <row r="31" spans="1:24" s="3" customFormat="1">
      <c r="A31" s="908" t="s">
        <v>129</v>
      </c>
      <c r="B31" s="909" t="s">
        <v>4</v>
      </c>
      <c r="C31" s="910" t="s">
        <v>25</v>
      </c>
      <c r="D31" s="915">
        <v>0</v>
      </c>
      <c r="E31" s="915">
        <v>0</v>
      </c>
      <c r="F31" s="896">
        <v>0</v>
      </c>
      <c r="G31" s="915">
        <v>0</v>
      </c>
      <c r="H31"/>
      <c r="I31"/>
      <c r="J31"/>
      <c r="K31"/>
      <c r="L31"/>
      <c r="M31"/>
      <c r="N31"/>
      <c r="O31"/>
      <c r="P31"/>
      <c r="Q31"/>
      <c r="R31"/>
      <c r="S31"/>
      <c r="T31"/>
      <c r="U31"/>
      <c r="V31"/>
      <c r="W31"/>
      <c r="X31"/>
    </row>
    <row r="32" spans="1:24" s="3" customFormat="1">
      <c r="A32" s="908" t="s">
        <v>130</v>
      </c>
      <c r="B32" s="909" t="s">
        <v>55</v>
      </c>
      <c r="C32" s="910" t="s">
        <v>25</v>
      </c>
      <c r="D32" s="911">
        <v>0</v>
      </c>
      <c r="E32" s="911">
        <v>0</v>
      </c>
      <c r="F32" s="911">
        <v>8.9057519969427401E-2</v>
      </c>
      <c r="G32" s="911">
        <v>1.6331394272617941</v>
      </c>
      <c r="H32"/>
      <c r="I32"/>
      <c r="J32"/>
      <c r="K32"/>
      <c r="L32"/>
      <c r="M32"/>
      <c r="N32"/>
      <c r="O32"/>
      <c r="P32"/>
      <c r="Q32"/>
      <c r="R32"/>
      <c r="S32"/>
      <c r="T32"/>
      <c r="U32"/>
      <c r="V32"/>
      <c r="W32"/>
      <c r="X32"/>
    </row>
    <row r="33" spans="1:24" s="3" customFormat="1">
      <c r="A33" s="908" t="s">
        <v>131</v>
      </c>
      <c r="B33" s="909" t="s">
        <v>166</v>
      </c>
      <c r="C33" s="910" t="s">
        <v>25</v>
      </c>
      <c r="D33" s="911">
        <v>0</v>
      </c>
      <c r="E33" s="911">
        <v>0</v>
      </c>
      <c r="F33" s="911">
        <v>0</v>
      </c>
      <c r="G33" s="911">
        <v>0</v>
      </c>
      <c r="H33"/>
      <c r="I33"/>
      <c r="J33"/>
      <c r="K33"/>
      <c r="L33"/>
      <c r="M33"/>
      <c r="N33"/>
      <c r="O33"/>
      <c r="P33"/>
      <c r="Q33"/>
      <c r="R33"/>
      <c r="S33"/>
      <c r="T33"/>
      <c r="U33"/>
      <c r="V33"/>
      <c r="W33"/>
      <c r="X33"/>
    </row>
    <row r="34" spans="1:24" s="3" customFormat="1">
      <c r="A34" s="908" t="s">
        <v>132</v>
      </c>
      <c r="B34" s="909" t="s">
        <v>201</v>
      </c>
      <c r="C34" s="910" t="s">
        <v>25</v>
      </c>
      <c r="D34" s="911">
        <v>0</v>
      </c>
      <c r="E34" s="911">
        <v>0</v>
      </c>
      <c r="F34" s="911">
        <v>0</v>
      </c>
      <c r="G34" s="890">
        <v>3.9832668957604733E-2</v>
      </c>
      <c r="H34"/>
      <c r="I34"/>
      <c r="J34"/>
      <c r="K34"/>
      <c r="L34"/>
      <c r="M34"/>
      <c r="N34"/>
      <c r="O34"/>
      <c r="P34"/>
      <c r="Q34"/>
      <c r="R34"/>
      <c r="S34"/>
      <c r="T34"/>
      <c r="U34"/>
      <c r="V34"/>
      <c r="W34"/>
      <c r="X34"/>
    </row>
    <row r="35" spans="1:24">
      <c r="A35" s="912" t="s">
        <v>113</v>
      </c>
      <c r="B35" s="913" t="s">
        <v>57</v>
      </c>
      <c r="C35" s="914" t="s">
        <v>78</v>
      </c>
      <c r="D35" s="915" t="s">
        <v>354</v>
      </c>
      <c r="E35" s="915" t="s">
        <v>354</v>
      </c>
      <c r="F35" s="915" t="s">
        <v>354</v>
      </c>
      <c r="G35" s="922">
        <v>7.1698804123688509E-3</v>
      </c>
      <c r="H35"/>
      <c r="I35"/>
      <c r="J35"/>
      <c r="K35"/>
      <c r="L35"/>
      <c r="M35"/>
      <c r="N35"/>
      <c r="O35"/>
      <c r="P35"/>
      <c r="Q35"/>
      <c r="R35"/>
      <c r="S35"/>
      <c r="T35"/>
      <c r="U35"/>
      <c r="V35"/>
      <c r="W35"/>
      <c r="X35"/>
    </row>
    <row r="36" spans="1:24">
      <c r="A36" s="912" t="s">
        <v>115</v>
      </c>
      <c r="B36" s="913" t="s">
        <v>79</v>
      </c>
      <c r="C36" s="914" t="s">
        <v>25</v>
      </c>
      <c r="D36" s="915" t="s">
        <v>354</v>
      </c>
      <c r="E36" s="915" t="s">
        <v>354</v>
      </c>
      <c r="F36" s="915" t="s">
        <v>354</v>
      </c>
      <c r="G36" s="921" t="s">
        <v>354</v>
      </c>
      <c r="H36"/>
      <c r="I36"/>
      <c r="J36"/>
      <c r="K36"/>
      <c r="L36"/>
      <c r="M36"/>
      <c r="N36"/>
      <c r="O36"/>
      <c r="P36"/>
      <c r="Q36"/>
      <c r="R36"/>
      <c r="S36"/>
      <c r="T36"/>
      <c r="U36"/>
      <c r="V36"/>
      <c r="W36"/>
      <c r="X36"/>
    </row>
    <row r="37" spans="1:24">
      <c r="A37" s="912" t="s">
        <v>117</v>
      </c>
      <c r="B37" s="913" t="s">
        <v>80</v>
      </c>
      <c r="C37" s="914" t="s">
        <v>25</v>
      </c>
      <c r="D37" s="915" t="s">
        <v>354</v>
      </c>
      <c r="E37" s="915" t="s">
        <v>354</v>
      </c>
      <c r="F37" s="915" t="s">
        <v>354</v>
      </c>
      <c r="G37" s="921" t="s">
        <v>354</v>
      </c>
      <c r="H37"/>
      <c r="I37"/>
      <c r="J37"/>
      <c r="K37"/>
      <c r="L37"/>
      <c r="M37"/>
      <c r="N37"/>
      <c r="O37"/>
      <c r="P37"/>
      <c r="Q37"/>
      <c r="R37"/>
      <c r="S37"/>
      <c r="T37"/>
      <c r="U37"/>
      <c r="V37"/>
      <c r="W37"/>
      <c r="X37"/>
    </row>
    <row r="38" spans="1:24">
      <c r="A38" s="912" t="s">
        <v>119</v>
      </c>
      <c r="B38" s="913" t="s">
        <v>63</v>
      </c>
      <c r="C38" s="914" t="s">
        <v>25</v>
      </c>
      <c r="D38" s="915" t="s">
        <v>354</v>
      </c>
      <c r="E38" s="915" t="s">
        <v>354</v>
      </c>
      <c r="F38" s="915" t="s">
        <v>354</v>
      </c>
      <c r="G38" s="921" t="s">
        <v>354</v>
      </c>
      <c r="H38"/>
      <c r="I38"/>
      <c r="J38"/>
      <c r="K38"/>
      <c r="L38"/>
      <c r="M38"/>
      <c r="N38"/>
      <c r="O38"/>
      <c r="P38"/>
      <c r="Q38"/>
      <c r="R38"/>
      <c r="S38"/>
      <c r="T38"/>
      <c r="U38"/>
      <c r="V38"/>
      <c r="W38"/>
      <c r="X38"/>
    </row>
    <row r="39" spans="1:24">
      <c r="A39" s="912" t="s">
        <v>168</v>
      </c>
      <c r="B39" s="913" t="s">
        <v>81</v>
      </c>
      <c r="C39" s="914" t="s">
        <v>25</v>
      </c>
      <c r="D39" s="915" t="s">
        <v>354</v>
      </c>
      <c r="E39" s="915" t="s">
        <v>354</v>
      </c>
      <c r="F39" s="915" t="s">
        <v>354</v>
      </c>
      <c r="G39" s="84">
        <v>3.2662788545235882E-2</v>
      </c>
      <c r="H39"/>
      <c r="I39"/>
      <c r="J39"/>
      <c r="K39"/>
      <c r="L39"/>
      <c r="M39"/>
      <c r="N39"/>
      <c r="O39"/>
      <c r="P39"/>
      <c r="Q39"/>
      <c r="R39"/>
      <c r="S39"/>
      <c r="T39"/>
      <c r="U39"/>
      <c r="V39"/>
      <c r="W39"/>
      <c r="X39"/>
    </row>
    <row r="40" spans="1:24" s="3" customFormat="1" ht="25.5" customHeight="1">
      <c r="A40" s="908" t="s">
        <v>140</v>
      </c>
      <c r="B40" s="909" t="s">
        <v>99</v>
      </c>
      <c r="C40" s="910" t="s">
        <v>25</v>
      </c>
      <c r="D40" s="911">
        <v>0</v>
      </c>
      <c r="E40" s="911">
        <v>0</v>
      </c>
      <c r="F40" s="911">
        <v>8.9057519969427401E-2</v>
      </c>
      <c r="G40" s="911">
        <v>1.6729720962193988</v>
      </c>
      <c r="H40"/>
      <c r="I40"/>
      <c r="J40"/>
      <c r="K40"/>
      <c r="L40"/>
      <c r="M40"/>
      <c r="N40"/>
      <c r="O40"/>
      <c r="P40"/>
      <c r="Q40"/>
      <c r="R40"/>
      <c r="S40"/>
      <c r="T40"/>
      <c r="U40"/>
      <c r="V40"/>
      <c r="W40"/>
      <c r="X40"/>
    </row>
    <row r="41" spans="1:24" s="3" customFormat="1" ht="24.75" customHeight="1">
      <c r="A41" s="908" t="s">
        <v>141</v>
      </c>
      <c r="B41" s="909" t="s">
        <v>401</v>
      </c>
      <c r="C41" s="910" t="s">
        <v>67</v>
      </c>
      <c r="D41" s="911">
        <v>0</v>
      </c>
      <c r="E41" s="911">
        <v>0</v>
      </c>
      <c r="F41" s="911">
        <v>0.2736550006170464</v>
      </c>
      <c r="G41" s="911">
        <v>4.4845426687880776</v>
      </c>
      <c r="H41"/>
      <c r="I41"/>
      <c r="J41"/>
      <c r="K41"/>
      <c r="L41"/>
      <c r="M41"/>
      <c r="N41"/>
      <c r="O41"/>
      <c r="P41"/>
      <c r="Q41"/>
      <c r="R41"/>
      <c r="S41"/>
      <c r="T41"/>
      <c r="U41"/>
      <c r="V41"/>
      <c r="W41"/>
      <c r="X41"/>
    </row>
    <row r="42" spans="1:24" s="3" customFormat="1" ht="25.5">
      <c r="A42" s="908" t="s">
        <v>142</v>
      </c>
      <c r="B42" s="909" t="s">
        <v>202</v>
      </c>
      <c r="C42" s="910" t="s">
        <v>8</v>
      </c>
      <c r="D42" s="911">
        <v>320.745</v>
      </c>
      <c r="E42" s="911">
        <v>205.328</v>
      </c>
      <c r="F42" s="911">
        <v>325.43721024142644</v>
      </c>
      <c r="G42" s="911">
        <v>373.053</v>
      </c>
      <c r="H42"/>
      <c r="I42"/>
      <c r="J42"/>
      <c r="K42"/>
      <c r="L42"/>
      <c r="M42"/>
      <c r="N42"/>
      <c r="O42"/>
      <c r="P42"/>
      <c r="Q42"/>
      <c r="R42"/>
      <c r="S42"/>
      <c r="T42"/>
      <c r="U42"/>
      <c r="V42"/>
      <c r="W42"/>
      <c r="X42"/>
    </row>
    <row r="43" spans="1:24">
      <c r="A43" s="912" t="s">
        <v>85</v>
      </c>
      <c r="B43" s="913" t="s">
        <v>2</v>
      </c>
      <c r="C43" s="914" t="s">
        <v>8</v>
      </c>
      <c r="D43" s="915">
        <v>0</v>
      </c>
      <c r="E43" s="915">
        <v>0</v>
      </c>
      <c r="F43" s="915">
        <v>0</v>
      </c>
      <c r="G43" s="915">
        <v>0</v>
      </c>
      <c r="H43"/>
      <c r="I43"/>
      <c r="J43"/>
      <c r="K43"/>
      <c r="L43"/>
      <c r="M43"/>
      <c r="N43"/>
      <c r="O43"/>
      <c r="P43"/>
      <c r="Q43"/>
      <c r="R43"/>
      <c r="S43"/>
      <c r="T43"/>
      <c r="U43"/>
      <c r="V43"/>
      <c r="W43"/>
      <c r="X43"/>
    </row>
    <row r="44" spans="1:24">
      <c r="A44" s="912" t="s">
        <v>86</v>
      </c>
      <c r="B44" s="913" t="s">
        <v>128</v>
      </c>
      <c r="C44" s="914" t="s">
        <v>8</v>
      </c>
      <c r="D44" s="915">
        <v>0</v>
      </c>
      <c r="E44" s="915">
        <v>0</v>
      </c>
      <c r="F44" s="915">
        <v>0</v>
      </c>
      <c r="G44" s="915">
        <v>0</v>
      </c>
      <c r="H44"/>
      <c r="I44"/>
      <c r="J44"/>
      <c r="K44"/>
      <c r="L44"/>
      <c r="M44"/>
      <c r="N44"/>
      <c r="O44"/>
      <c r="P44"/>
      <c r="Q44"/>
      <c r="R44"/>
      <c r="S44"/>
      <c r="T44"/>
      <c r="U44"/>
      <c r="V44"/>
      <c r="W44"/>
      <c r="X44"/>
    </row>
    <row r="45" spans="1:24">
      <c r="A45" s="912" t="s">
        <v>203</v>
      </c>
      <c r="B45" s="913" t="s">
        <v>392</v>
      </c>
      <c r="C45" s="914" t="s">
        <v>8</v>
      </c>
      <c r="D45" s="915">
        <v>320.745</v>
      </c>
      <c r="E45" s="915">
        <v>205.328</v>
      </c>
      <c r="F45" s="915">
        <v>325.43721024142644</v>
      </c>
      <c r="G45" s="915">
        <v>373.053</v>
      </c>
      <c r="H45"/>
      <c r="I45"/>
      <c r="J45"/>
      <c r="K45"/>
      <c r="L45"/>
      <c r="M45"/>
      <c r="N45"/>
      <c r="O45"/>
      <c r="P45"/>
      <c r="Q45"/>
      <c r="R45"/>
      <c r="S45"/>
      <c r="T45"/>
      <c r="U45"/>
      <c r="V45"/>
      <c r="W45"/>
      <c r="X45"/>
    </row>
    <row r="46" spans="1:24">
      <c r="A46" s="912" t="s">
        <v>204</v>
      </c>
      <c r="B46" s="913" t="s">
        <v>101</v>
      </c>
      <c r="C46" s="914" t="s">
        <v>8</v>
      </c>
      <c r="D46" s="915">
        <v>0</v>
      </c>
      <c r="E46" s="915">
        <v>0</v>
      </c>
      <c r="F46" s="915">
        <v>0</v>
      </c>
      <c r="G46" s="915">
        <v>0</v>
      </c>
      <c r="H46"/>
      <c r="I46"/>
      <c r="J46"/>
      <c r="K46"/>
      <c r="L46"/>
      <c r="M46"/>
      <c r="N46"/>
      <c r="O46"/>
      <c r="P46"/>
      <c r="Q46"/>
      <c r="R46"/>
      <c r="S46"/>
      <c r="T46"/>
      <c r="U46"/>
      <c r="V46"/>
      <c r="W46"/>
      <c r="X46"/>
    </row>
    <row r="47" spans="1:24">
      <c r="A47" s="32"/>
      <c r="B47" s="33"/>
      <c r="C47" s="12"/>
      <c r="D47" s="13"/>
      <c r="E47" s="13"/>
      <c r="F47" s="14"/>
      <c r="G47" s="13"/>
      <c r="H47"/>
      <c r="I47"/>
      <c r="J47"/>
      <c r="K47"/>
      <c r="L47"/>
      <c r="M47"/>
      <c r="N47"/>
      <c r="O47"/>
      <c r="P47"/>
      <c r="Q47"/>
      <c r="R47"/>
      <c r="S47"/>
      <c r="T47"/>
      <c r="U47"/>
      <c r="V47"/>
      <c r="W47"/>
      <c r="X47"/>
    </row>
    <row r="48" spans="1:24">
      <c r="A48" s="70" t="s">
        <v>71</v>
      </c>
      <c r="B48" s="7"/>
      <c r="C48" s="4"/>
      <c r="D48" s="4"/>
      <c r="E48" s="4"/>
      <c r="F48" s="4"/>
      <c r="G48" s="4"/>
      <c r="H48"/>
      <c r="I48"/>
      <c r="J48"/>
      <c r="K48"/>
      <c r="L48"/>
      <c r="M48"/>
      <c r="N48"/>
      <c r="O48"/>
      <c r="P48"/>
      <c r="Q48"/>
      <c r="R48"/>
      <c r="S48"/>
      <c r="T48"/>
      <c r="U48"/>
      <c r="V48"/>
      <c r="W48"/>
      <c r="X48"/>
    </row>
    <row r="49" spans="1:24">
      <c r="A49" s="1"/>
      <c r="H49"/>
      <c r="I49"/>
      <c r="J49"/>
      <c r="K49"/>
      <c r="L49"/>
      <c r="M49"/>
      <c r="N49"/>
      <c r="O49"/>
      <c r="P49"/>
      <c r="Q49"/>
      <c r="R49"/>
      <c r="S49"/>
      <c r="T49"/>
      <c r="U49"/>
      <c r="V49"/>
      <c r="W49"/>
      <c r="X49"/>
    </row>
    <row r="50" spans="1:24" ht="17.25" customHeight="1">
      <c r="A50" s="1"/>
      <c r="B50" s="76" t="s">
        <v>353</v>
      </c>
      <c r="C50" s="1079" t="s">
        <v>94</v>
      </c>
      <c r="D50" s="1079"/>
      <c r="E50" s="1079"/>
      <c r="F50" s="77" t="s">
        <v>694</v>
      </c>
      <c r="G50" s="76"/>
      <c r="H50"/>
      <c r="I50"/>
      <c r="J50"/>
      <c r="K50"/>
      <c r="L50"/>
      <c r="M50"/>
      <c r="N50"/>
      <c r="O50"/>
      <c r="P50"/>
      <c r="Q50"/>
      <c r="R50"/>
      <c r="S50"/>
      <c r="T50"/>
      <c r="U50"/>
      <c r="V50"/>
      <c r="W50"/>
      <c r="X50"/>
    </row>
    <row r="51" spans="1:24" ht="25.5" customHeight="1">
      <c r="A51" s="1"/>
      <c r="B51" s="8" t="s">
        <v>176</v>
      </c>
      <c r="C51" s="1078" t="s">
        <v>95</v>
      </c>
      <c r="D51" s="1078"/>
      <c r="E51" s="1078"/>
      <c r="F51" s="1078" t="s">
        <v>174</v>
      </c>
      <c r="G51" s="1078"/>
      <c r="H51"/>
      <c r="I51"/>
      <c r="J51"/>
      <c r="K51"/>
      <c r="L51"/>
      <c r="M51"/>
      <c r="N51"/>
      <c r="O51"/>
      <c r="P51"/>
      <c r="Q51"/>
      <c r="R51"/>
      <c r="S51"/>
      <c r="T51"/>
      <c r="U51"/>
      <c r="V51"/>
      <c r="W51"/>
      <c r="X51"/>
    </row>
    <row r="52" spans="1:24">
      <c r="H52"/>
      <c r="I52"/>
      <c r="J52"/>
      <c r="K52"/>
      <c r="L52"/>
      <c r="M52"/>
      <c r="N52"/>
      <c r="O52"/>
      <c r="P52"/>
      <c r="Q52"/>
      <c r="R52"/>
      <c r="S52"/>
      <c r="T52"/>
      <c r="U52"/>
      <c r="V52"/>
      <c r="W52"/>
      <c r="X52"/>
    </row>
  </sheetData>
  <mergeCells count="10">
    <mergeCell ref="A7:A8"/>
    <mergeCell ref="B7:B8"/>
    <mergeCell ref="C7:C8"/>
    <mergeCell ref="D7:G7"/>
    <mergeCell ref="A6:G6"/>
    <mergeCell ref="C51:E51"/>
    <mergeCell ref="F51:G51"/>
    <mergeCell ref="C50:E50"/>
    <mergeCell ref="B3:F3"/>
    <mergeCell ref="B2:F2"/>
  </mergeCells>
  <conditionalFormatting sqref="B5:F5">
    <cfRule type="cellIs" dxfId="2" priority="2" operator="equal">
      <formula>0</formula>
    </cfRule>
    <cfRule type="cellIs" priority="3" operator="equal">
      <formula>0</formula>
    </cfRule>
  </conditionalFormatting>
  <conditionalFormatting sqref="B1">
    <cfRule type="containsText" dxfId="1"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86" fitToHeight="0" orientation="portrait" r:id="rId1"/>
</worksheet>
</file>

<file path=xl/worksheets/sheet5.xml><?xml version="1.0" encoding="utf-8"?>
<worksheet xmlns="http://schemas.openxmlformats.org/spreadsheetml/2006/main" xmlns:r="http://schemas.openxmlformats.org/officeDocument/2006/relationships">
  <sheetPr>
    <tabColor theme="5" tint="0.79998168889431442"/>
  </sheetPr>
  <dimension ref="A1:M41"/>
  <sheetViews>
    <sheetView tabSelected="1" zoomScaleNormal="100" zoomScaleSheetLayoutView="100" workbookViewId="0">
      <selection activeCell="E26" sqref="E26"/>
    </sheetView>
  </sheetViews>
  <sheetFormatPr defaultColWidth="9.140625" defaultRowHeight="15"/>
  <cols>
    <col min="1" max="1" width="5" style="1006" customWidth="1"/>
    <col min="2" max="2" width="30.85546875" style="1006" customWidth="1"/>
    <col min="3" max="3" width="9.5703125" style="1045" customWidth="1"/>
    <col min="4" max="4" width="10.28515625" style="1006" customWidth="1"/>
    <col min="5" max="5" width="12.42578125" style="1006" customWidth="1"/>
    <col min="6" max="6" width="12.42578125" style="1006" hidden="1" customWidth="1"/>
    <col min="7" max="8" width="12.42578125" style="1006" customWidth="1"/>
    <col min="9" max="9" width="16.5703125" style="1006" customWidth="1"/>
    <col min="10" max="10" width="16.28515625" style="1006" customWidth="1"/>
    <col min="11" max="11" width="9.7109375" style="1006" customWidth="1"/>
    <col min="12" max="12" width="12.140625" style="1006" customWidth="1"/>
    <col min="13" max="13" width="7.42578125" style="1006" customWidth="1"/>
    <col min="14" max="24" width="3.85546875" style="1006" customWidth="1"/>
    <col min="25" max="16384" width="9.140625" style="1006"/>
  </cols>
  <sheetData>
    <row r="1" spans="1:10" ht="14.45" customHeight="1">
      <c r="A1" s="978"/>
      <c r="B1" s="979"/>
      <c r="C1" s="980"/>
      <c r="D1" s="982"/>
      <c r="F1" s="894"/>
      <c r="G1" s="894"/>
      <c r="H1" s="894" t="s">
        <v>382</v>
      </c>
    </row>
    <row r="2" spans="1:10" ht="18.75" customHeight="1">
      <c r="A2" s="978"/>
      <c r="B2" s="1073" t="s">
        <v>380</v>
      </c>
      <c r="C2" s="1073"/>
      <c r="D2" s="1073"/>
      <c r="E2" s="1073"/>
      <c r="F2" s="1073"/>
      <c r="G2" s="1073"/>
      <c r="H2" s="1073"/>
    </row>
    <row r="3" spans="1:10">
      <c r="A3" s="978"/>
      <c r="B3" s="1073" t="s">
        <v>403</v>
      </c>
      <c r="C3" s="1073"/>
      <c r="D3" s="1073"/>
      <c r="E3" s="1073"/>
      <c r="F3" s="1073"/>
      <c r="G3" s="1073"/>
      <c r="H3" s="1073"/>
    </row>
    <row r="4" spans="1:10" ht="38.450000000000003" customHeight="1">
      <c r="A4" s="1028" t="s">
        <v>698</v>
      </c>
      <c r="B4" s="985"/>
      <c r="C4" s="985"/>
      <c r="D4" s="985"/>
      <c r="E4" s="985"/>
      <c r="F4" s="985"/>
      <c r="G4" s="985"/>
      <c r="H4" s="985"/>
    </row>
    <row r="5" spans="1:10" ht="12.75" customHeight="1">
      <c r="A5" s="978"/>
      <c r="B5" s="1090"/>
      <c r="C5" s="1090"/>
      <c r="D5" s="1090"/>
      <c r="E5" s="1090"/>
      <c r="F5" s="1090"/>
      <c r="G5" s="1090"/>
      <c r="H5" s="1090"/>
    </row>
    <row r="6" spans="1:10">
      <c r="A6" s="1091" t="s">
        <v>156</v>
      </c>
      <c r="B6" s="1092"/>
      <c r="C6" s="1092"/>
      <c r="D6" s="1092"/>
      <c r="E6" s="1092"/>
      <c r="F6" s="1092"/>
      <c r="G6" s="1092"/>
      <c r="H6" s="1092"/>
    </row>
    <row r="7" spans="1:10" ht="27" customHeight="1">
      <c r="A7" s="1060" t="s">
        <v>6</v>
      </c>
      <c r="B7" s="1093" t="s">
        <v>102</v>
      </c>
      <c r="C7" s="1060" t="s">
        <v>20</v>
      </c>
      <c r="D7" s="1060" t="s">
        <v>103</v>
      </c>
      <c r="E7" s="1060" t="s">
        <v>205</v>
      </c>
      <c r="F7" s="1060"/>
      <c r="G7" s="1060"/>
      <c r="H7" s="1060"/>
    </row>
    <row r="8" spans="1:10" ht="27" customHeight="1">
      <c r="A8" s="1060"/>
      <c r="B8" s="1093"/>
      <c r="C8" s="1060"/>
      <c r="D8" s="1060"/>
      <c r="E8" s="962" t="s">
        <v>2</v>
      </c>
      <c r="F8" s="962" t="s">
        <v>128</v>
      </c>
      <c r="G8" s="962" t="s">
        <v>91</v>
      </c>
      <c r="H8" s="962" t="s">
        <v>92</v>
      </c>
    </row>
    <row r="9" spans="1:10" ht="12.75" customHeight="1">
      <c r="A9" s="962">
        <v>1</v>
      </c>
      <c r="B9" s="962">
        <v>2</v>
      </c>
      <c r="C9" s="962">
        <v>3</v>
      </c>
      <c r="D9" s="962">
        <v>4</v>
      </c>
      <c r="E9" s="962">
        <v>5</v>
      </c>
      <c r="F9" s="962">
        <v>6</v>
      </c>
      <c r="G9" s="962">
        <v>7</v>
      </c>
      <c r="H9" s="962">
        <v>8</v>
      </c>
    </row>
    <row r="10" spans="1:10" ht="25.5">
      <c r="A10" s="899">
        <v>1</v>
      </c>
      <c r="B10" s="900" t="s">
        <v>206</v>
      </c>
      <c r="C10" s="901" t="s">
        <v>67</v>
      </c>
      <c r="D10" s="902">
        <v>4118.9477647338708</v>
      </c>
      <c r="E10" s="902" t="s">
        <v>354</v>
      </c>
      <c r="F10" s="902" t="s">
        <v>354</v>
      </c>
      <c r="G10" s="902">
        <v>4118.9477647338708</v>
      </c>
      <c r="H10" s="902" t="s">
        <v>354</v>
      </c>
    </row>
    <row r="11" spans="1:10" ht="25.5">
      <c r="A11" s="899" t="s">
        <v>9</v>
      </c>
      <c r="B11" s="900" t="s">
        <v>139</v>
      </c>
      <c r="C11" s="901" t="s">
        <v>67</v>
      </c>
      <c r="D11" s="902">
        <v>4020.8775798592551</v>
      </c>
      <c r="E11" s="902" t="s">
        <v>354</v>
      </c>
      <c r="F11" s="902" t="s">
        <v>354</v>
      </c>
      <c r="G11" s="902">
        <v>4020.8775798592551</v>
      </c>
      <c r="H11" s="902" t="s">
        <v>354</v>
      </c>
      <c r="I11" s="1029"/>
    </row>
    <row r="12" spans="1:10" ht="25.5">
      <c r="A12" s="899" t="s">
        <v>10</v>
      </c>
      <c r="B12" s="900" t="s">
        <v>207</v>
      </c>
      <c r="C12" s="901" t="s">
        <v>67</v>
      </c>
      <c r="D12" s="902">
        <v>0</v>
      </c>
      <c r="E12" s="902">
        <v>0</v>
      </c>
      <c r="F12" s="902">
        <v>0</v>
      </c>
      <c r="G12" s="902">
        <v>0</v>
      </c>
      <c r="H12" s="902">
        <v>0</v>
      </c>
      <c r="J12" s="1030"/>
    </row>
    <row r="13" spans="1:10">
      <c r="A13" s="899" t="s">
        <v>36</v>
      </c>
      <c r="B13" s="900" t="s">
        <v>104</v>
      </c>
      <c r="C13" s="901" t="s">
        <v>67</v>
      </c>
      <c r="D13" s="902">
        <v>98.070184874615961</v>
      </c>
      <c r="E13" s="902" t="s">
        <v>354</v>
      </c>
      <c r="F13" s="902" t="s">
        <v>354</v>
      </c>
      <c r="G13" s="902">
        <v>98.070184874615961</v>
      </c>
      <c r="H13" s="902" t="s">
        <v>354</v>
      </c>
      <c r="I13" s="1031"/>
      <c r="J13" s="1030"/>
    </row>
    <row r="14" spans="1:10" ht="25.5">
      <c r="A14" s="899">
        <v>2</v>
      </c>
      <c r="B14" s="900" t="s">
        <v>690</v>
      </c>
      <c r="C14" s="901" t="s">
        <v>67</v>
      </c>
      <c r="D14" s="902">
        <v>5.9103830165990425</v>
      </c>
      <c r="E14" s="902" t="s">
        <v>354</v>
      </c>
      <c r="F14" s="902" t="s">
        <v>354</v>
      </c>
      <c r="G14" s="902">
        <v>5.9103830165990425</v>
      </c>
      <c r="H14" s="902" t="s">
        <v>354</v>
      </c>
    </row>
    <row r="15" spans="1:10" ht="25.5">
      <c r="A15" s="899" t="s">
        <v>11</v>
      </c>
      <c r="B15" s="900" t="s">
        <v>105</v>
      </c>
      <c r="C15" s="901" t="s">
        <v>67</v>
      </c>
      <c r="D15" s="902">
        <v>5.7745405638228746</v>
      </c>
      <c r="E15" s="902" t="s">
        <v>354</v>
      </c>
      <c r="F15" s="902" t="s">
        <v>354</v>
      </c>
      <c r="G15" s="902">
        <v>5.7745405638228746</v>
      </c>
      <c r="H15" s="902" t="s">
        <v>354</v>
      </c>
    </row>
    <row r="16" spans="1:10">
      <c r="A16" s="899" t="s">
        <v>12</v>
      </c>
      <c r="B16" s="900" t="s">
        <v>208</v>
      </c>
      <c r="C16" s="901" t="s">
        <v>67</v>
      </c>
      <c r="D16" s="902">
        <v>0</v>
      </c>
      <c r="E16" s="902" t="s">
        <v>354</v>
      </c>
      <c r="F16" s="902" t="s">
        <v>354</v>
      </c>
      <c r="G16" s="902">
        <v>0</v>
      </c>
      <c r="H16" s="902" t="s">
        <v>354</v>
      </c>
      <c r="I16" s="1030"/>
    </row>
    <row r="17" spans="1:13">
      <c r="A17" s="899" t="s">
        <v>51</v>
      </c>
      <c r="B17" s="900" t="s">
        <v>104</v>
      </c>
      <c r="C17" s="901" t="s">
        <v>67</v>
      </c>
      <c r="D17" s="902">
        <v>0.14084245277616764</v>
      </c>
      <c r="E17" s="902" t="s">
        <v>354</v>
      </c>
      <c r="F17" s="902" t="s">
        <v>354</v>
      </c>
      <c r="G17" s="902">
        <v>0.14084245277616764</v>
      </c>
      <c r="H17" s="902" t="s">
        <v>354</v>
      </c>
      <c r="J17" s="1030"/>
    </row>
    <row r="18" spans="1:13" ht="25.5">
      <c r="A18" s="899">
        <v>3</v>
      </c>
      <c r="B18" s="900" t="s">
        <v>397</v>
      </c>
      <c r="C18" s="901" t="s">
        <v>67</v>
      </c>
      <c r="D18" s="903">
        <v>4.4865426687880783</v>
      </c>
      <c r="E18" s="903">
        <v>0</v>
      </c>
      <c r="F18" s="903">
        <v>0</v>
      </c>
      <c r="G18" s="903">
        <v>4.4865426687880783</v>
      </c>
      <c r="H18" s="903">
        <v>0</v>
      </c>
    </row>
    <row r="19" spans="1:13" ht="25.5">
      <c r="A19" s="899" t="s">
        <v>52</v>
      </c>
      <c r="B19" s="900" t="s">
        <v>106</v>
      </c>
      <c r="C19" s="901" t="s">
        <v>67</v>
      </c>
      <c r="D19" s="902">
        <v>4.3777678433407434</v>
      </c>
      <c r="E19" s="902">
        <v>0</v>
      </c>
      <c r="F19" s="902">
        <v>0</v>
      </c>
      <c r="G19" s="902">
        <v>4.3777678433407434</v>
      </c>
      <c r="H19" s="902">
        <v>0</v>
      </c>
    </row>
    <row r="20" spans="1:13">
      <c r="A20" s="899" t="s">
        <v>53</v>
      </c>
      <c r="B20" s="900" t="s">
        <v>208</v>
      </c>
      <c r="C20" s="901" t="s">
        <v>67</v>
      </c>
      <c r="D20" s="902">
        <v>0</v>
      </c>
      <c r="E20" s="902">
        <v>0</v>
      </c>
      <c r="F20" s="902">
        <v>0</v>
      </c>
      <c r="G20" s="902">
        <v>0</v>
      </c>
      <c r="H20" s="902">
        <v>0</v>
      </c>
      <c r="J20" s="1030"/>
    </row>
    <row r="21" spans="1:13">
      <c r="A21" s="899" t="s">
        <v>54</v>
      </c>
      <c r="B21" s="900" t="s">
        <v>104</v>
      </c>
      <c r="C21" s="901" t="s">
        <v>67</v>
      </c>
      <c r="D21" s="902">
        <v>0.10677482544733519</v>
      </c>
      <c r="E21" s="902">
        <v>0</v>
      </c>
      <c r="F21" s="902">
        <v>0</v>
      </c>
      <c r="G21" s="902">
        <v>0.10677482544733519</v>
      </c>
      <c r="H21" s="902">
        <v>0</v>
      </c>
      <c r="J21" s="1030"/>
    </row>
    <row r="22" spans="1:13">
      <c r="A22" s="899">
        <v>4</v>
      </c>
      <c r="B22" s="904" t="s">
        <v>209</v>
      </c>
      <c r="C22" s="901" t="s">
        <v>67</v>
      </c>
      <c r="D22" s="903">
        <v>4129.3476904192585</v>
      </c>
      <c r="E22" s="903" t="s">
        <v>354</v>
      </c>
      <c r="F22" s="903" t="s">
        <v>354</v>
      </c>
      <c r="G22" s="903">
        <v>4129.3476904192585</v>
      </c>
      <c r="H22" s="903" t="s">
        <v>354</v>
      </c>
      <c r="I22" s="893"/>
      <c r="J22" s="1029"/>
    </row>
    <row r="23" spans="1:13" ht="25.5">
      <c r="A23" s="899" t="s">
        <v>13</v>
      </c>
      <c r="B23" s="900" t="s">
        <v>107</v>
      </c>
      <c r="C23" s="901" t="s">
        <v>67</v>
      </c>
      <c r="D23" s="902">
        <v>4031.0298882664188</v>
      </c>
      <c r="E23" s="902" t="s">
        <v>354</v>
      </c>
      <c r="F23" s="902" t="s">
        <v>354</v>
      </c>
      <c r="G23" s="902">
        <v>4031.0298882664188</v>
      </c>
      <c r="H23" s="902" t="s">
        <v>354</v>
      </c>
      <c r="I23" s="1032"/>
      <c r="J23" s="1033"/>
    </row>
    <row r="24" spans="1:13">
      <c r="A24" s="899" t="s">
        <v>108</v>
      </c>
      <c r="B24" s="900" t="s">
        <v>208</v>
      </c>
      <c r="C24" s="901" t="s">
        <v>67</v>
      </c>
      <c r="D24" s="902">
        <v>0</v>
      </c>
      <c r="E24" s="902" t="s">
        <v>354</v>
      </c>
      <c r="F24" s="902" t="s">
        <v>354</v>
      </c>
      <c r="G24" s="902">
        <v>0</v>
      </c>
      <c r="H24" s="902" t="s">
        <v>354</v>
      </c>
      <c r="I24" s="893"/>
      <c r="J24" s="1029"/>
    </row>
    <row r="25" spans="1:13">
      <c r="A25" s="899" t="s">
        <v>126</v>
      </c>
      <c r="B25" s="900" t="s">
        <v>104</v>
      </c>
      <c r="C25" s="901" t="s">
        <v>67</v>
      </c>
      <c r="D25" s="902">
        <v>98.317802152839462</v>
      </c>
      <c r="E25" s="902" t="s">
        <v>354</v>
      </c>
      <c r="F25" s="902" t="s">
        <v>354</v>
      </c>
      <c r="G25" s="902">
        <v>98.317802152839462</v>
      </c>
      <c r="H25" s="902" t="s">
        <v>354</v>
      </c>
      <c r="I25" s="893"/>
    </row>
    <row r="26" spans="1:13" ht="45.75" customHeight="1">
      <c r="A26" s="899" t="s">
        <v>129</v>
      </c>
      <c r="B26" s="900" t="s">
        <v>691</v>
      </c>
      <c r="C26" s="901" t="s">
        <v>25</v>
      </c>
      <c r="D26" s="85">
        <v>1540.4655439539756</v>
      </c>
      <c r="E26" s="85">
        <v>0</v>
      </c>
      <c r="F26" s="85">
        <v>0</v>
      </c>
      <c r="G26" s="85">
        <v>1540.4655439539756</v>
      </c>
      <c r="H26" s="85">
        <v>0</v>
      </c>
      <c r="I26" s="1034"/>
    </row>
    <row r="27" spans="1:13" ht="38.25">
      <c r="A27" s="899" t="s">
        <v>14</v>
      </c>
      <c r="B27" s="900" t="s">
        <v>109</v>
      </c>
      <c r="C27" s="901" t="s">
        <v>25</v>
      </c>
      <c r="D27" s="905">
        <v>1503.7877929074523</v>
      </c>
      <c r="E27" s="905">
        <v>0</v>
      </c>
      <c r="F27" s="905">
        <v>0</v>
      </c>
      <c r="G27" s="961">
        <v>1503.7877929074523</v>
      </c>
      <c r="H27" s="905">
        <v>0</v>
      </c>
      <c r="I27" s="1035"/>
      <c r="J27" s="1035"/>
      <c r="K27" s="1035"/>
      <c r="L27" s="1035"/>
      <c r="M27" s="1036"/>
    </row>
    <row r="28" spans="1:13">
      <c r="A28" s="899" t="s">
        <v>15</v>
      </c>
      <c r="B28" s="900" t="s">
        <v>208</v>
      </c>
      <c r="C28" s="901" t="s">
        <v>25</v>
      </c>
      <c r="D28" s="905">
        <v>0</v>
      </c>
      <c r="E28" s="905">
        <v>0</v>
      </c>
      <c r="F28" s="905">
        <v>0</v>
      </c>
      <c r="G28" s="905">
        <v>0</v>
      </c>
      <c r="H28" s="905">
        <v>0</v>
      </c>
      <c r="L28" s="1035"/>
    </row>
    <row r="29" spans="1:13" ht="38.25">
      <c r="A29" s="899" t="s">
        <v>16</v>
      </c>
      <c r="B29" s="900" t="s">
        <v>110</v>
      </c>
      <c r="C29" s="901" t="s">
        <v>25</v>
      </c>
      <c r="D29" s="905">
        <v>36.67775104652322</v>
      </c>
      <c r="E29" s="905">
        <v>0</v>
      </c>
      <c r="F29" s="905">
        <v>0</v>
      </c>
      <c r="G29" s="905">
        <v>36.67775104652322</v>
      </c>
      <c r="H29" s="905">
        <v>0</v>
      </c>
      <c r="I29" s="1035"/>
      <c r="J29" s="1035"/>
      <c r="K29" s="1035"/>
      <c r="L29" s="1035"/>
    </row>
    <row r="30" spans="1:13" ht="51">
      <c r="A30" s="899" t="s">
        <v>130</v>
      </c>
      <c r="B30" s="900" t="s">
        <v>210</v>
      </c>
      <c r="C30" s="901" t="s">
        <v>8</v>
      </c>
      <c r="D30" s="85">
        <v>373.053</v>
      </c>
      <c r="E30" s="85">
        <v>0</v>
      </c>
      <c r="F30" s="85">
        <v>0</v>
      </c>
      <c r="G30" s="85">
        <v>373.053</v>
      </c>
      <c r="H30" s="85">
        <v>0</v>
      </c>
      <c r="I30" s="1035"/>
      <c r="J30" s="1035"/>
      <c r="K30" s="1035"/>
      <c r="L30" s="1034"/>
      <c r="M30" s="1037"/>
    </row>
    <row r="31" spans="1:13" ht="25.5">
      <c r="A31" s="899" t="s">
        <v>18</v>
      </c>
      <c r="B31" s="900" t="s">
        <v>111</v>
      </c>
      <c r="C31" s="901" t="s">
        <v>8</v>
      </c>
      <c r="D31" s="85">
        <v>373.053</v>
      </c>
      <c r="E31" s="905">
        <v>0</v>
      </c>
      <c r="F31" s="905">
        <v>0</v>
      </c>
      <c r="G31" s="905">
        <v>373.053</v>
      </c>
      <c r="H31" s="905">
        <v>0</v>
      </c>
      <c r="L31" s="1038"/>
    </row>
    <row r="32" spans="1:13" ht="25.5">
      <c r="A32" s="899" t="s">
        <v>19</v>
      </c>
      <c r="B32" s="900" t="s">
        <v>89</v>
      </c>
      <c r="C32" s="901" t="s">
        <v>8</v>
      </c>
      <c r="D32" s="85">
        <v>0</v>
      </c>
      <c r="E32" s="905">
        <v>0</v>
      </c>
      <c r="F32" s="905">
        <v>0</v>
      </c>
      <c r="G32" s="905">
        <v>0</v>
      </c>
      <c r="H32" s="905">
        <v>0</v>
      </c>
    </row>
    <row r="33" spans="1:8">
      <c r="A33" s="899" t="s">
        <v>131</v>
      </c>
      <c r="B33" s="900" t="s">
        <v>112</v>
      </c>
      <c r="C33" s="901"/>
      <c r="D33" s="905"/>
      <c r="E33" s="905"/>
      <c r="F33" s="905"/>
      <c r="G33" s="905"/>
      <c r="H33" s="905"/>
    </row>
    <row r="34" spans="1:8">
      <c r="A34" s="899" t="s">
        <v>56</v>
      </c>
      <c r="B34" s="900" t="s">
        <v>114</v>
      </c>
      <c r="C34" s="901" t="s">
        <v>3</v>
      </c>
      <c r="D34" s="906">
        <v>2.3809523809523808E-2</v>
      </c>
      <c r="E34" s="906" t="s">
        <v>354</v>
      </c>
      <c r="F34" s="906" t="s">
        <v>354</v>
      </c>
      <c r="G34" s="906">
        <v>2.3809523809523808E-2</v>
      </c>
      <c r="H34" s="906" t="s">
        <v>354</v>
      </c>
    </row>
    <row r="35" spans="1:8">
      <c r="A35" s="899" t="s">
        <v>58</v>
      </c>
      <c r="B35" s="900" t="s">
        <v>116</v>
      </c>
      <c r="C35" s="901" t="s">
        <v>3</v>
      </c>
      <c r="D35" s="906">
        <v>2.3829665925307716E-2</v>
      </c>
      <c r="E35" s="906" t="s">
        <v>354</v>
      </c>
      <c r="F35" s="906" t="s">
        <v>354</v>
      </c>
      <c r="G35" s="906">
        <v>2.3829665925307716E-2</v>
      </c>
      <c r="H35" s="906" t="s">
        <v>354</v>
      </c>
    </row>
    <row r="36" spans="1:8">
      <c r="A36" s="899" t="s">
        <v>60</v>
      </c>
      <c r="B36" s="900" t="s">
        <v>118</v>
      </c>
      <c r="C36" s="901" t="s">
        <v>3</v>
      </c>
      <c r="D36" s="906">
        <v>2.3798910058327297E-2</v>
      </c>
      <c r="E36" s="906" t="s">
        <v>354</v>
      </c>
      <c r="F36" s="906" t="s">
        <v>354</v>
      </c>
      <c r="G36" s="906">
        <v>2.3798910058327297E-2</v>
      </c>
      <c r="H36" s="906" t="s">
        <v>354</v>
      </c>
    </row>
    <row r="37" spans="1:8">
      <c r="A37" s="899" t="s">
        <v>62</v>
      </c>
      <c r="B37" s="900" t="s">
        <v>120</v>
      </c>
      <c r="C37" s="901" t="s">
        <v>3</v>
      </c>
      <c r="D37" s="906">
        <v>2.3809523809523805E-2</v>
      </c>
      <c r="E37" s="906" t="s">
        <v>354</v>
      </c>
      <c r="F37" s="906" t="s">
        <v>354</v>
      </c>
      <c r="G37" s="906">
        <v>2.3809523809523805E-2</v>
      </c>
      <c r="H37" s="906" t="s">
        <v>354</v>
      </c>
    </row>
    <row r="38" spans="1:8" ht="8.25" customHeight="1">
      <c r="A38" s="1039"/>
      <c r="B38" s="1040"/>
      <c r="C38" s="980"/>
      <c r="D38" s="980"/>
      <c r="E38" s="980"/>
      <c r="F38" s="980"/>
      <c r="G38" s="980"/>
      <c r="H38" s="980"/>
    </row>
    <row r="39" spans="1:8" ht="7.5" customHeight="1">
      <c r="A39" s="978"/>
      <c r="B39" s="980"/>
      <c r="C39" s="980"/>
      <c r="D39" s="980"/>
      <c r="E39" s="980"/>
      <c r="F39" s="980"/>
      <c r="G39" s="980"/>
      <c r="H39" s="980"/>
    </row>
    <row r="40" spans="1:8" ht="17.25" customHeight="1">
      <c r="A40" s="978"/>
      <c r="B40" s="1004" t="s">
        <v>353</v>
      </c>
      <c r="C40" s="1088" t="s">
        <v>94</v>
      </c>
      <c r="D40" s="1088"/>
      <c r="E40" s="1088"/>
      <c r="F40" s="1041"/>
      <c r="G40" s="1042" t="s">
        <v>694</v>
      </c>
      <c r="H40" s="1043"/>
    </row>
    <row r="41" spans="1:8" ht="14.25" customHeight="1">
      <c r="A41" s="978"/>
      <c r="B41" s="1044" t="s">
        <v>176</v>
      </c>
      <c r="C41" s="1089" t="s">
        <v>95</v>
      </c>
      <c r="D41" s="1089"/>
      <c r="E41" s="1089"/>
      <c r="F41" s="1089" t="s">
        <v>174</v>
      </c>
      <c r="G41" s="1089"/>
      <c r="H41" s="1089"/>
    </row>
  </sheetData>
  <mergeCells count="12">
    <mergeCell ref="C40:E40"/>
    <mergeCell ref="C41:E41"/>
    <mergeCell ref="F41:H41"/>
    <mergeCell ref="B2:H2"/>
    <mergeCell ref="B3:H3"/>
    <mergeCell ref="B5:H5"/>
    <mergeCell ref="A6:H6"/>
    <mergeCell ref="A7:A8"/>
    <mergeCell ref="B7:B8"/>
    <mergeCell ref="C7:C8"/>
    <mergeCell ref="D7:D8"/>
    <mergeCell ref="E7:H7"/>
  </mergeCells>
  <conditionalFormatting sqref="B1">
    <cfRule type="containsText" dxfId="0" priority="1" operator="containsText" text="Для корек">
      <formula>NOT(ISERROR(SEARCH("Для корек",B1)))</formula>
    </cfRule>
  </conditionalFormatting>
  <pageMargins left="0.55118110236220474" right="0.39370078740157483" top="0.35433070866141736" bottom="0.23622047244094491" header="0.31496062992125984" footer="0.31496062992125984"/>
  <pageSetup paperSize="9" scale="95" fitToHeight="0" orientation="portrait"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D50"/>
  <sheetViews>
    <sheetView view="pageBreakPreview" zoomScaleNormal="100" zoomScaleSheetLayoutView="100" workbookViewId="0">
      <selection activeCell="F10" sqref="F10"/>
    </sheetView>
  </sheetViews>
  <sheetFormatPr defaultRowHeight="15"/>
  <cols>
    <col min="1" max="1" width="5.42578125" style="35" customWidth="1"/>
    <col min="2" max="2" width="46" customWidth="1"/>
    <col min="3" max="3" width="18.140625" customWidth="1"/>
    <col min="4" max="4" width="18.42578125" customWidth="1"/>
  </cols>
  <sheetData>
    <row r="1" spans="1:4">
      <c r="A1" s="36"/>
      <c r="B1" s="20"/>
      <c r="C1" s="1098" t="s">
        <v>384</v>
      </c>
      <c r="D1" s="1099"/>
    </row>
    <row r="2" spans="1:4">
      <c r="A2" s="36"/>
      <c r="B2" s="20"/>
      <c r="C2" s="20"/>
      <c r="D2" s="20"/>
    </row>
    <row r="3" spans="1:4">
      <c r="A3" s="1100" t="s">
        <v>380</v>
      </c>
      <c r="B3" s="1101"/>
      <c r="C3" s="1101"/>
      <c r="D3" s="1101"/>
    </row>
    <row r="4" spans="1:4">
      <c r="A4" s="1100" t="s">
        <v>385</v>
      </c>
      <c r="B4" s="1101"/>
      <c r="C4" s="1101"/>
      <c r="D4" s="1101"/>
    </row>
    <row r="5" spans="1:4">
      <c r="A5" s="1100" t="s">
        <v>278</v>
      </c>
      <c r="B5" s="1101"/>
      <c r="C5" s="1101"/>
      <c r="D5" s="1101"/>
    </row>
    <row r="6" spans="1:4">
      <c r="A6" s="1102" t="s">
        <v>279</v>
      </c>
      <c r="B6" s="1103"/>
      <c r="C6" s="1103"/>
      <c r="D6" s="1103"/>
    </row>
    <row r="7" spans="1:4" ht="23.25" customHeight="1">
      <c r="A7" s="1104" t="s">
        <v>280</v>
      </c>
      <c r="B7" s="1105"/>
      <c r="C7" s="1105"/>
      <c r="D7" s="1105"/>
    </row>
    <row r="8" spans="1:4" ht="31.5" customHeight="1">
      <c r="A8" s="1096" t="s">
        <v>6</v>
      </c>
      <c r="B8" s="1097" t="s">
        <v>244</v>
      </c>
      <c r="C8" s="1097" t="s">
        <v>245</v>
      </c>
      <c r="D8" s="1097"/>
    </row>
    <row r="9" spans="1:4">
      <c r="A9" s="1096"/>
      <c r="B9" s="1097"/>
      <c r="C9" s="1097"/>
      <c r="D9" s="1097"/>
    </row>
    <row r="10" spans="1:4" ht="18">
      <c r="A10" s="1096"/>
      <c r="B10" s="1097"/>
      <c r="C10" s="17" t="s">
        <v>25</v>
      </c>
      <c r="D10" s="17" t="s">
        <v>277</v>
      </c>
    </row>
    <row r="11" spans="1:4" ht="15.75">
      <c r="A11" s="40">
        <v>1</v>
      </c>
      <c r="B11" s="15">
        <v>2</v>
      </c>
      <c r="C11" s="15">
        <v>3</v>
      </c>
      <c r="D11" s="15">
        <v>4</v>
      </c>
    </row>
    <row r="12" spans="1:4" s="23" customFormat="1" ht="45">
      <c r="A12" s="58">
        <v>1</v>
      </c>
      <c r="B12" s="22" t="s">
        <v>246</v>
      </c>
      <c r="C12" s="17"/>
      <c r="D12" s="17"/>
    </row>
    <row r="13" spans="1:4" s="23" customFormat="1" ht="30" customHeight="1">
      <c r="A13" s="58" t="s">
        <v>9</v>
      </c>
      <c r="B13" s="22" t="s">
        <v>247</v>
      </c>
      <c r="C13" s="17"/>
      <c r="D13" s="17"/>
    </row>
    <row r="14" spans="1:4" s="23" customFormat="1" ht="30" customHeight="1">
      <c r="A14" s="58">
        <v>2</v>
      </c>
      <c r="B14" s="22" t="s">
        <v>248</v>
      </c>
      <c r="C14" s="17"/>
      <c r="D14" s="17"/>
    </row>
    <row r="15" spans="1:4" s="23" customFormat="1" ht="30" customHeight="1">
      <c r="A15" s="58" t="s">
        <v>11</v>
      </c>
      <c r="B15" s="22" t="s">
        <v>45</v>
      </c>
      <c r="C15" s="17"/>
      <c r="D15" s="17"/>
    </row>
    <row r="16" spans="1:4" s="23" customFormat="1" ht="30" customHeight="1">
      <c r="A16" s="58" t="s">
        <v>12</v>
      </c>
      <c r="B16" s="22" t="s">
        <v>249</v>
      </c>
      <c r="C16" s="17"/>
      <c r="D16" s="17"/>
    </row>
    <row r="17" spans="1:4" s="23" customFormat="1" ht="30" customHeight="1">
      <c r="A17" s="58" t="s">
        <v>51</v>
      </c>
      <c r="B17" s="22" t="s">
        <v>250</v>
      </c>
      <c r="C17" s="17"/>
      <c r="D17" s="17"/>
    </row>
    <row r="18" spans="1:4" s="23" customFormat="1" ht="30" customHeight="1">
      <c r="A18" s="58">
        <v>3</v>
      </c>
      <c r="B18" s="22" t="s">
        <v>251</v>
      </c>
      <c r="C18" s="17"/>
      <c r="D18" s="17"/>
    </row>
    <row r="19" spans="1:4" s="23" customFormat="1" ht="30" customHeight="1">
      <c r="A19" s="58">
        <v>4</v>
      </c>
      <c r="B19" s="22" t="s">
        <v>252</v>
      </c>
      <c r="C19" s="17"/>
      <c r="D19" s="17"/>
    </row>
    <row r="20" spans="1:4" s="23" customFormat="1" ht="30" customHeight="1">
      <c r="A20" s="58">
        <v>5</v>
      </c>
      <c r="B20" s="22" t="s">
        <v>253</v>
      </c>
      <c r="C20" s="17"/>
      <c r="D20" s="17"/>
    </row>
    <row r="21" spans="1:4" s="23" customFormat="1" ht="30" customHeight="1">
      <c r="A21" s="58">
        <v>6</v>
      </c>
      <c r="B21" s="22" t="s">
        <v>201</v>
      </c>
      <c r="C21" s="17"/>
      <c r="D21" s="17"/>
    </row>
    <row r="22" spans="1:4" s="23" customFormat="1" ht="30" customHeight="1">
      <c r="A22" s="58" t="s">
        <v>18</v>
      </c>
      <c r="B22" s="22" t="s">
        <v>254</v>
      </c>
      <c r="C22" s="17"/>
      <c r="D22" s="17"/>
    </row>
    <row r="23" spans="1:4" s="23" customFormat="1" ht="30" customHeight="1">
      <c r="A23" s="58" t="s">
        <v>19</v>
      </c>
      <c r="B23" s="22" t="s">
        <v>57</v>
      </c>
      <c r="C23" s="17"/>
      <c r="D23" s="17"/>
    </row>
    <row r="24" spans="1:4" s="23" customFormat="1" ht="30" customHeight="1">
      <c r="A24" s="58">
        <v>7</v>
      </c>
      <c r="B24" s="22" t="s">
        <v>255</v>
      </c>
      <c r="C24" s="17"/>
      <c r="D24" s="17"/>
    </row>
    <row r="25" spans="1:4" s="23" customFormat="1" ht="30" customHeight="1">
      <c r="A25" s="58">
        <v>8</v>
      </c>
      <c r="B25" s="22" t="s">
        <v>256</v>
      </c>
      <c r="C25" s="17"/>
      <c r="D25" s="17"/>
    </row>
    <row r="26" spans="1:4" s="23" customFormat="1" ht="30" customHeight="1">
      <c r="A26" s="58">
        <v>9</v>
      </c>
      <c r="B26" s="22" t="s">
        <v>257</v>
      </c>
      <c r="C26" s="17"/>
      <c r="D26" s="17" t="s">
        <v>258</v>
      </c>
    </row>
    <row r="27" spans="1:4" s="23" customFormat="1" ht="30" customHeight="1">
      <c r="A27" s="58">
        <v>10</v>
      </c>
      <c r="B27" s="22" t="s">
        <v>259</v>
      </c>
      <c r="C27" s="17" t="s">
        <v>258</v>
      </c>
      <c r="D27" s="17"/>
    </row>
    <row r="28" spans="1:4" s="23" customFormat="1" ht="30" customHeight="1">
      <c r="A28" s="58">
        <v>11</v>
      </c>
      <c r="B28" s="22" t="s">
        <v>260</v>
      </c>
      <c r="C28" s="17" t="s">
        <v>258</v>
      </c>
      <c r="D28" s="17"/>
    </row>
    <row r="29" spans="1:4" s="23" customFormat="1" ht="30" customHeight="1">
      <c r="A29" s="58" t="s">
        <v>85</v>
      </c>
      <c r="B29" s="22" t="s">
        <v>261</v>
      </c>
      <c r="C29" s="17" t="s">
        <v>258</v>
      </c>
      <c r="D29" s="17"/>
    </row>
    <row r="30" spans="1:4" s="23" customFormat="1" ht="30" customHeight="1">
      <c r="A30" s="58" t="s">
        <v>86</v>
      </c>
      <c r="B30" s="22" t="s">
        <v>262</v>
      </c>
      <c r="C30" s="17" t="s">
        <v>258</v>
      </c>
      <c r="D30" s="17"/>
    </row>
    <row r="31" spans="1:4" s="23" customFormat="1" ht="30" customHeight="1">
      <c r="A31" s="58">
        <v>12</v>
      </c>
      <c r="B31" s="22" t="s">
        <v>263</v>
      </c>
      <c r="C31" s="17"/>
      <c r="D31" s="17" t="s">
        <v>258</v>
      </c>
    </row>
    <row r="32" spans="1:4" s="23" customFormat="1" ht="30" customHeight="1">
      <c r="A32" s="58">
        <v>13</v>
      </c>
      <c r="B32" s="22" t="s">
        <v>271</v>
      </c>
      <c r="C32" s="17"/>
      <c r="D32" s="17" t="s">
        <v>258</v>
      </c>
    </row>
    <row r="33" spans="1:4" s="23" customFormat="1" ht="30" customHeight="1">
      <c r="A33" s="58">
        <v>14</v>
      </c>
      <c r="B33" s="22" t="s">
        <v>264</v>
      </c>
      <c r="C33" s="17"/>
      <c r="D33" s="17" t="s">
        <v>258</v>
      </c>
    </row>
    <row r="34" spans="1:4" s="23" customFormat="1" ht="30" customHeight="1">
      <c r="A34" s="58">
        <v>15</v>
      </c>
      <c r="B34" s="22" t="s">
        <v>265</v>
      </c>
      <c r="C34" s="17"/>
      <c r="D34" s="17" t="s">
        <v>258</v>
      </c>
    </row>
    <row r="35" spans="1:4" s="23" customFormat="1" ht="30" customHeight="1">
      <c r="A35" s="58" t="s">
        <v>275</v>
      </c>
      <c r="B35" s="22" t="s">
        <v>266</v>
      </c>
      <c r="C35" s="17"/>
      <c r="D35" s="17" t="s">
        <v>258</v>
      </c>
    </row>
    <row r="36" spans="1:4" s="23" customFormat="1" ht="30" customHeight="1">
      <c r="A36" s="58" t="s">
        <v>276</v>
      </c>
      <c r="B36" s="22" t="s">
        <v>267</v>
      </c>
      <c r="C36" s="17"/>
      <c r="D36" s="17" t="s">
        <v>258</v>
      </c>
    </row>
    <row r="37" spans="1:4" s="23" customFormat="1" ht="30" customHeight="1">
      <c r="A37" s="58">
        <v>16</v>
      </c>
      <c r="B37" s="22" t="s">
        <v>268</v>
      </c>
      <c r="C37" s="17"/>
      <c r="D37" s="17" t="s">
        <v>258</v>
      </c>
    </row>
    <row r="38" spans="1:4" s="23" customFormat="1" ht="30" customHeight="1">
      <c r="A38" s="58" t="s">
        <v>147</v>
      </c>
      <c r="B38" s="22" t="s">
        <v>266</v>
      </c>
      <c r="C38" s="17"/>
      <c r="D38" s="17" t="s">
        <v>258</v>
      </c>
    </row>
    <row r="39" spans="1:4" s="23" customFormat="1" ht="30" customHeight="1">
      <c r="A39" s="58" t="s">
        <v>148</v>
      </c>
      <c r="B39" s="22" t="s">
        <v>267</v>
      </c>
      <c r="C39" s="17"/>
      <c r="D39" s="17" t="s">
        <v>258</v>
      </c>
    </row>
    <row r="40" spans="1:4" s="23" customFormat="1" ht="30" customHeight="1">
      <c r="A40" s="58">
        <v>17</v>
      </c>
      <c r="B40" s="22" t="s">
        <v>269</v>
      </c>
      <c r="C40" s="17"/>
      <c r="D40" s="17" t="s">
        <v>258</v>
      </c>
    </row>
    <row r="41" spans="1:4" s="23" customFormat="1" ht="30" customHeight="1">
      <c r="A41" s="58">
        <v>18</v>
      </c>
      <c r="B41" s="22" t="s">
        <v>272</v>
      </c>
      <c r="C41" s="17"/>
      <c r="D41" s="17" t="s">
        <v>258</v>
      </c>
    </row>
    <row r="42" spans="1:4" s="23" customFormat="1" ht="30" customHeight="1">
      <c r="A42" s="58">
        <v>19</v>
      </c>
      <c r="B42" s="22" t="s">
        <v>273</v>
      </c>
      <c r="C42" s="17"/>
      <c r="D42" s="17" t="s">
        <v>258</v>
      </c>
    </row>
    <row r="43" spans="1:4" s="23" customFormat="1" ht="30" customHeight="1">
      <c r="A43" s="58">
        <v>20</v>
      </c>
      <c r="B43" s="22" t="s">
        <v>270</v>
      </c>
      <c r="C43" s="17"/>
      <c r="D43" s="17" t="s">
        <v>258</v>
      </c>
    </row>
    <row r="44" spans="1:4" s="23" customFormat="1" ht="30" customHeight="1">
      <c r="A44" s="58">
        <v>21</v>
      </c>
      <c r="B44" s="22" t="s">
        <v>274</v>
      </c>
      <c r="C44" s="17" t="s">
        <v>258</v>
      </c>
      <c r="D44" s="17"/>
    </row>
    <row r="45" spans="1:4" s="23" customFormat="1" ht="30" customHeight="1">
      <c r="A45" s="41"/>
      <c r="B45" s="42" t="s">
        <v>242</v>
      </c>
      <c r="C45" s="43"/>
      <c r="D45" s="43"/>
    </row>
    <row r="46" spans="1:4" s="23" customFormat="1" ht="30" customHeight="1">
      <c r="A46" s="34"/>
      <c r="B46" s="37" t="s">
        <v>285</v>
      </c>
    </row>
    <row r="47" spans="1:4" ht="60.75" customHeight="1">
      <c r="B47" s="1095" t="s">
        <v>281</v>
      </c>
      <c r="C47" s="1095"/>
      <c r="D47" s="1095"/>
    </row>
    <row r="49" spans="2:4">
      <c r="B49" s="38" t="s">
        <v>282</v>
      </c>
      <c r="C49" s="11" t="s">
        <v>283</v>
      </c>
      <c r="D49" s="11" t="s">
        <v>282</v>
      </c>
    </row>
    <row r="50" spans="2:4">
      <c r="B50" s="38" t="s">
        <v>284</v>
      </c>
      <c r="C50" s="39" t="s">
        <v>154</v>
      </c>
      <c r="D50" t="s">
        <v>174</v>
      </c>
    </row>
  </sheetData>
  <mergeCells count="10">
    <mergeCell ref="B47:D47"/>
    <mergeCell ref="A8:A10"/>
    <mergeCell ref="B8:B10"/>
    <mergeCell ref="C8:D9"/>
    <mergeCell ref="C1:D1"/>
    <mergeCell ref="A3:D3"/>
    <mergeCell ref="A4:D4"/>
    <mergeCell ref="A5:D5"/>
    <mergeCell ref="A6:D6"/>
    <mergeCell ref="A7:D7"/>
  </mergeCells>
  <pageMargins left="0.7" right="0.7" top="0.75" bottom="0.75" header="0.3" footer="0.3"/>
  <pageSetup paperSize="9" fitToHeight="0" orientation="portrait" horizontalDpi="1200" r:id="rId1"/>
</worksheet>
</file>

<file path=xl/worksheets/sheet7.xml><?xml version="1.0" encoding="utf-8"?>
<worksheet xmlns="http://schemas.openxmlformats.org/spreadsheetml/2006/main" xmlns:r="http://schemas.openxmlformats.org/officeDocument/2006/relationships">
  <sheetPr>
    <tabColor rgb="FFFFFF00"/>
    <pageSetUpPr fitToPage="1"/>
  </sheetPr>
  <dimension ref="A1:E35"/>
  <sheetViews>
    <sheetView view="pageBreakPreview" zoomScaleNormal="100" zoomScaleSheetLayoutView="100" workbookViewId="0">
      <selection activeCell="I16" sqref="I16"/>
    </sheetView>
  </sheetViews>
  <sheetFormatPr defaultRowHeight="15"/>
  <cols>
    <col min="1" max="1" width="4.85546875" style="35" customWidth="1"/>
    <col min="2" max="2" width="49" customWidth="1"/>
    <col min="4" max="4" width="12.7109375" customWidth="1"/>
    <col min="5" max="5" width="11.7109375" customWidth="1"/>
  </cols>
  <sheetData>
    <row r="1" spans="1:5" s="20" customFormat="1" ht="150" customHeight="1">
      <c r="A1" s="36"/>
      <c r="C1" s="1114" t="s">
        <v>314</v>
      </c>
      <c r="D1" s="1114"/>
      <c r="E1" s="1114"/>
    </row>
    <row r="2" spans="1:5" s="20" customFormat="1" ht="20.100000000000001" customHeight="1">
      <c r="A2" s="36"/>
      <c r="C2" s="1107"/>
      <c r="D2" s="1107"/>
      <c r="E2" s="1107"/>
    </row>
    <row r="3" spans="1:5" s="20" customFormat="1" ht="20.100000000000001" customHeight="1">
      <c r="A3" s="1115" t="s">
        <v>243</v>
      </c>
      <c r="B3" s="1116"/>
      <c r="C3" s="1116"/>
      <c r="D3" s="1116"/>
      <c r="E3" s="1116"/>
    </row>
    <row r="4" spans="1:5" s="50" customFormat="1" ht="20.100000000000001" customHeight="1">
      <c r="A4" s="1115" t="s">
        <v>315</v>
      </c>
      <c r="B4" s="1116"/>
      <c r="C4" s="1116"/>
      <c r="D4" s="1116"/>
      <c r="E4" s="1116"/>
    </row>
    <row r="5" spans="1:5" s="20" customFormat="1" ht="20.100000000000001" customHeight="1">
      <c r="A5" s="1115" t="s">
        <v>316</v>
      </c>
      <c r="B5" s="1116"/>
      <c r="C5" s="1116"/>
      <c r="D5" s="1116"/>
      <c r="E5" s="1116"/>
    </row>
    <row r="6" spans="1:5" s="20" customFormat="1" ht="20.100000000000001" customHeight="1">
      <c r="A6" s="1115" t="s">
        <v>317</v>
      </c>
      <c r="B6" s="1116"/>
      <c r="C6" s="1116"/>
      <c r="D6" s="1116"/>
      <c r="E6" s="1116"/>
    </row>
    <row r="7" spans="1:5" s="20" customFormat="1">
      <c r="A7" s="1108" t="s">
        <v>289</v>
      </c>
      <c r="B7" s="1094"/>
      <c r="C7" s="1094"/>
      <c r="D7" s="1094"/>
      <c r="E7" s="1094"/>
    </row>
    <row r="8" spans="1:5" s="20" customFormat="1">
      <c r="A8" s="1108" t="s">
        <v>290</v>
      </c>
      <c r="B8" s="1094"/>
      <c r="C8" s="1094"/>
      <c r="D8" s="1094"/>
      <c r="E8" s="1094"/>
    </row>
    <row r="9" spans="1:5" s="20" customFormat="1" ht="11.25" customHeight="1">
      <c r="A9" s="36"/>
    </row>
    <row r="10" spans="1:5">
      <c r="A10" s="1112" t="s">
        <v>6</v>
      </c>
      <c r="B10" s="1113" t="s">
        <v>288</v>
      </c>
      <c r="C10" s="1113" t="s">
        <v>72</v>
      </c>
      <c r="D10" s="1113" t="s">
        <v>286</v>
      </c>
      <c r="E10" s="1113"/>
    </row>
    <row r="11" spans="1:5" ht="90">
      <c r="A11" s="1112"/>
      <c r="B11" s="1113"/>
      <c r="C11" s="1113"/>
      <c r="D11" s="45" t="s">
        <v>291</v>
      </c>
      <c r="E11" s="45" t="s">
        <v>292</v>
      </c>
    </row>
    <row r="12" spans="1:5">
      <c r="A12" s="57">
        <v>1</v>
      </c>
      <c r="B12" s="45">
        <v>2</v>
      </c>
      <c r="C12" s="45">
        <v>3</v>
      </c>
      <c r="D12" s="45">
        <v>4</v>
      </c>
      <c r="E12" s="45">
        <v>5</v>
      </c>
    </row>
    <row r="13" spans="1:5" ht="34.5" customHeight="1">
      <c r="A13" s="57">
        <v>1</v>
      </c>
      <c r="B13" s="46" t="s">
        <v>293</v>
      </c>
      <c r="C13" s="44"/>
      <c r="D13" s="44"/>
      <c r="E13" s="44"/>
    </row>
    <row r="14" spans="1:5" ht="34.5" customHeight="1">
      <c r="A14" s="57">
        <v>2</v>
      </c>
      <c r="B14" s="46" t="s">
        <v>294</v>
      </c>
      <c r="C14" s="44"/>
      <c r="D14" s="44"/>
      <c r="E14" s="44"/>
    </row>
    <row r="15" spans="1:5" ht="51" customHeight="1">
      <c r="A15" s="57">
        <v>3</v>
      </c>
      <c r="B15" s="46" t="s">
        <v>301</v>
      </c>
      <c r="C15" s="44"/>
      <c r="D15" s="44"/>
      <c r="E15" s="44"/>
    </row>
    <row r="16" spans="1:5" ht="34.5" customHeight="1">
      <c r="A16" s="57" t="s">
        <v>52</v>
      </c>
      <c r="B16" s="46" t="s">
        <v>302</v>
      </c>
      <c r="C16" s="45" t="s">
        <v>169</v>
      </c>
      <c r="D16" s="45" t="s">
        <v>169</v>
      </c>
      <c r="E16" s="44"/>
    </row>
    <row r="17" spans="1:5" ht="51.75" customHeight="1">
      <c r="A17" s="57" t="s">
        <v>53</v>
      </c>
      <c r="B17" s="46" t="s">
        <v>303</v>
      </c>
      <c r="C17" s="45" t="s">
        <v>169</v>
      </c>
      <c r="D17" s="45" t="s">
        <v>169</v>
      </c>
      <c r="E17" s="44"/>
    </row>
    <row r="18" spans="1:5" ht="34.5" customHeight="1">
      <c r="A18" s="57">
        <v>4</v>
      </c>
      <c r="B18" s="46" t="s">
        <v>307</v>
      </c>
      <c r="C18" s="44"/>
      <c r="D18" s="44"/>
      <c r="E18" s="44"/>
    </row>
    <row r="19" spans="1:5" ht="34.5" customHeight="1">
      <c r="A19" s="57">
        <v>5</v>
      </c>
      <c r="B19" s="46" t="s">
        <v>304</v>
      </c>
      <c r="C19" s="44"/>
      <c r="D19" s="44"/>
      <c r="E19" s="44"/>
    </row>
    <row r="20" spans="1:5" ht="34.5" customHeight="1">
      <c r="A20" s="57">
        <v>6</v>
      </c>
      <c r="B20" s="46" t="s">
        <v>295</v>
      </c>
      <c r="C20" s="44"/>
      <c r="D20" s="44"/>
      <c r="E20" s="44"/>
    </row>
    <row r="21" spans="1:5" ht="34.5" customHeight="1">
      <c r="A21" s="57">
        <v>7</v>
      </c>
      <c r="B21" s="46" t="s">
        <v>308</v>
      </c>
      <c r="C21" s="44"/>
      <c r="D21" s="44"/>
      <c r="E21" s="44"/>
    </row>
    <row r="22" spans="1:5" ht="34.5" customHeight="1">
      <c r="A22" s="57">
        <v>8</v>
      </c>
      <c r="B22" s="46" t="s">
        <v>296</v>
      </c>
      <c r="C22" s="1109"/>
      <c r="D22" s="1109"/>
      <c r="E22" s="1109"/>
    </row>
    <row r="23" spans="1:5" ht="45" customHeight="1">
      <c r="A23" s="57">
        <v>9</v>
      </c>
      <c r="B23" s="46" t="s">
        <v>297</v>
      </c>
      <c r="C23" s="1109"/>
      <c r="D23" s="1109"/>
      <c r="E23" s="1109"/>
    </row>
    <row r="24" spans="1:5" ht="45.75" customHeight="1">
      <c r="A24" s="57">
        <v>10</v>
      </c>
      <c r="B24" s="46" t="s">
        <v>298</v>
      </c>
      <c r="C24" s="1109"/>
      <c r="D24" s="1109"/>
      <c r="E24" s="1109"/>
    </row>
    <row r="25" spans="1:5" ht="46.5" customHeight="1">
      <c r="A25" s="57">
        <v>11</v>
      </c>
      <c r="B25" s="46" t="s">
        <v>299</v>
      </c>
      <c r="C25" s="1109"/>
      <c r="D25" s="1109"/>
      <c r="E25" s="1109"/>
    </row>
    <row r="26" spans="1:5" ht="46.5" customHeight="1">
      <c r="A26" s="57">
        <v>12</v>
      </c>
      <c r="B26" s="46" t="s">
        <v>300</v>
      </c>
      <c r="C26" s="1109"/>
      <c r="D26" s="1109"/>
      <c r="E26" s="1109"/>
    </row>
    <row r="27" spans="1:5" ht="34.5" customHeight="1">
      <c r="A27" s="57">
        <v>13</v>
      </c>
      <c r="B27" s="46" t="s">
        <v>305</v>
      </c>
      <c r="C27" s="1109"/>
      <c r="D27" s="1109"/>
      <c r="E27" s="1109"/>
    </row>
    <row r="28" spans="1:5" ht="34.5" customHeight="1">
      <c r="A28" s="57">
        <v>14</v>
      </c>
      <c r="B28" s="46" t="s">
        <v>306</v>
      </c>
      <c r="C28" s="1109"/>
      <c r="D28" s="1109"/>
      <c r="E28" s="1109"/>
    </row>
    <row r="29" spans="1:5">
      <c r="B29" s="47" t="s">
        <v>283</v>
      </c>
    </row>
    <row r="30" spans="1:5" ht="38.25" customHeight="1">
      <c r="B30" s="1110" t="s">
        <v>309</v>
      </c>
      <c r="C30" s="1111"/>
      <c r="D30" s="1111"/>
      <c r="E30" s="1111"/>
    </row>
    <row r="31" spans="1:5">
      <c r="B31" s="48" t="s">
        <v>282</v>
      </c>
    </row>
    <row r="32" spans="1:5" ht="88.5" customHeight="1">
      <c r="B32" s="49" t="s">
        <v>310</v>
      </c>
      <c r="C32" s="1095" t="s">
        <v>311</v>
      </c>
      <c r="D32" s="1095"/>
      <c r="E32" s="1095"/>
    </row>
    <row r="34" spans="2:5">
      <c r="B34" t="s">
        <v>312</v>
      </c>
      <c r="D34" s="1106" t="s">
        <v>241</v>
      </c>
      <c r="E34" s="1106"/>
    </row>
    <row r="35" spans="2:5">
      <c r="B35" t="s">
        <v>313</v>
      </c>
      <c r="D35" s="1106" t="s">
        <v>174</v>
      </c>
      <c r="E35" s="1106"/>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8.xml><?xml version="1.0" encoding="utf-8"?>
<worksheet xmlns="http://schemas.openxmlformats.org/spreadsheetml/2006/main" xmlns:r="http://schemas.openxmlformats.org/officeDocument/2006/relationships">
  <sheetPr>
    <tabColor rgb="FFC00000"/>
    <pageSetUpPr fitToPage="1"/>
  </sheetPr>
  <dimension ref="A1:KFI45"/>
  <sheetViews>
    <sheetView zoomScale="85" zoomScaleNormal="85" zoomScaleSheetLayoutView="85" workbookViewId="0">
      <selection activeCell="H20" sqref="H20"/>
    </sheetView>
  </sheetViews>
  <sheetFormatPr defaultRowHeight="15"/>
  <cols>
    <col min="1" max="1" width="5.5703125" style="54" customWidth="1"/>
    <col min="2" max="2" width="67.28515625" customWidth="1"/>
    <col min="3" max="3" width="28.85546875" customWidth="1"/>
  </cols>
  <sheetData>
    <row r="1" spans="1:7601" s="20" customFormat="1" ht="28.5">
      <c r="A1" s="59"/>
      <c r="B1" s="60"/>
      <c r="C1" s="69" t="s">
        <v>386</v>
      </c>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row>
    <row r="2" spans="1:7601" s="20" customFormat="1">
      <c r="A2" s="59"/>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row>
    <row r="3" spans="1:7601" s="20" customFormat="1">
      <c r="A3" s="1119" t="s">
        <v>352</v>
      </c>
      <c r="B3" s="1120"/>
      <c r="C3" s="1120"/>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row>
    <row r="4" spans="1:7601" s="27" customFormat="1">
      <c r="A4" s="1119" t="s">
        <v>387</v>
      </c>
      <c r="B4" s="1120"/>
      <c r="C4" s="1120"/>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row>
    <row r="5" spans="1:7601" s="27" customFormat="1">
      <c r="A5" s="1119" t="s">
        <v>388</v>
      </c>
      <c r="B5" s="1120"/>
      <c r="C5" s="1120"/>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row>
    <row r="6" spans="1:7601" s="50" customFormat="1">
      <c r="A6" s="1119" t="e">
        <f>#REF!</f>
        <v>#REF!</v>
      </c>
      <c r="B6" s="1120"/>
      <c r="C6" s="1120"/>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row>
    <row r="7" spans="1:7601" s="20" customFormat="1">
      <c r="A7" s="1117"/>
      <c r="B7" s="1118"/>
      <c r="C7" s="1118"/>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row>
    <row r="8" spans="1:7601" s="43" customFormat="1" ht="31.5">
      <c r="A8" s="55" t="s">
        <v>6</v>
      </c>
      <c r="B8" s="51" t="s">
        <v>318</v>
      </c>
      <c r="C8" s="51" t="s">
        <v>319</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row>
    <row r="9" spans="1:7601" s="43" customFormat="1" ht="15.75">
      <c r="A9" s="55">
        <v>1</v>
      </c>
      <c r="B9" s="52" t="s">
        <v>320</v>
      </c>
      <c r="C9" s="52" t="s">
        <v>321</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row>
    <row r="10" spans="1:7601" s="43" customFormat="1" ht="31.5">
      <c r="A10" s="55">
        <v>2</v>
      </c>
      <c r="B10" s="52" t="s">
        <v>322</v>
      </c>
      <c r="C10" s="52" t="s">
        <v>321</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row>
    <row r="11" spans="1:7601" s="43" customFormat="1" ht="15.75">
      <c r="A11" s="55">
        <v>3</v>
      </c>
      <c r="B11" s="52" t="s">
        <v>323</v>
      </c>
      <c r="C11" s="52" t="s">
        <v>321</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row>
    <row r="12" spans="1:7601" s="43" customFormat="1" ht="31.5">
      <c r="A12" s="55">
        <v>4</v>
      </c>
      <c r="B12" s="52" t="s">
        <v>324</v>
      </c>
      <c r="C12" s="52" t="s">
        <v>321</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row>
    <row r="13" spans="1:7601" s="43" customFormat="1" ht="15.75">
      <c r="A13" s="55">
        <v>5</v>
      </c>
      <c r="B13" s="52" t="s">
        <v>325</v>
      </c>
      <c r="C13" s="52" t="s">
        <v>321</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row>
    <row r="14" spans="1:7601" s="43" customFormat="1" ht="31.5">
      <c r="A14" s="55">
        <v>6</v>
      </c>
      <c r="B14" s="52" t="s">
        <v>326</v>
      </c>
      <c r="C14" s="52" t="s">
        <v>321</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row>
    <row r="15" spans="1:7601" s="43" customFormat="1" ht="15.75">
      <c r="A15" s="55">
        <v>7</v>
      </c>
      <c r="B15" s="52" t="s">
        <v>327</v>
      </c>
      <c r="C15" s="52" t="s">
        <v>321</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row>
    <row r="16" spans="1:7601" s="43" customFormat="1" ht="47.25">
      <c r="A16" s="55">
        <v>8</v>
      </c>
      <c r="B16" s="53" t="s">
        <v>328</v>
      </c>
      <c r="C16" s="52" t="s">
        <v>321</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row>
    <row r="17" spans="1:7601" s="43" customFormat="1" ht="31.5">
      <c r="A17" s="55">
        <v>9</v>
      </c>
      <c r="B17" s="53" t="s">
        <v>329</v>
      </c>
      <c r="C17" s="52" t="s">
        <v>321</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row>
    <row r="18" spans="1:7601" s="43" customFormat="1" ht="63">
      <c r="A18" s="55">
        <v>10</v>
      </c>
      <c r="B18" s="53" t="s">
        <v>330</v>
      </c>
      <c r="C18" s="52" t="s">
        <v>321</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row>
    <row r="19" spans="1:7601" s="43" customFormat="1" ht="31.5">
      <c r="A19" s="55">
        <v>11</v>
      </c>
      <c r="B19" s="53" t="s">
        <v>331</v>
      </c>
      <c r="C19" s="52" t="s">
        <v>321</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row>
    <row r="20" spans="1:7601" s="43" customFormat="1" ht="31.5">
      <c r="A20" s="55">
        <v>12</v>
      </c>
      <c r="B20" s="53" t="s">
        <v>332</v>
      </c>
      <c r="C20" s="53" t="s">
        <v>321</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row>
    <row r="21" spans="1:7601" s="43" customFormat="1" ht="115.5" customHeight="1">
      <c r="A21" s="55">
        <v>13</v>
      </c>
      <c r="B21" s="53" t="s">
        <v>333</v>
      </c>
      <c r="C21" s="53" t="s">
        <v>321</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row>
    <row r="22" spans="1:7601" s="43" customFormat="1" ht="47.25">
      <c r="A22" s="55">
        <v>14</v>
      </c>
      <c r="B22" s="53" t="s">
        <v>334</v>
      </c>
      <c r="C22" s="52" t="s">
        <v>321</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row>
    <row r="23" spans="1:7601" s="43" customFormat="1" ht="31.5">
      <c r="A23" s="55">
        <v>15</v>
      </c>
      <c r="B23" s="53" t="s">
        <v>335</v>
      </c>
      <c r="C23" s="52" t="s">
        <v>321</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row>
    <row r="24" spans="1:7601" s="43" customFormat="1" ht="31.5">
      <c r="A24" s="55">
        <v>16</v>
      </c>
      <c r="B24" s="53" t="s">
        <v>336</v>
      </c>
      <c r="C24" s="52" t="s">
        <v>321</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row>
    <row r="25" spans="1:7601" s="43" customFormat="1" ht="47.25">
      <c r="A25" s="55">
        <v>17</v>
      </c>
      <c r="B25" s="53" t="s">
        <v>337</v>
      </c>
      <c r="C25" s="52" t="s">
        <v>321</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row>
    <row r="26" spans="1:7601" s="43" customFormat="1" ht="31.5">
      <c r="A26" s="55">
        <v>18</v>
      </c>
      <c r="B26" s="52" t="s">
        <v>338</v>
      </c>
      <c r="C26" s="52" t="s">
        <v>321</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row>
    <row r="27" spans="1:7601" s="43" customFormat="1" ht="31.5">
      <c r="A27" s="55">
        <v>19</v>
      </c>
      <c r="B27" s="53" t="s">
        <v>339</v>
      </c>
      <c r="C27" s="52" t="s">
        <v>321</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row>
    <row r="28" spans="1:7601" s="43" customFormat="1" ht="63">
      <c r="A28" s="55">
        <v>20</v>
      </c>
      <c r="B28" s="53" t="s">
        <v>340</v>
      </c>
      <c r="C28" s="52" t="s">
        <v>321</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row>
    <row r="29" spans="1:7601" s="43" customFormat="1" ht="47.25">
      <c r="A29" s="55">
        <v>21</v>
      </c>
      <c r="B29" s="53" t="s">
        <v>341</v>
      </c>
      <c r="C29" s="52" t="s">
        <v>321</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row>
    <row r="30" spans="1:7601" s="43" customFormat="1" ht="47.25">
      <c r="A30" s="55">
        <v>22</v>
      </c>
      <c r="B30" s="53" t="s">
        <v>342</v>
      </c>
      <c r="C30" s="52" t="s">
        <v>321</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row>
    <row r="31" spans="1:7601" s="43" customFormat="1" ht="31.5">
      <c r="A31" s="55">
        <v>23</v>
      </c>
      <c r="B31" s="53" t="s">
        <v>343</v>
      </c>
      <c r="C31" s="52" t="s">
        <v>321</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row>
    <row r="32" spans="1:7601" s="43" customFormat="1" ht="31.5">
      <c r="A32" s="55">
        <v>24</v>
      </c>
      <c r="B32" s="53" t="s">
        <v>344</v>
      </c>
      <c r="C32" s="52" t="s">
        <v>321</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row>
    <row r="33" spans="1:7601" s="43" customFormat="1" ht="63">
      <c r="A33" s="55">
        <v>25</v>
      </c>
      <c r="B33" s="53" t="s">
        <v>345</v>
      </c>
      <c r="C33" s="52" t="s">
        <v>321</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row>
    <row r="34" spans="1:7601" s="43" customFormat="1" ht="15.75">
      <c r="A34" s="55">
        <v>26</v>
      </c>
      <c r="B34" s="53" t="s">
        <v>346</v>
      </c>
      <c r="C34" s="52" t="s">
        <v>321</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row>
    <row r="35" spans="1:7601" s="43" customFormat="1" ht="31.5">
      <c r="A35" s="55">
        <v>27</v>
      </c>
      <c r="B35" s="52" t="s">
        <v>347</v>
      </c>
      <c r="C35" s="52" t="s">
        <v>321</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row>
    <row r="36" spans="1:7601" s="43" customFormat="1" ht="31.5">
      <c r="A36" s="55">
        <v>28</v>
      </c>
      <c r="B36" s="53" t="s">
        <v>348</v>
      </c>
      <c r="C36" s="52" t="s">
        <v>321</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row>
    <row r="37" spans="1:7601" s="43" customFormat="1" ht="47.25">
      <c r="A37" s="55">
        <v>29</v>
      </c>
      <c r="B37" s="53" t="s">
        <v>349</v>
      </c>
      <c r="C37" s="52" t="s">
        <v>321</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row>
    <row r="38" spans="1:7601" s="43" customFormat="1" ht="78.75">
      <c r="A38" s="55">
        <v>30</v>
      </c>
      <c r="B38" s="53" t="s">
        <v>350</v>
      </c>
      <c r="C38" s="52" t="s">
        <v>321</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row>
    <row r="39" spans="1:7601" s="43" customFormat="1" ht="78.75">
      <c r="A39" s="55">
        <v>31</v>
      </c>
      <c r="B39" s="53" t="s">
        <v>351</v>
      </c>
      <c r="C39" s="52" t="s">
        <v>321</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row>
    <row r="40" spans="1:7601" s="43" customFormat="1">
      <c r="A40" s="56"/>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row>
    <row r="41" spans="1:7601" s="43" customFormat="1">
      <c r="A41" s="56"/>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row>
    <row r="42" spans="1:7601" s="43" customFormat="1">
      <c r="A42" s="56"/>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row>
    <row r="43" spans="1:7601" s="43" customFormat="1">
      <c r="A43" s="56"/>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row>
    <row r="44" spans="1:7601" s="43" customFormat="1">
      <c r="A44" s="56"/>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row>
    <row r="45" spans="1:7601" s="43" customFormat="1">
      <c r="A45" s="56"/>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row>
  </sheetData>
  <mergeCells count="5">
    <mergeCell ref="A7:C7"/>
    <mergeCell ref="A5:C5"/>
    <mergeCell ref="A3:C3"/>
    <mergeCell ref="A4:C4"/>
    <mergeCell ref="A6:C6"/>
  </mergeCells>
  <hyperlinks>
    <hyperlink ref="B23" r:id="rId1" location="n29" display="http://zakon2.rada.gov.ua/laws/show/z0643-16/print - n29"/>
  </hyperlinks>
  <pageMargins left="0.7" right="0.7" top="0.75" bottom="0.75" header="0.3" footer="0.3"/>
  <pageSetup paperSize="9" scale="86" fitToHeight="0" orientation="portrait" horizontalDpi="1200" r:id="rId2"/>
</worksheet>
</file>

<file path=xl/worksheets/sheet9.xml><?xml version="1.0" encoding="utf-8"?>
<worksheet xmlns="http://schemas.openxmlformats.org/spreadsheetml/2006/main" xmlns:r="http://schemas.openxmlformats.org/officeDocument/2006/relationships">
  <sheetPr>
    <pageSetUpPr fitToPage="1"/>
  </sheetPr>
  <dimension ref="A1:G53"/>
  <sheetViews>
    <sheetView view="pageBreakPreview" zoomScaleNormal="100" zoomScaleSheetLayoutView="100" workbookViewId="0">
      <selection activeCell="K21" sqref="K21"/>
    </sheetView>
  </sheetViews>
  <sheetFormatPr defaultRowHeight="15"/>
  <cols>
    <col min="1" max="1" width="4.7109375" style="20" customWidth="1"/>
    <col min="2" max="2" width="20.7109375" style="20" customWidth="1"/>
    <col min="3" max="3" width="15.7109375" style="20" customWidth="1"/>
    <col min="4" max="4" width="15.140625" style="20" customWidth="1"/>
    <col min="5" max="5" width="19.28515625" style="20" customWidth="1"/>
    <col min="6" max="6" width="16.140625" style="20" customWidth="1"/>
  </cols>
  <sheetData>
    <row r="1" spans="1:7" ht="14.45" customHeight="1">
      <c r="E1" s="72"/>
      <c r="F1" s="72" t="s">
        <v>383</v>
      </c>
      <c r="G1" s="68"/>
    </row>
    <row r="2" spans="1:7">
      <c r="B2" s="20" t="s">
        <v>5</v>
      </c>
    </row>
    <row r="3" spans="1:7">
      <c r="B3" s="20" t="s">
        <v>219</v>
      </c>
    </row>
    <row r="4" spans="1:7">
      <c r="B4" s="20" t="s">
        <v>218</v>
      </c>
    </row>
    <row r="6" spans="1:7">
      <c r="A6" s="1081" t="s">
        <v>380</v>
      </c>
      <c r="B6" s="1081"/>
      <c r="C6" s="1081"/>
      <c r="D6" s="1081"/>
      <c r="E6" s="1081"/>
      <c r="F6" s="1081"/>
    </row>
    <row r="7" spans="1:7">
      <c r="A7" s="1081" t="s">
        <v>220</v>
      </c>
      <c r="B7" s="1081"/>
      <c r="C7" s="1081"/>
      <c r="D7" s="1081"/>
      <c r="E7" s="1081"/>
      <c r="F7" s="1081"/>
      <c r="G7" s="10"/>
    </row>
    <row r="8" spans="1:7">
      <c r="A8" s="1081" t="s">
        <v>221</v>
      </c>
      <c r="B8" s="1081"/>
      <c r="C8" s="1081"/>
      <c r="D8" s="1081"/>
      <c r="E8" s="1081"/>
      <c r="F8" s="1081"/>
    </row>
    <row r="9" spans="1:7">
      <c r="A9" s="1081" t="s">
        <v>223</v>
      </c>
      <c r="B9" s="1081"/>
      <c r="C9" s="1081"/>
      <c r="D9" s="1081"/>
      <c r="E9" s="1081"/>
      <c r="F9" s="1081"/>
    </row>
    <row r="10" spans="1:7">
      <c r="A10" s="1081" t="s">
        <v>222</v>
      </c>
      <c r="B10" s="1081"/>
      <c r="C10" s="1081"/>
      <c r="D10" s="1081"/>
      <c r="E10" s="1081"/>
      <c r="F10" s="1081"/>
    </row>
    <row r="11" spans="1:7">
      <c r="A11" s="1103"/>
      <c r="B11" s="1103"/>
      <c r="C11" s="1103"/>
      <c r="D11" s="1103"/>
      <c r="E11" s="1103"/>
      <c r="F11" s="1103"/>
    </row>
    <row r="13" spans="1:7">
      <c r="A13" s="1126" t="s">
        <v>6</v>
      </c>
      <c r="B13" s="1127" t="s">
        <v>213</v>
      </c>
      <c r="C13" s="1127" t="s">
        <v>214</v>
      </c>
      <c r="D13" s="1126" t="s">
        <v>211</v>
      </c>
      <c r="E13" s="1126"/>
      <c r="F13" s="1126"/>
    </row>
    <row r="14" spans="1:7" ht="99.75" customHeight="1">
      <c r="A14" s="1126"/>
      <c r="B14" s="1128"/>
      <c r="C14" s="1128"/>
      <c r="D14" s="9" t="s">
        <v>215</v>
      </c>
      <c r="E14" s="9" t="s">
        <v>216</v>
      </c>
      <c r="F14" s="9" t="s">
        <v>217</v>
      </c>
    </row>
    <row r="15" spans="1:7">
      <c r="A15" s="1126"/>
      <c r="B15" s="19"/>
      <c r="C15" s="19"/>
      <c r="E15" s="18"/>
      <c r="F15" s="18"/>
    </row>
    <row r="16" spans="1:7">
      <c r="A16" s="1126"/>
      <c r="B16" s="19"/>
      <c r="C16" s="19"/>
      <c r="D16" s="18"/>
      <c r="E16" s="18"/>
      <c r="F16" s="18"/>
    </row>
    <row r="17" spans="1:6">
      <c r="A17" s="1126"/>
      <c r="B17" s="19"/>
      <c r="C17" s="19"/>
      <c r="D17" s="18"/>
      <c r="E17" s="18"/>
      <c r="F17" s="18"/>
    </row>
    <row r="18" spans="1:6">
      <c r="A18" s="1126"/>
      <c r="B18" s="19"/>
      <c r="C18" s="19"/>
      <c r="D18" s="21"/>
      <c r="E18" s="18"/>
      <c r="F18" s="21"/>
    </row>
    <row r="19" spans="1:6">
      <c r="A19" s="17">
        <v>1</v>
      </c>
      <c r="B19" s="17">
        <v>2</v>
      </c>
      <c r="C19" s="17">
        <v>3</v>
      </c>
      <c r="D19" s="17">
        <v>4</v>
      </c>
      <c r="E19" s="17">
        <v>5</v>
      </c>
      <c r="F19" s="17">
        <v>6</v>
      </c>
    </row>
    <row r="20" spans="1:6">
      <c r="A20" s="22"/>
      <c r="B20" s="22"/>
      <c r="C20" s="22"/>
      <c r="D20" s="22"/>
      <c r="E20" s="22"/>
      <c r="F20" s="22"/>
    </row>
    <row r="21" spans="1:6">
      <c r="A21" s="22"/>
      <c r="B21" s="22"/>
      <c r="C21" s="22"/>
      <c r="D21" s="22"/>
      <c r="E21" s="22"/>
      <c r="F21" s="22"/>
    </row>
    <row r="22" spans="1:6">
      <c r="A22" s="1097" t="s">
        <v>212</v>
      </c>
      <c r="B22" s="1097"/>
      <c r="C22" s="22"/>
      <c r="D22" s="22"/>
      <c r="E22" s="22"/>
      <c r="F22" s="22"/>
    </row>
    <row r="24" spans="1:6" ht="15.75">
      <c r="B24" s="25" t="s">
        <v>224</v>
      </c>
    </row>
    <row r="26" spans="1:6" ht="15.75">
      <c r="A26" s="27"/>
      <c r="B26" s="26" t="s">
        <v>230</v>
      </c>
    </row>
    <row r="28" spans="1:6" s="23" customFormat="1" ht="180">
      <c r="A28" s="20"/>
      <c r="B28" s="17" t="s">
        <v>226</v>
      </c>
      <c r="C28" s="17" t="s">
        <v>227</v>
      </c>
      <c r="D28" s="15" t="s">
        <v>225</v>
      </c>
      <c r="E28" s="17" t="s">
        <v>228</v>
      </c>
      <c r="F28" s="20"/>
    </row>
    <row r="29" spans="1:6" ht="15.75">
      <c r="B29" s="15">
        <v>1</v>
      </c>
      <c r="C29" s="15">
        <v>2</v>
      </c>
      <c r="D29" s="15">
        <v>3</v>
      </c>
      <c r="E29" s="15">
        <v>4</v>
      </c>
    </row>
    <row r="30" spans="1:6" ht="15.75">
      <c r="B30" s="15"/>
      <c r="C30" s="16"/>
      <c r="D30" s="16"/>
      <c r="E30" s="16"/>
    </row>
    <row r="31" spans="1:6" ht="15.75">
      <c r="B31" s="15"/>
      <c r="C31" s="16"/>
      <c r="D31" s="16"/>
      <c r="E31" s="16"/>
    </row>
    <row r="32" spans="1:6">
      <c r="B32" s="24"/>
      <c r="C32" s="24"/>
      <c r="D32" s="24"/>
      <c r="E32" s="24"/>
    </row>
    <row r="33" spans="2:5">
      <c r="B33" s="24"/>
      <c r="C33" s="24"/>
      <c r="D33" s="24"/>
      <c r="E33" s="24"/>
    </row>
    <row r="35" spans="2:5" ht="15.75">
      <c r="B35" s="26" t="s">
        <v>229</v>
      </c>
    </row>
    <row r="37" spans="2:5" ht="73.5" customHeight="1">
      <c r="B37" s="17" t="s">
        <v>232</v>
      </c>
      <c r="C37" s="1123" t="s">
        <v>231</v>
      </c>
      <c r="D37" s="1124"/>
      <c r="E37" s="1125"/>
    </row>
    <row r="38" spans="2:5" ht="70.5" customHeight="1">
      <c r="B38" s="15"/>
      <c r="C38" s="17" t="s">
        <v>233</v>
      </c>
      <c r="D38" s="17" t="s">
        <v>234</v>
      </c>
      <c r="E38" s="17" t="s">
        <v>235</v>
      </c>
    </row>
    <row r="39" spans="2:5" ht="15.75">
      <c r="B39" s="15">
        <v>1</v>
      </c>
      <c r="C39" s="15">
        <v>2</v>
      </c>
      <c r="D39" s="15">
        <v>3</v>
      </c>
      <c r="E39" s="15">
        <v>4</v>
      </c>
    </row>
    <row r="40" spans="2:5" ht="15.75">
      <c r="B40" s="16"/>
      <c r="C40" s="16"/>
      <c r="D40" s="16"/>
      <c r="E40" s="16"/>
    </row>
    <row r="41" spans="2:5" ht="15.75">
      <c r="B41" s="16"/>
      <c r="C41" s="16"/>
      <c r="D41" s="16"/>
      <c r="E41" s="16"/>
    </row>
    <row r="43" spans="2:5" ht="15" customHeight="1">
      <c r="B43" s="76" t="e">
        <f>#REF!</f>
        <v>#REF!</v>
      </c>
      <c r="C43" s="8" t="s">
        <v>236</v>
      </c>
      <c r="E43" s="78" t="e">
        <f>#REF!</f>
        <v>#REF!</v>
      </c>
    </row>
    <row r="44" spans="2:5">
      <c r="B44" s="8" t="s">
        <v>176</v>
      </c>
      <c r="C44" s="8" t="s">
        <v>237</v>
      </c>
      <c r="E44" s="71" t="s">
        <v>174</v>
      </c>
    </row>
    <row r="46" spans="2:5">
      <c r="B46" s="31"/>
    </row>
    <row r="47" spans="2:5" ht="63.75" customHeight="1">
      <c r="B47" s="1121" t="s">
        <v>238</v>
      </c>
      <c r="C47" s="1122"/>
      <c r="D47" s="1122"/>
      <c r="E47" s="1122"/>
    </row>
    <row r="48" spans="2:5">
      <c r="B48" s="1121"/>
      <c r="C48" s="1122"/>
      <c r="D48" s="1122"/>
      <c r="E48" s="1122"/>
    </row>
    <row r="49" spans="2:5">
      <c r="B49" s="1121" t="s">
        <v>239</v>
      </c>
      <c r="C49" s="1122"/>
      <c r="D49" s="1122"/>
      <c r="E49" s="1122"/>
    </row>
    <row r="50" spans="2:5">
      <c r="B50" s="1121"/>
      <c r="C50" s="1122"/>
      <c r="D50" s="1122"/>
      <c r="E50" s="1122"/>
    </row>
    <row r="51" spans="2:5" ht="73.5" customHeight="1">
      <c r="B51" s="1121" t="s">
        <v>240</v>
      </c>
      <c r="C51" s="1122"/>
      <c r="D51" s="1122"/>
      <c r="E51" s="1122"/>
    </row>
    <row r="52" spans="2:5">
      <c r="B52" s="1121"/>
      <c r="C52" s="1122"/>
      <c r="D52" s="1122"/>
      <c r="E52" s="1122"/>
    </row>
    <row r="53" spans="2:5">
      <c r="B53" s="1121"/>
      <c r="C53" s="1122"/>
      <c r="D53" s="1122"/>
      <c r="E53" s="1122"/>
    </row>
  </sheetData>
  <mergeCells count="19">
    <mergeCell ref="C37:E37"/>
    <mergeCell ref="A11:F11"/>
    <mergeCell ref="A6:F6"/>
    <mergeCell ref="A13:A18"/>
    <mergeCell ref="D13:F13"/>
    <mergeCell ref="A22:B22"/>
    <mergeCell ref="B13:B14"/>
    <mergeCell ref="C13:C14"/>
    <mergeCell ref="A7:F7"/>
    <mergeCell ref="A8:F8"/>
    <mergeCell ref="A9:F9"/>
    <mergeCell ref="A10:F10"/>
    <mergeCell ref="B53:E53"/>
    <mergeCell ref="B47:E47"/>
    <mergeCell ref="B48:E48"/>
    <mergeCell ref="B50:E50"/>
    <mergeCell ref="B52:E52"/>
    <mergeCell ref="B49:E49"/>
    <mergeCell ref="B51:E51"/>
  </mergeCells>
  <pageMargins left="0.7" right="0.7" top="0.75" bottom="0.75" header="0.3" footer="0.3"/>
  <pageSetup paperSize="9" scale="96" fitToHeight="0" orientation="portrait"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4</vt:i4>
      </vt:variant>
    </vt:vector>
  </HeadingPairs>
  <TitlesOfParts>
    <vt:vector size="16" baseType="lpstr">
      <vt:lpstr>Zmist</vt:lpstr>
      <vt:lpstr>Д 1</vt:lpstr>
      <vt:lpstr>Д 2</vt:lpstr>
      <vt:lpstr>Д 3</vt:lpstr>
      <vt:lpstr>Д 4</vt:lpstr>
      <vt:lpstr>Д 11</vt:lpstr>
      <vt:lpstr>Д 14_ГВ</vt:lpstr>
      <vt:lpstr>Д 15</vt:lpstr>
      <vt:lpstr>Д 6</vt:lpstr>
      <vt:lpstr>2ст_ТЕвихдані</vt:lpstr>
      <vt:lpstr>ТЕ_2ст_тариф (Ком_по зм.част)</vt:lpstr>
      <vt:lpstr>ТЕ_2ст_вих</vt:lpstr>
      <vt:lpstr>'Д 1'!Область_печати</vt:lpstr>
      <vt:lpstr>'Д 2'!Область_печати</vt:lpstr>
      <vt:lpstr>'Д 3'!Область_печати</vt:lpstr>
      <vt:lpstr>'Д 4'!Область_печати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2023-10-17T08:04:12Z</dcterms:modified>
</cp:coreProperties>
</file>